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portshall/"/>
    </mc:Choice>
  </mc:AlternateContent>
  <xr:revisionPtr revIDLastSave="0" documentId="8_{C7591C67-C93D-47C8-9813-7C6983930A53}" xr6:coauthVersionLast="47" xr6:coauthVersionMax="47" xr10:uidLastSave="{00000000-0000-0000-0000-000000000000}"/>
  <bookViews>
    <workbookView xWindow="-110" yWindow="-110" windowWidth="19420" windowHeight="11500" tabRatio="691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  <sheet name="League Records" sheetId="16" r:id="rId10"/>
    <sheet name="Corrections" sheetId="17" r:id="rId11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1" i="13" l="1"/>
  <c r="AB53" i="10"/>
  <c r="AA53" i="10"/>
  <c r="Z53" i="10"/>
  <c r="Y53" i="10"/>
  <c r="X53" i="10"/>
  <c r="N53" i="10" s="1"/>
  <c r="W53" i="10"/>
  <c r="L53" i="10" s="1"/>
  <c r="V53" i="10"/>
  <c r="S53" i="10" s="1"/>
  <c r="U53" i="10"/>
  <c r="P53" i="10"/>
  <c r="M53" i="10"/>
  <c r="R53" i="10"/>
  <c r="Q53" i="10"/>
  <c r="O53" i="10"/>
  <c r="U49" i="10"/>
  <c r="A11" i="1"/>
  <c r="M31" i="6"/>
  <c r="E60" i="6"/>
  <c r="D60" i="6"/>
  <c r="C60" i="6"/>
  <c r="E59" i="6"/>
  <c r="D59" i="6"/>
  <c r="C59" i="6"/>
  <c r="E56" i="6"/>
  <c r="D56" i="6"/>
  <c r="C56" i="6"/>
  <c r="E55" i="6"/>
  <c r="D55" i="6"/>
  <c r="C55" i="6"/>
  <c r="E52" i="6"/>
  <c r="D52" i="6"/>
  <c r="C52" i="6"/>
  <c r="E51" i="6"/>
  <c r="D51" i="6"/>
  <c r="C51" i="6"/>
  <c r="T67" i="6"/>
  <c r="S67" i="6"/>
  <c r="R67" i="6"/>
  <c r="Q67" i="6"/>
  <c r="P67" i="6"/>
  <c r="N67" i="6"/>
  <c r="M67" i="6"/>
  <c r="L67" i="6"/>
  <c r="J4" i="10"/>
  <c r="I23" i="1"/>
  <c r="G35" i="8"/>
  <c r="H35" i="8"/>
  <c r="I35" i="8"/>
  <c r="J35" i="8"/>
  <c r="H3" i="8"/>
  <c r="I3" i="8"/>
  <c r="F51" i="10"/>
  <c r="F52" i="10"/>
  <c r="P91" i="6"/>
  <c r="O91" i="6"/>
  <c r="N91" i="6"/>
  <c r="Q36" i="6"/>
  <c r="P36" i="6"/>
  <c r="O36" i="6"/>
  <c r="N36" i="6"/>
  <c r="M36" i="6"/>
  <c r="L36" i="6"/>
  <c r="K36" i="6"/>
  <c r="Q35" i="6"/>
  <c r="P35" i="6"/>
  <c r="O35" i="6"/>
  <c r="N35" i="6"/>
  <c r="M35" i="6"/>
  <c r="L35" i="6"/>
  <c r="K35" i="6"/>
  <c r="C60" i="11"/>
  <c r="F40" i="11"/>
  <c r="F39" i="11"/>
  <c r="E60" i="12"/>
  <c r="D60" i="12"/>
  <c r="C60" i="12"/>
  <c r="E59" i="12"/>
  <c r="D59" i="12"/>
  <c r="C59" i="12"/>
  <c r="H6" i="14"/>
  <c r="G7" i="14" s="1"/>
  <c r="D450" i="14"/>
  <c r="D449" i="14"/>
  <c r="D448" i="14"/>
  <c r="D447" i="14"/>
  <c r="D446" i="14"/>
  <c r="D445" i="14"/>
  <c r="D444" i="14"/>
  <c r="D443" i="14"/>
  <c r="D442" i="14"/>
  <c r="D441" i="14"/>
  <c r="D440" i="14"/>
  <c r="D439" i="14"/>
  <c r="D438" i="14"/>
  <c r="D437" i="14"/>
  <c r="D436" i="14"/>
  <c r="D435" i="14"/>
  <c r="D434" i="14"/>
  <c r="D433" i="14"/>
  <c r="D432" i="14"/>
  <c r="D431" i="14"/>
  <c r="D430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D405" i="14"/>
  <c r="D404" i="14"/>
  <c r="D403" i="14"/>
  <c r="D402" i="14"/>
  <c r="D401" i="14"/>
  <c r="H10" i="14" s="1"/>
  <c r="D400" i="14"/>
  <c r="D399" i="14"/>
  <c r="D398" i="14"/>
  <c r="D397" i="14"/>
  <c r="D396" i="14"/>
  <c r="D395" i="14"/>
  <c r="D394" i="14"/>
  <c r="D393" i="14"/>
  <c r="D392" i="14"/>
  <c r="D391" i="14"/>
  <c r="D390" i="14"/>
  <c r="D389" i="14"/>
  <c r="D388" i="14"/>
  <c r="D387" i="14"/>
  <c r="D386" i="14"/>
  <c r="D385" i="14"/>
  <c r="D384" i="14"/>
  <c r="D383" i="14"/>
  <c r="D382" i="14"/>
  <c r="D381" i="14"/>
  <c r="D380" i="14"/>
  <c r="D379" i="14"/>
  <c r="D378" i="14"/>
  <c r="D377" i="14"/>
  <c r="D376" i="14"/>
  <c r="D375" i="14"/>
  <c r="D374" i="14"/>
  <c r="D373" i="14"/>
  <c r="D372" i="14"/>
  <c r="D371" i="14"/>
  <c r="D370" i="14"/>
  <c r="D369" i="14"/>
  <c r="D368" i="14"/>
  <c r="D367" i="14"/>
  <c r="D366" i="14"/>
  <c r="D365" i="14"/>
  <c r="D364" i="14"/>
  <c r="D363" i="14"/>
  <c r="D362" i="14"/>
  <c r="D361" i="14"/>
  <c r="D360" i="14"/>
  <c r="D359" i="14"/>
  <c r="D358" i="14"/>
  <c r="D357" i="14"/>
  <c r="D356" i="14"/>
  <c r="D355" i="14"/>
  <c r="D354" i="14"/>
  <c r="D353" i="14"/>
  <c r="D352" i="14"/>
  <c r="D351" i="14"/>
  <c r="D350" i="14"/>
  <c r="D349" i="14"/>
  <c r="D348" i="14"/>
  <c r="D347" i="14"/>
  <c r="D346" i="14"/>
  <c r="D345" i="14"/>
  <c r="D344" i="14"/>
  <c r="D343" i="14"/>
  <c r="D342" i="14"/>
  <c r="D341" i="14"/>
  <c r="H9" i="14" s="1"/>
  <c r="G10" i="14" s="1"/>
  <c r="D340" i="14"/>
  <c r="D339" i="14"/>
  <c r="D338" i="14"/>
  <c r="D337" i="14"/>
  <c r="D336" i="14"/>
  <c r="D335" i="14"/>
  <c r="D334" i="14"/>
  <c r="D333" i="14"/>
  <c r="D332" i="14"/>
  <c r="D331" i="14"/>
  <c r="D330" i="14"/>
  <c r="D329" i="14"/>
  <c r="D328" i="14"/>
  <c r="D327" i="14"/>
  <c r="D326" i="14"/>
  <c r="D325" i="14"/>
  <c r="D324" i="14"/>
  <c r="D323" i="14"/>
  <c r="D322" i="14"/>
  <c r="D321" i="14"/>
  <c r="D320" i="14"/>
  <c r="D319" i="14"/>
  <c r="D318" i="14"/>
  <c r="D317" i="14"/>
  <c r="D316" i="14"/>
  <c r="D315" i="14"/>
  <c r="D314" i="14"/>
  <c r="D313" i="14"/>
  <c r="D312" i="14"/>
  <c r="D311" i="14"/>
  <c r="D310" i="14"/>
  <c r="D309" i="14"/>
  <c r="D308" i="14"/>
  <c r="D307" i="14"/>
  <c r="D306" i="14"/>
  <c r="D305" i="14"/>
  <c r="D304" i="14"/>
  <c r="D303" i="14"/>
  <c r="D302" i="14"/>
  <c r="D301" i="14"/>
  <c r="H8" i="14" s="1"/>
  <c r="G9" i="14" s="1"/>
  <c r="D300" i="14"/>
  <c r="D299" i="14"/>
  <c r="D298" i="14"/>
  <c r="D297" i="14"/>
  <c r="D296" i="14"/>
  <c r="D295" i="14"/>
  <c r="D294" i="14"/>
  <c r="D293" i="14"/>
  <c r="D292" i="14"/>
  <c r="D291" i="14"/>
  <c r="D290" i="14"/>
  <c r="D289" i="14"/>
  <c r="D288" i="14"/>
  <c r="D287" i="14"/>
  <c r="D286" i="14"/>
  <c r="D285" i="14"/>
  <c r="D284" i="14"/>
  <c r="D283" i="14"/>
  <c r="D282" i="14"/>
  <c r="D281" i="14"/>
  <c r="D280" i="14"/>
  <c r="D279" i="14"/>
  <c r="D278" i="14"/>
  <c r="D277" i="14"/>
  <c r="D276" i="14"/>
  <c r="D275" i="14"/>
  <c r="D274" i="14"/>
  <c r="D273" i="14"/>
  <c r="D272" i="14"/>
  <c r="D271" i="14"/>
  <c r="D270" i="14"/>
  <c r="D269" i="14"/>
  <c r="D268" i="14"/>
  <c r="D267" i="14"/>
  <c r="D266" i="14"/>
  <c r="D265" i="14"/>
  <c r="D264" i="14"/>
  <c r="D263" i="14"/>
  <c r="D262" i="14"/>
  <c r="D261" i="14"/>
  <c r="D260" i="14"/>
  <c r="D259" i="14"/>
  <c r="D258" i="14"/>
  <c r="D257" i="14"/>
  <c r="D256" i="14"/>
  <c r="D255" i="14"/>
  <c r="D254" i="14"/>
  <c r="D253" i="14"/>
  <c r="D252" i="14"/>
  <c r="D251" i="14"/>
  <c r="D250" i="14"/>
  <c r="D249" i="14"/>
  <c r="D248" i="14"/>
  <c r="D247" i="14"/>
  <c r="D246" i="14"/>
  <c r="D245" i="14"/>
  <c r="D244" i="14"/>
  <c r="D243" i="14"/>
  <c r="D242" i="14"/>
  <c r="D241" i="14"/>
  <c r="H7" i="14" s="1"/>
  <c r="G8" i="14" s="1"/>
  <c r="D240" i="14"/>
  <c r="D239" i="14"/>
  <c r="D238" i="14"/>
  <c r="D237" i="14"/>
  <c r="D236" i="14"/>
  <c r="D235" i="14"/>
  <c r="D234" i="14"/>
  <c r="D233" i="14"/>
  <c r="D232" i="14"/>
  <c r="D231" i="14"/>
  <c r="D230" i="14"/>
  <c r="D229" i="14"/>
  <c r="D228" i="14"/>
  <c r="D227" i="14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10" i="14"/>
  <c r="D209" i="14"/>
  <c r="D208" i="14"/>
  <c r="D207" i="14"/>
  <c r="D206" i="14"/>
  <c r="D205" i="14"/>
  <c r="D204" i="14"/>
  <c r="D203" i="14"/>
  <c r="D202" i="14"/>
  <c r="D201" i="14"/>
  <c r="D200" i="14"/>
  <c r="D199" i="14"/>
  <c r="D198" i="14"/>
  <c r="D197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4" i="14"/>
  <c r="D183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70" i="14"/>
  <c r="D169" i="14"/>
  <c r="D168" i="14"/>
  <c r="D167" i="14"/>
  <c r="D166" i="14"/>
  <c r="D165" i="14"/>
  <c r="D164" i="14"/>
  <c r="D163" i="14"/>
  <c r="D162" i="14"/>
  <c r="D161" i="14"/>
  <c r="H5" i="14" s="1"/>
  <c r="G6" i="14" s="1"/>
  <c r="D160" i="14"/>
  <c r="D159" i="14"/>
  <c r="D158" i="14"/>
  <c r="D157" i="14"/>
  <c r="D156" i="14"/>
  <c r="D155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2" i="14"/>
  <c r="D141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H4" i="14" s="1"/>
  <c r="G5" i="14" s="1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H3" i="14" s="1"/>
  <c r="G4" i="14" s="1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  <c r="B23" i="1" l="1"/>
  <c r="D23" i="1"/>
  <c r="E23" i="1"/>
  <c r="C23" i="1"/>
  <c r="F23" i="1"/>
  <c r="G23" i="1"/>
  <c r="H23" i="1"/>
  <c r="C35" i="13"/>
  <c r="D35" i="13"/>
  <c r="E35" i="13"/>
  <c r="F35" i="13"/>
  <c r="G35" i="13"/>
  <c r="E60" i="10"/>
  <c r="E59" i="10"/>
  <c r="J36" i="6"/>
  <c r="J8" i="11"/>
  <c r="J7" i="11"/>
  <c r="I8" i="11"/>
  <c r="I7" i="11"/>
  <c r="H8" i="11"/>
  <c r="H7" i="11"/>
  <c r="J28" i="8"/>
  <c r="Y4" i="6"/>
  <c r="X8" i="6"/>
  <c r="Y8" i="6"/>
  <c r="Z8" i="6"/>
  <c r="X12" i="6"/>
  <c r="Y12" i="6"/>
  <c r="Z12" i="6"/>
  <c r="X16" i="6"/>
  <c r="Y16" i="6"/>
  <c r="Z16" i="6"/>
  <c r="X20" i="6"/>
  <c r="Y20" i="6"/>
  <c r="Z20" i="6"/>
  <c r="X24" i="6"/>
  <c r="Y24" i="6"/>
  <c r="Z24" i="6"/>
  <c r="X28" i="6"/>
  <c r="Y28" i="6"/>
  <c r="Z28" i="6"/>
  <c r="X32" i="6"/>
  <c r="Y32" i="6"/>
  <c r="Z32" i="6"/>
  <c r="X43" i="6"/>
  <c r="Y43" i="6"/>
  <c r="Z43" i="6"/>
  <c r="X44" i="6"/>
  <c r="Y44" i="6"/>
  <c r="Z44" i="6"/>
  <c r="X47" i="6"/>
  <c r="Y47" i="6"/>
  <c r="Z47" i="6"/>
  <c r="X48" i="6"/>
  <c r="Y48" i="6"/>
  <c r="Z48" i="6"/>
  <c r="X51" i="6"/>
  <c r="Y51" i="6"/>
  <c r="Z51" i="6"/>
  <c r="X52" i="6"/>
  <c r="Y52" i="6"/>
  <c r="Z52" i="6"/>
  <c r="X55" i="6"/>
  <c r="Y55" i="6"/>
  <c r="Z55" i="6"/>
  <c r="X56" i="6"/>
  <c r="Y56" i="6"/>
  <c r="Z56" i="6"/>
  <c r="X59" i="6"/>
  <c r="Y59" i="6"/>
  <c r="Z59" i="6"/>
  <c r="X60" i="6"/>
  <c r="Y60" i="6"/>
  <c r="Z60" i="6"/>
  <c r="Y63" i="6"/>
  <c r="X64" i="6"/>
  <c r="Y64" i="6"/>
  <c r="Z64" i="6"/>
  <c r="Y67" i="6"/>
  <c r="X68" i="6"/>
  <c r="Y68" i="6"/>
  <c r="Z68" i="6"/>
  <c r="X71" i="6"/>
  <c r="Y71" i="6"/>
  <c r="Z71" i="6"/>
  <c r="X72" i="6"/>
  <c r="Y72" i="6"/>
  <c r="Z72" i="6"/>
  <c r="X75" i="6"/>
  <c r="Y75" i="6"/>
  <c r="Z75" i="6"/>
  <c r="X76" i="6"/>
  <c r="Y76" i="6"/>
  <c r="Z76" i="6"/>
  <c r="Y79" i="6"/>
  <c r="Y80" i="6"/>
  <c r="X83" i="6"/>
  <c r="Y83" i="6"/>
  <c r="Z83" i="6"/>
  <c r="X84" i="6"/>
  <c r="Y84" i="6"/>
  <c r="Z84" i="6"/>
  <c r="X87" i="6"/>
  <c r="Y87" i="6"/>
  <c r="Z87" i="6"/>
  <c r="X88" i="6"/>
  <c r="Y88" i="6"/>
  <c r="Z88" i="6"/>
  <c r="Y91" i="6"/>
  <c r="X92" i="6"/>
  <c r="Y92" i="6"/>
  <c r="Z92" i="6"/>
  <c r="X95" i="6"/>
  <c r="Y95" i="6"/>
  <c r="Z95" i="6"/>
  <c r="X96" i="6"/>
  <c r="Y96" i="6"/>
  <c r="Z96" i="6"/>
  <c r="X99" i="6"/>
  <c r="Y99" i="6"/>
  <c r="Z99" i="6"/>
  <c r="X100" i="6"/>
  <c r="Y100" i="6"/>
  <c r="Z100" i="6"/>
  <c r="Y103" i="6"/>
  <c r="Y104" i="6"/>
  <c r="X107" i="6"/>
  <c r="Y107" i="6"/>
  <c r="Z107" i="6"/>
  <c r="X108" i="6"/>
  <c r="Y108" i="6"/>
  <c r="Z108" i="6"/>
  <c r="X111" i="6"/>
  <c r="Y111" i="6"/>
  <c r="Z111" i="6"/>
  <c r="X112" i="6"/>
  <c r="Y112" i="6"/>
  <c r="Z112" i="6"/>
  <c r="Y115" i="6"/>
  <c r="X116" i="6"/>
  <c r="Y116" i="6"/>
  <c r="Z116" i="6"/>
  <c r="X119" i="6"/>
  <c r="Y119" i="6"/>
  <c r="Z119" i="6"/>
  <c r="X120" i="6"/>
  <c r="Y120" i="6"/>
  <c r="Z120" i="6"/>
  <c r="X123" i="6"/>
  <c r="Y123" i="6"/>
  <c r="Z123" i="6"/>
  <c r="X124" i="6"/>
  <c r="Y124" i="6"/>
  <c r="Z124" i="6"/>
  <c r="Y127" i="6"/>
  <c r="Y128" i="6"/>
  <c r="X131" i="6"/>
  <c r="Y131" i="6"/>
  <c r="Z131" i="6"/>
  <c r="X132" i="6"/>
  <c r="Y132" i="6"/>
  <c r="Z132" i="6"/>
  <c r="X135" i="6"/>
  <c r="Y135" i="6"/>
  <c r="Z135" i="6"/>
  <c r="X136" i="6"/>
  <c r="Y136" i="6"/>
  <c r="Z136" i="6"/>
  <c r="W4" i="6"/>
  <c r="W8" i="6"/>
  <c r="W12" i="6"/>
  <c r="W16" i="6"/>
  <c r="W20" i="6"/>
  <c r="W24" i="6"/>
  <c r="W28" i="6"/>
  <c r="W32" i="6"/>
  <c r="W43" i="6"/>
  <c r="W44" i="6"/>
  <c r="W47" i="6"/>
  <c r="W48" i="6"/>
  <c r="W51" i="6"/>
  <c r="W52" i="6"/>
  <c r="W55" i="6"/>
  <c r="W56" i="6"/>
  <c r="W59" i="6"/>
  <c r="W60" i="6"/>
  <c r="W63" i="6"/>
  <c r="W64" i="6"/>
  <c r="W67" i="6"/>
  <c r="W68" i="6"/>
  <c r="W71" i="6"/>
  <c r="W72" i="6"/>
  <c r="W75" i="6"/>
  <c r="W76" i="6"/>
  <c r="W79" i="6"/>
  <c r="W80" i="6"/>
  <c r="W83" i="6"/>
  <c r="W84" i="6"/>
  <c r="W87" i="6"/>
  <c r="W88" i="6"/>
  <c r="W91" i="6"/>
  <c r="W92" i="6"/>
  <c r="W95" i="6"/>
  <c r="W96" i="6"/>
  <c r="W99" i="6"/>
  <c r="W100" i="6"/>
  <c r="W103" i="6"/>
  <c r="W104" i="6"/>
  <c r="W107" i="6"/>
  <c r="W108" i="6"/>
  <c r="W111" i="6"/>
  <c r="W112" i="6"/>
  <c r="W115" i="6"/>
  <c r="W116" i="6"/>
  <c r="W119" i="6"/>
  <c r="W120" i="6"/>
  <c r="W123" i="6"/>
  <c r="W124" i="6"/>
  <c r="W127" i="6"/>
  <c r="W128" i="6"/>
  <c r="W131" i="6"/>
  <c r="W132" i="6"/>
  <c r="W135" i="6"/>
  <c r="W136" i="6"/>
  <c r="C79" i="6"/>
  <c r="D79" i="6"/>
  <c r="E79" i="6"/>
  <c r="F79" i="6"/>
  <c r="G79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U128" i="6"/>
  <c r="S128" i="6"/>
  <c r="Q128" i="6"/>
  <c r="O128" i="6"/>
  <c r="M128" i="6"/>
  <c r="L128" i="6"/>
  <c r="K128" i="6"/>
  <c r="J128" i="6"/>
  <c r="I128" i="6"/>
  <c r="H128" i="6"/>
  <c r="G128" i="6"/>
  <c r="F128" i="6"/>
  <c r="E128" i="6"/>
  <c r="D128" i="6"/>
  <c r="C128" i="6"/>
  <c r="U127" i="6"/>
  <c r="S127" i="6"/>
  <c r="Q127" i="6"/>
  <c r="O127" i="6"/>
  <c r="M127" i="6"/>
  <c r="L127" i="6"/>
  <c r="K127" i="6"/>
  <c r="J127" i="6"/>
  <c r="I127" i="6"/>
  <c r="H127" i="6"/>
  <c r="G127" i="6"/>
  <c r="F127" i="6"/>
  <c r="E127" i="6"/>
  <c r="D127" i="6"/>
  <c r="C127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U115" i="6"/>
  <c r="S115" i="6"/>
  <c r="Q115" i="6"/>
  <c r="O115" i="6"/>
  <c r="M115" i="6"/>
  <c r="L115" i="6"/>
  <c r="K115" i="6"/>
  <c r="J115" i="6"/>
  <c r="I115" i="6"/>
  <c r="H115" i="6"/>
  <c r="G115" i="6"/>
  <c r="F115" i="6"/>
  <c r="E115" i="6"/>
  <c r="D115" i="6"/>
  <c r="C115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U104" i="6"/>
  <c r="S104" i="6"/>
  <c r="Q104" i="6"/>
  <c r="O104" i="6"/>
  <c r="M104" i="6"/>
  <c r="L104" i="6"/>
  <c r="K104" i="6"/>
  <c r="J104" i="6"/>
  <c r="I104" i="6"/>
  <c r="H104" i="6"/>
  <c r="G104" i="6"/>
  <c r="F104" i="6"/>
  <c r="E104" i="6"/>
  <c r="D104" i="6"/>
  <c r="C104" i="6"/>
  <c r="U103" i="6"/>
  <c r="S103" i="6"/>
  <c r="Q103" i="6"/>
  <c r="O103" i="6"/>
  <c r="M103" i="6"/>
  <c r="L103" i="6"/>
  <c r="K103" i="6"/>
  <c r="J103" i="6"/>
  <c r="I103" i="6"/>
  <c r="H103" i="6"/>
  <c r="G103" i="6"/>
  <c r="F103" i="6"/>
  <c r="E103" i="6"/>
  <c r="D103" i="6"/>
  <c r="C103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U91" i="6"/>
  <c r="S91" i="6"/>
  <c r="Q91" i="6"/>
  <c r="M91" i="6"/>
  <c r="L91" i="6"/>
  <c r="K91" i="6"/>
  <c r="J91" i="6"/>
  <c r="I91" i="6"/>
  <c r="H91" i="6"/>
  <c r="G91" i="6"/>
  <c r="F91" i="6"/>
  <c r="E91" i="6"/>
  <c r="D91" i="6"/>
  <c r="C91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28" i="6"/>
  <c r="U28" i="6"/>
  <c r="V28" i="6"/>
  <c r="T32" i="6"/>
  <c r="U32" i="6"/>
  <c r="V32" i="6"/>
  <c r="T43" i="6"/>
  <c r="U43" i="6"/>
  <c r="V43" i="6"/>
  <c r="T44" i="6"/>
  <c r="U44" i="6"/>
  <c r="V44" i="6"/>
  <c r="T47" i="6"/>
  <c r="U47" i="6"/>
  <c r="V47" i="6"/>
  <c r="T48" i="6"/>
  <c r="U48" i="6"/>
  <c r="V48" i="6"/>
  <c r="T51" i="6"/>
  <c r="U51" i="6"/>
  <c r="V51" i="6"/>
  <c r="T52" i="6"/>
  <c r="U52" i="6"/>
  <c r="V52" i="6"/>
  <c r="T55" i="6"/>
  <c r="U55" i="6"/>
  <c r="V55" i="6"/>
  <c r="T56" i="6"/>
  <c r="U56" i="6"/>
  <c r="V56" i="6"/>
  <c r="T59" i="6"/>
  <c r="U59" i="6"/>
  <c r="V59" i="6"/>
  <c r="T60" i="6"/>
  <c r="U60" i="6"/>
  <c r="V60" i="6"/>
  <c r="U63" i="6"/>
  <c r="T64" i="6"/>
  <c r="U64" i="6"/>
  <c r="V64" i="6"/>
  <c r="U67" i="6"/>
  <c r="T68" i="6"/>
  <c r="U68" i="6"/>
  <c r="V68" i="6"/>
  <c r="T71" i="6"/>
  <c r="U71" i="6"/>
  <c r="V71" i="6"/>
  <c r="T72" i="6"/>
  <c r="U72" i="6"/>
  <c r="V72" i="6"/>
  <c r="T75" i="6"/>
  <c r="U75" i="6"/>
  <c r="V75" i="6"/>
  <c r="T76" i="6"/>
  <c r="U76" i="6"/>
  <c r="V76" i="6"/>
  <c r="U79" i="6"/>
  <c r="U80" i="6"/>
  <c r="T83" i="6"/>
  <c r="U83" i="6"/>
  <c r="V83" i="6"/>
  <c r="T84" i="6"/>
  <c r="U84" i="6"/>
  <c r="V84" i="6"/>
  <c r="T87" i="6"/>
  <c r="U87" i="6"/>
  <c r="V87" i="6"/>
  <c r="T88" i="6"/>
  <c r="U88" i="6"/>
  <c r="V88" i="6"/>
  <c r="J36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28" i="6"/>
  <c r="P28" i="6"/>
  <c r="Q28" i="6"/>
  <c r="R28" i="6"/>
  <c r="S28" i="6"/>
  <c r="O32" i="6"/>
  <c r="P32" i="6"/>
  <c r="Q32" i="6"/>
  <c r="R32" i="6"/>
  <c r="S32" i="6"/>
  <c r="O43" i="6"/>
  <c r="P43" i="6"/>
  <c r="Q43" i="6"/>
  <c r="R43" i="6"/>
  <c r="S43" i="6"/>
  <c r="O44" i="6"/>
  <c r="P44" i="6"/>
  <c r="Q44" i="6"/>
  <c r="R44" i="6"/>
  <c r="S44" i="6"/>
  <c r="O47" i="6"/>
  <c r="P47" i="6"/>
  <c r="Q47" i="6"/>
  <c r="R47" i="6"/>
  <c r="S47" i="6"/>
  <c r="O48" i="6"/>
  <c r="P48" i="6"/>
  <c r="Q48" i="6"/>
  <c r="R48" i="6"/>
  <c r="S48" i="6"/>
  <c r="O51" i="6"/>
  <c r="P51" i="6"/>
  <c r="Q51" i="6"/>
  <c r="R51" i="6"/>
  <c r="S51" i="6"/>
  <c r="O52" i="6"/>
  <c r="P52" i="6"/>
  <c r="Q52" i="6"/>
  <c r="R52" i="6"/>
  <c r="S52" i="6"/>
  <c r="O55" i="6"/>
  <c r="P55" i="6"/>
  <c r="Q55" i="6"/>
  <c r="R55" i="6"/>
  <c r="S55" i="6"/>
  <c r="O56" i="6"/>
  <c r="P56" i="6"/>
  <c r="Q56" i="6"/>
  <c r="R56" i="6"/>
  <c r="S56" i="6"/>
  <c r="O59" i="6"/>
  <c r="P59" i="6"/>
  <c r="Q59" i="6"/>
  <c r="R59" i="6"/>
  <c r="S59" i="6"/>
  <c r="O60" i="6"/>
  <c r="P60" i="6"/>
  <c r="Q60" i="6"/>
  <c r="R60" i="6"/>
  <c r="S60" i="6"/>
  <c r="O63" i="6"/>
  <c r="Q63" i="6"/>
  <c r="S63" i="6"/>
  <c r="O64" i="6"/>
  <c r="P64" i="6"/>
  <c r="Q64" i="6"/>
  <c r="R64" i="6"/>
  <c r="S64" i="6"/>
  <c r="O67" i="6"/>
  <c r="O68" i="6"/>
  <c r="P68" i="6"/>
  <c r="Q68" i="6"/>
  <c r="R68" i="6"/>
  <c r="S68" i="6"/>
  <c r="O71" i="6"/>
  <c r="P71" i="6"/>
  <c r="Q71" i="6"/>
  <c r="R71" i="6"/>
  <c r="S71" i="6"/>
  <c r="O72" i="6"/>
  <c r="P72" i="6"/>
  <c r="Q72" i="6"/>
  <c r="R72" i="6"/>
  <c r="S72" i="6"/>
  <c r="O75" i="6"/>
  <c r="P75" i="6"/>
  <c r="Q75" i="6"/>
  <c r="R75" i="6"/>
  <c r="S75" i="6"/>
  <c r="O76" i="6"/>
  <c r="P76" i="6"/>
  <c r="Q76" i="6"/>
  <c r="R76" i="6"/>
  <c r="S76" i="6"/>
  <c r="O79" i="6"/>
  <c r="Q79" i="6"/>
  <c r="S79" i="6"/>
  <c r="O80" i="6"/>
  <c r="Q80" i="6"/>
  <c r="S80" i="6"/>
  <c r="O83" i="6"/>
  <c r="P83" i="6"/>
  <c r="Q83" i="6"/>
  <c r="R83" i="6"/>
  <c r="S83" i="6"/>
  <c r="O84" i="6"/>
  <c r="P84" i="6"/>
  <c r="Q84" i="6"/>
  <c r="R84" i="6"/>
  <c r="S84" i="6"/>
  <c r="O87" i="6"/>
  <c r="P87" i="6"/>
  <c r="Q87" i="6"/>
  <c r="R87" i="6"/>
  <c r="S87" i="6"/>
  <c r="O88" i="6"/>
  <c r="P88" i="6"/>
  <c r="Q88" i="6"/>
  <c r="R88" i="6"/>
  <c r="S88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8" i="11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I56" i="9" l="1"/>
  <c r="H48" i="9"/>
  <c r="I48" i="9"/>
  <c r="J48" i="9"/>
  <c r="J52" i="9"/>
  <c r="H52" i="9"/>
  <c r="I52" i="9"/>
  <c r="H36" i="8"/>
  <c r="AB37" i="11"/>
  <c r="AA37" i="11"/>
  <c r="AB33" i="11"/>
  <c r="AB45" i="11"/>
  <c r="AA45" i="11"/>
  <c r="Z45" i="11"/>
  <c r="AB41" i="11"/>
  <c r="AB61" i="11"/>
  <c r="AA61" i="11"/>
  <c r="Z61" i="11"/>
  <c r="Y61" i="11"/>
  <c r="AB57" i="11"/>
  <c r="AA57" i="11"/>
  <c r="Z57" i="11"/>
  <c r="AB53" i="11"/>
  <c r="AA53" i="11"/>
  <c r="AB58" i="11"/>
  <c r="AA58" i="11"/>
  <c r="Z58" i="11"/>
  <c r="Y58" i="11"/>
  <c r="X58" i="11"/>
  <c r="W58" i="11"/>
  <c r="V58" i="11"/>
  <c r="U58" i="11"/>
  <c r="AB54" i="11"/>
  <c r="AA54" i="11"/>
  <c r="Z54" i="11"/>
  <c r="Y54" i="11"/>
  <c r="X54" i="11"/>
  <c r="W54" i="11"/>
  <c r="V54" i="11"/>
  <c r="U54" i="11"/>
  <c r="H4" i="9"/>
  <c r="J4" i="9"/>
  <c r="G52" i="11"/>
  <c r="H52" i="11"/>
  <c r="I52" i="11"/>
  <c r="J52" i="11"/>
  <c r="C59" i="11"/>
  <c r="D88" i="6"/>
  <c r="E88" i="6"/>
  <c r="F88" i="6"/>
  <c r="G88" i="6"/>
  <c r="H88" i="6"/>
  <c r="I88" i="6"/>
  <c r="J88" i="6"/>
  <c r="K88" i="6"/>
  <c r="L88" i="6"/>
  <c r="M88" i="6"/>
  <c r="N88" i="6"/>
  <c r="D87" i="6"/>
  <c r="E87" i="6"/>
  <c r="F87" i="6"/>
  <c r="G87" i="6"/>
  <c r="H87" i="6"/>
  <c r="I87" i="6"/>
  <c r="J87" i="6"/>
  <c r="K87" i="6"/>
  <c r="L87" i="6"/>
  <c r="M87" i="6"/>
  <c r="N87" i="6"/>
  <c r="D84" i="6"/>
  <c r="E84" i="6"/>
  <c r="F84" i="6"/>
  <c r="G84" i="6"/>
  <c r="H84" i="6"/>
  <c r="I84" i="6"/>
  <c r="J84" i="6"/>
  <c r="K84" i="6"/>
  <c r="L84" i="6"/>
  <c r="M84" i="6"/>
  <c r="N84" i="6"/>
  <c r="D83" i="6"/>
  <c r="E83" i="6"/>
  <c r="F83" i="6"/>
  <c r="G83" i="6"/>
  <c r="H83" i="6"/>
  <c r="I83" i="6"/>
  <c r="J83" i="6"/>
  <c r="K83" i="6"/>
  <c r="L83" i="6"/>
  <c r="M83" i="6"/>
  <c r="N83" i="6"/>
  <c r="D80" i="6"/>
  <c r="E80" i="6"/>
  <c r="F80" i="6"/>
  <c r="G80" i="6"/>
  <c r="H80" i="6"/>
  <c r="I80" i="6"/>
  <c r="J80" i="6"/>
  <c r="K80" i="6"/>
  <c r="L80" i="6"/>
  <c r="M80" i="6"/>
  <c r="H79" i="6"/>
  <c r="I79" i="6"/>
  <c r="J79" i="6"/>
  <c r="K79" i="6"/>
  <c r="L79" i="6"/>
  <c r="M79" i="6"/>
  <c r="D76" i="6"/>
  <c r="E76" i="6"/>
  <c r="F76" i="6"/>
  <c r="G76" i="6"/>
  <c r="H76" i="6"/>
  <c r="I76" i="6"/>
  <c r="J76" i="6"/>
  <c r="K76" i="6"/>
  <c r="L76" i="6"/>
  <c r="M76" i="6"/>
  <c r="N76" i="6"/>
  <c r="D75" i="6"/>
  <c r="E75" i="6"/>
  <c r="F75" i="6"/>
  <c r="G75" i="6"/>
  <c r="H75" i="6"/>
  <c r="I75" i="6"/>
  <c r="J75" i="6"/>
  <c r="K75" i="6"/>
  <c r="L75" i="6"/>
  <c r="M75" i="6"/>
  <c r="N75" i="6"/>
  <c r="D72" i="6"/>
  <c r="E72" i="6"/>
  <c r="F72" i="6"/>
  <c r="G72" i="6"/>
  <c r="H72" i="6"/>
  <c r="I72" i="6"/>
  <c r="J72" i="6"/>
  <c r="K72" i="6"/>
  <c r="L72" i="6"/>
  <c r="M72" i="6"/>
  <c r="N72" i="6"/>
  <c r="D71" i="6"/>
  <c r="E71" i="6"/>
  <c r="F71" i="6"/>
  <c r="G71" i="6"/>
  <c r="H71" i="6"/>
  <c r="I71" i="6"/>
  <c r="J71" i="6"/>
  <c r="K71" i="6"/>
  <c r="L71" i="6"/>
  <c r="M71" i="6"/>
  <c r="N71" i="6"/>
  <c r="D68" i="6"/>
  <c r="E68" i="6"/>
  <c r="F68" i="6"/>
  <c r="G68" i="6"/>
  <c r="H68" i="6"/>
  <c r="I68" i="6"/>
  <c r="J68" i="6"/>
  <c r="K68" i="6"/>
  <c r="L68" i="6"/>
  <c r="M68" i="6"/>
  <c r="N68" i="6"/>
  <c r="D67" i="6"/>
  <c r="E67" i="6"/>
  <c r="F67" i="6"/>
  <c r="G67" i="6"/>
  <c r="H67" i="6"/>
  <c r="I67" i="6"/>
  <c r="J67" i="6"/>
  <c r="K67" i="6"/>
  <c r="D64" i="6"/>
  <c r="E64" i="6"/>
  <c r="F64" i="6"/>
  <c r="G64" i="6"/>
  <c r="H64" i="6"/>
  <c r="I64" i="6"/>
  <c r="J64" i="6"/>
  <c r="K64" i="6"/>
  <c r="L64" i="6"/>
  <c r="M64" i="6"/>
  <c r="N64" i="6"/>
  <c r="D63" i="6"/>
  <c r="E63" i="6"/>
  <c r="F63" i="6"/>
  <c r="G63" i="6"/>
  <c r="H63" i="6"/>
  <c r="I63" i="6"/>
  <c r="J63" i="6"/>
  <c r="K63" i="6"/>
  <c r="L63" i="6"/>
  <c r="M63" i="6"/>
  <c r="F60" i="6"/>
  <c r="G60" i="6"/>
  <c r="H60" i="6"/>
  <c r="I60" i="6"/>
  <c r="J60" i="6"/>
  <c r="K60" i="6"/>
  <c r="L60" i="6"/>
  <c r="M60" i="6"/>
  <c r="N60" i="6"/>
  <c r="F59" i="6"/>
  <c r="G59" i="6"/>
  <c r="H59" i="6"/>
  <c r="I59" i="6"/>
  <c r="J59" i="6"/>
  <c r="K59" i="6"/>
  <c r="L59" i="6"/>
  <c r="M59" i="6"/>
  <c r="N59" i="6"/>
  <c r="F56" i="6"/>
  <c r="G56" i="6"/>
  <c r="H56" i="6"/>
  <c r="I56" i="6"/>
  <c r="J56" i="6"/>
  <c r="K56" i="6"/>
  <c r="L56" i="6"/>
  <c r="M56" i="6"/>
  <c r="N56" i="6"/>
  <c r="F55" i="6"/>
  <c r="G55" i="6"/>
  <c r="H55" i="6"/>
  <c r="I55" i="6"/>
  <c r="J55" i="6"/>
  <c r="K55" i="6"/>
  <c r="L55" i="6"/>
  <c r="M55" i="6"/>
  <c r="N55" i="6"/>
  <c r="F52" i="6"/>
  <c r="G52" i="6"/>
  <c r="H52" i="6"/>
  <c r="I52" i="6"/>
  <c r="J52" i="6"/>
  <c r="K52" i="6"/>
  <c r="L52" i="6"/>
  <c r="M52" i="6"/>
  <c r="N52" i="6"/>
  <c r="F51" i="6"/>
  <c r="G51" i="6"/>
  <c r="H51" i="6"/>
  <c r="I51" i="6"/>
  <c r="J51" i="6"/>
  <c r="K51" i="6"/>
  <c r="L51" i="6"/>
  <c r="M51" i="6"/>
  <c r="N51" i="6"/>
  <c r="L48" i="6"/>
  <c r="M48" i="6"/>
  <c r="N48" i="6"/>
  <c r="L47" i="6"/>
  <c r="M47" i="6"/>
  <c r="N47" i="6"/>
  <c r="M44" i="6"/>
  <c r="N44" i="6"/>
  <c r="M43" i="6"/>
  <c r="N43" i="6"/>
  <c r="I32" i="6"/>
  <c r="J32" i="6"/>
  <c r="K32" i="6"/>
  <c r="L32" i="6"/>
  <c r="M32" i="6"/>
  <c r="N32" i="6"/>
  <c r="K28" i="6"/>
  <c r="L28" i="6"/>
  <c r="M28" i="6"/>
  <c r="N28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48" i="6"/>
  <c r="K48" i="6"/>
  <c r="J44" i="6"/>
  <c r="K44" i="6"/>
  <c r="L44" i="6"/>
  <c r="D28" i="6"/>
  <c r="E28" i="6"/>
  <c r="F28" i="6"/>
  <c r="G28" i="6"/>
  <c r="H28" i="6"/>
  <c r="I28" i="6"/>
  <c r="J28" i="6"/>
  <c r="C28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27" i="6"/>
  <c r="D27" i="6"/>
  <c r="E27" i="6"/>
  <c r="F27" i="6"/>
  <c r="G27" i="6"/>
  <c r="H27" i="6"/>
  <c r="I27" i="6"/>
  <c r="J27" i="6"/>
  <c r="K27" i="6"/>
  <c r="L27" i="6"/>
  <c r="C11" i="6"/>
  <c r="AB61" i="12"/>
  <c r="AA61" i="12"/>
  <c r="Z61" i="12"/>
  <c r="Y61" i="12"/>
  <c r="X61" i="12"/>
  <c r="W61" i="12"/>
  <c r="AB57" i="12"/>
  <c r="AB53" i="12"/>
  <c r="AA53" i="12"/>
  <c r="Z53" i="12"/>
  <c r="Y53" i="12"/>
  <c r="AB49" i="12"/>
  <c r="AB45" i="12"/>
  <c r="AA45" i="12"/>
  <c r="Z45" i="12"/>
  <c r="Y45" i="12"/>
  <c r="X45" i="12"/>
  <c r="AB41" i="12"/>
  <c r="AA41" i="12"/>
  <c r="AB37" i="12"/>
  <c r="AA37" i="12"/>
  <c r="Z37" i="12"/>
  <c r="Y37" i="12"/>
  <c r="AB33" i="12"/>
  <c r="AB49" i="11"/>
  <c r="AB61" i="10"/>
  <c r="AA61" i="10"/>
  <c r="Z61" i="10"/>
  <c r="AB57" i="10"/>
  <c r="AB49" i="10"/>
  <c r="AB45" i="10"/>
  <c r="AA45" i="10"/>
  <c r="Z45" i="10"/>
  <c r="AB41" i="10"/>
  <c r="AB37" i="10"/>
  <c r="AB61" i="9"/>
  <c r="AA61" i="9"/>
  <c r="AB57" i="9"/>
  <c r="AB53" i="9"/>
  <c r="AA53" i="9"/>
  <c r="AB45" i="9"/>
  <c r="AA45" i="9"/>
  <c r="AB41" i="9"/>
  <c r="AA41" i="9"/>
  <c r="AB37" i="9"/>
  <c r="AA37" i="9"/>
  <c r="AB58" i="9"/>
  <c r="AA58" i="9"/>
  <c r="Z58" i="9"/>
  <c r="Y58" i="9"/>
  <c r="X58" i="9"/>
  <c r="W58" i="9"/>
  <c r="V58" i="9"/>
  <c r="U58" i="9"/>
  <c r="AB54" i="9"/>
  <c r="AA54" i="9"/>
  <c r="Z54" i="9"/>
  <c r="Y54" i="9"/>
  <c r="X54" i="9"/>
  <c r="W54" i="9"/>
  <c r="V54" i="9"/>
  <c r="U54" i="9"/>
  <c r="AB50" i="9"/>
  <c r="AA50" i="9"/>
  <c r="Z50" i="9"/>
  <c r="Y50" i="9"/>
  <c r="X50" i="9"/>
  <c r="W50" i="9"/>
  <c r="V50" i="9"/>
  <c r="U50" i="9"/>
  <c r="AB46" i="9"/>
  <c r="AA46" i="9"/>
  <c r="Z46" i="9"/>
  <c r="Y46" i="9"/>
  <c r="X46" i="9"/>
  <c r="W46" i="9"/>
  <c r="V46" i="9"/>
  <c r="U46" i="9"/>
  <c r="AB42" i="9"/>
  <c r="AA42" i="9"/>
  <c r="Z42" i="9"/>
  <c r="Y42" i="9"/>
  <c r="X42" i="9"/>
  <c r="W42" i="9"/>
  <c r="V42" i="9"/>
  <c r="U42" i="9"/>
  <c r="AB38" i="9"/>
  <c r="AA38" i="9"/>
  <c r="Z38" i="9"/>
  <c r="Y38" i="9"/>
  <c r="X38" i="9"/>
  <c r="W38" i="9"/>
  <c r="V38" i="9"/>
  <c r="U38" i="9"/>
  <c r="AB34" i="9"/>
  <c r="AA34" i="9"/>
  <c r="Z34" i="9"/>
  <c r="Y34" i="9"/>
  <c r="X34" i="9"/>
  <c r="W34" i="9"/>
  <c r="V34" i="9"/>
  <c r="U34" i="9"/>
  <c r="AB30" i="9"/>
  <c r="AA30" i="9"/>
  <c r="Z30" i="9"/>
  <c r="Y30" i="9"/>
  <c r="X30" i="9"/>
  <c r="W30" i="9"/>
  <c r="V30" i="9"/>
  <c r="U30" i="9"/>
  <c r="AB22" i="9"/>
  <c r="AA22" i="9"/>
  <c r="Z22" i="9"/>
  <c r="Y22" i="9"/>
  <c r="X22" i="9"/>
  <c r="W22" i="9"/>
  <c r="V22" i="9"/>
  <c r="U22" i="9"/>
  <c r="AB18" i="9"/>
  <c r="AA18" i="9"/>
  <c r="Z18" i="9"/>
  <c r="Y18" i="9"/>
  <c r="X18" i="9"/>
  <c r="W18" i="9"/>
  <c r="V18" i="9"/>
  <c r="U18" i="9"/>
  <c r="AB14" i="9"/>
  <c r="AA14" i="9"/>
  <c r="Z14" i="9"/>
  <c r="Y14" i="9"/>
  <c r="X14" i="9"/>
  <c r="W14" i="9"/>
  <c r="V14" i="9"/>
  <c r="U14" i="9"/>
  <c r="AB10" i="9"/>
  <c r="AA10" i="9"/>
  <c r="Z10" i="9"/>
  <c r="Y10" i="9"/>
  <c r="X10" i="9"/>
  <c r="W10" i="9"/>
  <c r="V10" i="9"/>
  <c r="U10" i="9"/>
  <c r="AB6" i="9"/>
  <c r="AA6" i="9"/>
  <c r="Z6" i="9"/>
  <c r="Y6" i="9"/>
  <c r="X6" i="9"/>
  <c r="W6" i="9"/>
  <c r="V6" i="9"/>
  <c r="U6" i="9"/>
  <c r="AB42" i="8"/>
  <c r="AA42" i="8"/>
  <c r="Z42" i="8"/>
  <c r="Y42" i="8"/>
  <c r="X42" i="8"/>
  <c r="W42" i="8"/>
  <c r="V42" i="8"/>
  <c r="U42" i="8"/>
  <c r="AB38" i="8"/>
  <c r="AA38" i="8"/>
  <c r="Z38" i="8"/>
  <c r="Y38" i="8"/>
  <c r="X38" i="8"/>
  <c r="W38" i="8"/>
  <c r="V38" i="8"/>
  <c r="U38" i="8"/>
  <c r="AB34" i="8"/>
  <c r="AA34" i="8"/>
  <c r="Z34" i="8"/>
  <c r="Y34" i="8"/>
  <c r="X34" i="8"/>
  <c r="W34" i="8"/>
  <c r="V34" i="8"/>
  <c r="U34" i="8"/>
  <c r="AB30" i="8"/>
  <c r="AA30" i="8"/>
  <c r="Z30" i="8"/>
  <c r="Y30" i="8"/>
  <c r="X30" i="8"/>
  <c r="W30" i="8"/>
  <c r="V30" i="8"/>
  <c r="U30" i="8"/>
  <c r="AB26" i="8"/>
  <c r="AA26" i="8"/>
  <c r="Z26" i="8"/>
  <c r="Y26" i="8"/>
  <c r="X26" i="8"/>
  <c r="W26" i="8"/>
  <c r="V26" i="8"/>
  <c r="U26" i="8"/>
  <c r="AB22" i="8"/>
  <c r="AA22" i="8"/>
  <c r="Z22" i="8"/>
  <c r="Y22" i="8"/>
  <c r="X22" i="8"/>
  <c r="W22" i="8"/>
  <c r="V22" i="8"/>
  <c r="U22" i="8"/>
  <c r="AB14" i="8"/>
  <c r="AA14" i="8"/>
  <c r="Z14" i="8"/>
  <c r="Y14" i="8"/>
  <c r="X14" i="8"/>
  <c r="W14" i="8"/>
  <c r="V14" i="8"/>
  <c r="U14" i="8"/>
  <c r="AB10" i="8"/>
  <c r="AA10" i="8"/>
  <c r="Z10" i="8"/>
  <c r="Y10" i="8"/>
  <c r="X10" i="8"/>
  <c r="W10" i="8"/>
  <c r="V10" i="8"/>
  <c r="U10" i="8"/>
  <c r="AB6" i="8"/>
  <c r="AA6" i="8"/>
  <c r="Z6" i="8"/>
  <c r="Y6" i="8"/>
  <c r="X6" i="8"/>
  <c r="W6" i="8"/>
  <c r="V6" i="8"/>
  <c r="U6" i="8"/>
  <c r="AB2" i="8"/>
  <c r="AA2" i="8"/>
  <c r="Z2" i="8"/>
  <c r="Y2" i="8"/>
  <c r="X2" i="8"/>
  <c r="W2" i="8"/>
  <c r="V2" i="8"/>
  <c r="U2" i="8"/>
  <c r="AB42" i="13"/>
  <c r="AA42" i="13"/>
  <c r="Z42" i="13"/>
  <c r="Y42" i="13"/>
  <c r="X42" i="13"/>
  <c r="W42" i="13"/>
  <c r="V42" i="13"/>
  <c r="U42" i="13"/>
  <c r="AB38" i="13"/>
  <c r="AA38" i="13"/>
  <c r="Z38" i="13"/>
  <c r="Y38" i="13"/>
  <c r="X38" i="13"/>
  <c r="W38" i="13"/>
  <c r="V38" i="13"/>
  <c r="U38" i="13"/>
  <c r="AB34" i="13"/>
  <c r="AA34" i="13"/>
  <c r="Z34" i="13"/>
  <c r="Y34" i="13"/>
  <c r="X34" i="13"/>
  <c r="W34" i="13"/>
  <c r="V34" i="13"/>
  <c r="U34" i="13"/>
  <c r="AB30" i="13"/>
  <c r="AA30" i="13"/>
  <c r="Z30" i="13"/>
  <c r="Y30" i="13"/>
  <c r="X30" i="13"/>
  <c r="W30" i="13"/>
  <c r="V30" i="13"/>
  <c r="U30" i="13"/>
  <c r="AB26" i="13"/>
  <c r="AA26" i="13"/>
  <c r="Z26" i="13"/>
  <c r="Y26" i="13"/>
  <c r="X26" i="13"/>
  <c r="W26" i="13"/>
  <c r="V26" i="13"/>
  <c r="U26" i="13"/>
  <c r="AB22" i="13"/>
  <c r="AA22" i="13"/>
  <c r="Z22" i="13"/>
  <c r="Y22" i="13"/>
  <c r="X22" i="13"/>
  <c r="W22" i="13"/>
  <c r="V22" i="13"/>
  <c r="U22" i="13"/>
  <c r="AB14" i="13"/>
  <c r="AA14" i="13"/>
  <c r="Z14" i="13"/>
  <c r="Y14" i="13"/>
  <c r="X14" i="13"/>
  <c r="W14" i="13"/>
  <c r="V14" i="13"/>
  <c r="U14" i="13"/>
  <c r="AB10" i="13"/>
  <c r="AA10" i="13"/>
  <c r="Z10" i="13"/>
  <c r="Y10" i="13"/>
  <c r="X10" i="13"/>
  <c r="W10" i="13"/>
  <c r="V10" i="13"/>
  <c r="U10" i="13"/>
  <c r="AB6" i="13"/>
  <c r="AA6" i="13"/>
  <c r="Z6" i="13"/>
  <c r="Y6" i="13"/>
  <c r="X6" i="13"/>
  <c r="W6" i="13"/>
  <c r="V6" i="13"/>
  <c r="U6" i="13"/>
  <c r="AB2" i="13"/>
  <c r="AA2" i="13"/>
  <c r="Z2" i="13"/>
  <c r="Y2" i="13"/>
  <c r="X2" i="13"/>
  <c r="W2" i="13"/>
  <c r="V2" i="13"/>
  <c r="U2" i="13"/>
  <c r="AB38" i="12"/>
  <c r="AA38" i="12"/>
  <c r="Z38" i="12"/>
  <c r="Y38" i="12"/>
  <c r="X38" i="12"/>
  <c r="W38" i="12"/>
  <c r="V38" i="12"/>
  <c r="U38" i="12"/>
  <c r="G44" i="12"/>
  <c r="F44" i="12"/>
  <c r="E44" i="12"/>
  <c r="D44" i="12"/>
  <c r="C44" i="12"/>
  <c r="J43" i="12"/>
  <c r="I43" i="12"/>
  <c r="H43" i="12"/>
  <c r="G43" i="12"/>
  <c r="AB42" i="12"/>
  <c r="AA42" i="12"/>
  <c r="Z42" i="12"/>
  <c r="Y42" i="12"/>
  <c r="X42" i="12"/>
  <c r="W42" i="12"/>
  <c r="V42" i="12"/>
  <c r="U42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AB42" i="11"/>
  <c r="AA42" i="11"/>
  <c r="Z42" i="11"/>
  <c r="Y42" i="11"/>
  <c r="X42" i="11"/>
  <c r="W42" i="11"/>
  <c r="V42" i="11"/>
  <c r="U42" i="11"/>
  <c r="J40" i="11"/>
  <c r="H40" i="11"/>
  <c r="G40" i="11"/>
  <c r="E40" i="11"/>
  <c r="D40" i="11"/>
  <c r="C40" i="11"/>
  <c r="J39" i="11"/>
  <c r="I39" i="11"/>
  <c r="H39" i="11"/>
  <c r="G39" i="11"/>
  <c r="E39" i="11"/>
  <c r="D39" i="11"/>
  <c r="C39" i="11"/>
  <c r="AB38" i="11"/>
  <c r="AA38" i="11"/>
  <c r="Z38" i="11"/>
  <c r="Y38" i="11"/>
  <c r="X38" i="11"/>
  <c r="W38" i="11"/>
  <c r="V38" i="11"/>
  <c r="U38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AB42" i="10"/>
  <c r="AA42" i="10"/>
  <c r="Z42" i="10"/>
  <c r="Y42" i="10"/>
  <c r="X42" i="10"/>
  <c r="W42" i="10"/>
  <c r="V42" i="10"/>
  <c r="U42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AB38" i="10"/>
  <c r="AA38" i="10"/>
  <c r="Z38" i="10"/>
  <c r="Y38" i="10"/>
  <c r="X38" i="10"/>
  <c r="W38" i="10"/>
  <c r="V38" i="10"/>
  <c r="U38" i="10"/>
  <c r="AB37" i="13"/>
  <c r="AB29" i="13"/>
  <c r="AB25" i="13"/>
  <c r="Z37" i="9" l="1"/>
  <c r="Z61" i="9"/>
  <c r="AA57" i="9"/>
  <c r="X61" i="11"/>
  <c r="AB49" i="9"/>
  <c r="Y57" i="11"/>
  <c r="W61" i="11"/>
  <c r="Y45" i="11"/>
  <c r="AA41" i="11"/>
  <c r="Z41" i="11"/>
  <c r="AB45" i="13"/>
  <c r="Y45" i="10"/>
  <c r="AA33" i="9"/>
  <c r="AB33" i="9"/>
  <c r="Z41" i="12"/>
  <c r="AA25" i="13"/>
  <c r="AA29" i="13"/>
  <c r="Z29" i="13"/>
  <c r="AA33" i="13"/>
  <c r="AA37" i="13"/>
  <c r="AB33" i="13"/>
  <c r="V61" i="11"/>
  <c r="V25" i="13"/>
  <c r="X57" i="11"/>
  <c r="O57" i="11" s="1"/>
  <c r="X41" i="12"/>
  <c r="W61" i="9"/>
  <c r="U61" i="9"/>
  <c r="W57" i="9"/>
  <c r="U57" i="9"/>
  <c r="V41" i="13"/>
  <c r="U61" i="11"/>
  <c r="W57" i="11"/>
  <c r="V57" i="11"/>
  <c r="U57" i="11"/>
  <c r="V29" i="13"/>
  <c r="V37" i="13"/>
  <c r="V33" i="13"/>
  <c r="U33" i="13"/>
  <c r="W53" i="9"/>
  <c r="U49" i="9"/>
  <c r="X41" i="11"/>
  <c r="X45" i="11"/>
  <c r="Y41" i="11"/>
  <c r="V45" i="11"/>
  <c r="Q45" i="11" s="1"/>
  <c r="W45" i="11"/>
  <c r="U45" i="11"/>
  <c r="W41" i="11"/>
  <c r="V41" i="11"/>
  <c r="U41" i="11"/>
  <c r="R13" i="9"/>
  <c r="Q25" i="9"/>
  <c r="R17" i="9"/>
  <c r="Q9" i="8"/>
  <c r="V45" i="13"/>
  <c r="AB41" i="13"/>
  <c r="AA45" i="13"/>
  <c r="R57" i="11"/>
  <c r="Q5" i="8"/>
  <c r="U53" i="9"/>
  <c r="Z33" i="9"/>
  <c r="Z49" i="9"/>
  <c r="Z53" i="9"/>
  <c r="Z57" i="9"/>
  <c r="AA49" i="9"/>
  <c r="V49" i="9"/>
  <c r="X49" i="9"/>
  <c r="V53" i="9"/>
  <c r="X53" i="9"/>
  <c r="Y53" i="9"/>
  <c r="V57" i="9"/>
  <c r="X57" i="9"/>
  <c r="Y57" i="9"/>
  <c r="V61" i="9"/>
  <c r="X61" i="9"/>
  <c r="R61" i="9" s="1"/>
  <c r="Y61" i="9"/>
  <c r="W33" i="9"/>
  <c r="W37" i="9"/>
  <c r="U33" i="9"/>
  <c r="V33" i="9"/>
  <c r="U37" i="9"/>
  <c r="V37" i="9"/>
  <c r="AA41" i="10"/>
  <c r="X33" i="9"/>
  <c r="X37" i="9"/>
  <c r="O37" i="9" s="1"/>
  <c r="W49" i="9"/>
  <c r="Y33" i="9"/>
  <c r="Y37" i="9"/>
  <c r="Y49" i="9"/>
  <c r="Z41" i="9"/>
  <c r="Z45" i="9"/>
  <c r="Y41" i="12"/>
  <c r="X45" i="10"/>
  <c r="W45" i="12"/>
  <c r="Q5" i="13"/>
  <c r="Q9" i="13"/>
  <c r="R13" i="13"/>
  <c r="S17" i="13"/>
  <c r="U25" i="13"/>
  <c r="U29" i="13"/>
  <c r="U37" i="13"/>
  <c r="W45" i="13"/>
  <c r="P5" i="8"/>
  <c r="P9" i="8"/>
  <c r="M13" i="8"/>
  <c r="M17" i="8"/>
  <c r="O45" i="12"/>
  <c r="U45" i="12"/>
  <c r="V45" i="12"/>
  <c r="Q45" i="12" s="1"/>
  <c r="R45" i="12"/>
  <c r="W41" i="12"/>
  <c r="U41" i="12"/>
  <c r="V41" i="12"/>
  <c r="R45" i="11"/>
  <c r="R41" i="11"/>
  <c r="W45" i="10"/>
  <c r="V45" i="10"/>
  <c r="S45" i="10" s="1"/>
  <c r="U45" i="10"/>
  <c r="R45" i="10"/>
  <c r="Z41" i="10"/>
  <c r="Y41" i="10"/>
  <c r="X41" i="10"/>
  <c r="W41" i="10"/>
  <c r="V41" i="10"/>
  <c r="U41" i="10"/>
  <c r="Y45" i="9"/>
  <c r="X45" i="9"/>
  <c r="W45" i="9"/>
  <c r="V45" i="9"/>
  <c r="U45" i="9"/>
  <c r="Y41" i="9"/>
  <c r="X41" i="9"/>
  <c r="W41" i="9"/>
  <c r="Q41" i="9" s="1"/>
  <c r="V41" i="9"/>
  <c r="U41" i="9"/>
  <c r="Q9" i="9"/>
  <c r="Q13" i="9"/>
  <c r="Q17" i="9"/>
  <c r="M21" i="9"/>
  <c r="P25" i="9"/>
  <c r="R9" i="9"/>
  <c r="L9" i="9"/>
  <c r="L13" i="9"/>
  <c r="L17" i="9"/>
  <c r="N21" i="9"/>
  <c r="S25" i="9"/>
  <c r="R53" i="9"/>
  <c r="R25" i="9"/>
  <c r="S13" i="9"/>
  <c r="M9" i="9"/>
  <c r="L25" i="9"/>
  <c r="N17" i="9"/>
  <c r="M13" i="9"/>
  <c r="M17" i="9"/>
  <c r="N9" i="9"/>
  <c r="M25" i="9"/>
  <c r="O9" i="9"/>
  <c r="O17" i="9"/>
  <c r="S9" i="9"/>
  <c r="S17" i="9"/>
  <c r="N13" i="9"/>
  <c r="O13" i="9"/>
  <c r="N25" i="9"/>
  <c r="P9" i="9"/>
  <c r="P13" i="9"/>
  <c r="P17" i="9"/>
  <c r="O25" i="9"/>
  <c r="R41" i="9"/>
  <c r="O21" i="9"/>
  <c r="P21" i="9"/>
  <c r="Q21" i="9"/>
  <c r="R21" i="9"/>
  <c r="S21" i="9"/>
  <c r="L21" i="9"/>
  <c r="R5" i="8"/>
  <c r="R9" i="8"/>
  <c r="L5" i="8"/>
  <c r="N13" i="8"/>
  <c r="S9" i="8"/>
  <c r="M5" i="8"/>
  <c r="M9" i="8"/>
  <c r="P13" i="8"/>
  <c r="L9" i="8"/>
  <c r="N5" i="8"/>
  <c r="N9" i="8"/>
  <c r="N17" i="8"/>
  <c r="S5" i="8"/>
  <c r="P17" i="8"/>
  <c r="O5" i="8"/>
  <c r="O9" i="8"/>
  <c r="O13" i="8"/>
  <c r="O17" i="8"/>
  <c r="Q17" i="8"/>
  <c r="R13" i="8"/>
  <c r="Q13" i="8"/>
  <c r="R17" i="8"/>
  <c r="S13" i="8"/>
  <c r="S17" i="8"/>
  <c r="L13" i="8"/>
  <c r="L17" i="8"/>
  <c r="O5" i="13"/>
  <c r="S13" i="13"/>
  <c r="R9" i="13"/>
  <c r="W33" i="13"/>
  <c r="S9" i="13"/>
  <c r="X29" i="13"/>
  <c r="X33" i="13"/>
  <c r="X37" i="13"/>
  <c r="X41" i="13"/>
  <c r="Y45" i="13"/>
  <c r="S5" i="13"/>
  <c r="L13" i="13"/>
  <c r="M17" i="13"/>
  <c r="P17" i="13"/>
  <c r="W29" i="13"/>
  <c r="Z45" i="13"/>
  <c r="M13" i="13"/>
  <c r="R29" i="13"/>
  <c r="W41" i="13"/>
  <c r="Y25" i="13"/>
  <c r="Y41" i="13"/>
  <c r="L5" i="13"/>
  <c r="P9" i="13"/>
  <c r="W37" i="13"/>
  <c r="R5" i="13"/>
  <c r="P13" i="13"/>
  <c r="Y29" i="13"/>
  <c r="Y37" i="13"/>
  <c r="L9" i="13"/>
  <c r="Z25" i="13"/>
  <c r="R25" i="13" s="1"/>
  <c r="Z37" i="13"/>
  <c r="R37" i="13" s="1"/>
  <c r="N13" i="13"/>
  <c r="M5" i="13"/>
  <c r="X45" i="13"/>
  <c r="O45" i="13" s="1"/>
  <c r="L17" i="13"/>
  <c r="X25" i="13"/>
  <c r="O13" i="13"/>
  <c r="U45" i="13"/>
  <c r="O9" i="13"/>
  <c r="Q13" i="13"/>
  <c r="R17" i="13"/>
  <c r="AA41" i="13"/>
  <c r="W25" i="13"/>
  <c r="Y33" i="13"/>
  <c r="N17" i="13"/>
  <c r="Z33" i="13"/>
  <c r="Z41" i="13"/>
  <c r="M9" i="13"/>
  <c r="O17" i="13"/>
  <c r="N9" i="13"/>
  <c r="Q17" i="13"/>
  <c r="N5" i="13"/>
  <c r="P5" i="13"/>
  <c r="R41" i="12"/>
  <c r="O41" i="12" l="1"/>
  <c r="M61" i="11"/>
  <c r="P37" i="13"/>
  <c r="Q61" i="9"/>
  <c r="R37" i="9"/>
  <c r="N57" i="11"/>
  <c r="N45" i="11"/>
  <c r="N41" i="11"/>
  <c r="Q53" i="9"/>
  <c r="L45" i="10"/>
  <c r="P45" i="9"/>
  <c r="P33" i="13"/>
  <c r="M45" i="11"/>
  <c r="Q57" i="11"/>
  <c r="Q49" i="9"/>
  <c r="Q25" i="13"/>
  <c r="R33" i="9"/>
  <c r="M41" i="12"/>
  <c r="S45" i="12"/>
  <c r="S45" i="11"/>
  <c r="L45" i="11"/>
  <c r="O41" i="11"/>
  <c r="Q57" i="9"/>
  <c r="Q45" i="10"/>
  <c r="O37" i="13"/>
  <c r="Q37" i="9"/>
  <c r="Q33" i="9"/>
  <c r="Q45" i="9"/>
  <c r="Q41" i="12"/>
  <c r="P45" i="11"/>
  <c r="N41" i="12"/>
  <c r="O45" i="11"/>
  <c r="P45" i="13"/>
  <c r="P45" i="12"/>
  <c r="O33" i="13"/>
  <c r="O25" i="13"/>
  <c r="O45" i="9"/>
  <c r="O45" i="10"/>
  <c r="M25" i="13"/>
  <c r="M37" i="13"/>
  <c r="M29" i="13"/>
  <c r="L25" i="13"/>
  <c r="L29" i="13"/>
  <c r="N45" i="12"/>
  <c r="R45" i="9"/>
  <c r="N37" i="13"/>
  <c r="N25" i="13"/>
  <c r="N45" i="10"/>
  <c r="Q45" i="13"/>
  <c r="N57" i="9"/>
  <c r="M41" i="13"/>
  <c r="O41" i="13"/>
  <c r="L41" i="11"/>
  <c r="M45" i="10"/>
  <c r="N41" i="10"/>
  <c r="L41" i="10"/>
  <c r="M41" i="10"/>
  <c r="N29" i="13"/>
  <c r="Q29" i="13"/>
  <c r="O29" i="13"/>
  <c r="P29" i="13"/>
  <c r="P25" i="13"/>
  <c r="M45" i="12"/>
  <c r="L41" i="12"/>
  <c r="P41" i="12"/>
  <c r="Q41" i="11"/>
  <c r="N45" i="9"/>
  <c r="Q37" i="13"/>
  <c r="M33" i="13"/>
  <c r="N41" i="9"/>
  <c r="P41" i="9"/>
  <c r="S41" i="11"/>
  <c r="M41" i="11"/>
  <c r="P41" i="11"/>
  <c r="L37" i="13"/>
  <c r="R41" i="10"/>
  <c r="S41" i="13"/>
  <c r="P57" i="11"/>
  <c r="Q41" i="13"/>
  <c r="L45" i="13"/>
  <c r="S45" i="13"/>
  <c r="M45" i="13"/>
  <c r="P41" i="13"/>
  <c r="L41" i="13"/>
  <c r="M57" i="11"/>
  <c r="S29" i="13"/>
  <c r="S25" i="13"/>
  <c r="S37" i="13"/>
  <c r="N33" i="13"/>
  <c r="Q33" i="13"/>
  <c r="R33" i="13"/>
  <c r="S33" i="13"/>
  <c r="L33" i="13"/>
  <c r="P45" i="10"/>
  <c r="P41" i="10"/>
  <c r="S41" i="10"/>
  <c r="Q41" i="10"/>
  <c r="O41" i="10"/>
  <c r="L45" i="12"/>
  <c r="S41" i="12"/>
  <c r="L41" i="9"/>
  <c r="S41" i="9"/>
  <c r="L45" i="9"/>
  <c r="O41" i="9"/>
  <c r="S45" i="9"/>
  <c r="M41" i="9"/>
  <c r="M45" i="9"/>
  <c r="N41" i="13"/>
  <c r="N45" i="13"/>
  <c r="R45" i="13"/>
  <c r="R41" i="13"/>
  <c r="AB37" i="8"/>
  <c r="AA37" i="8"/>
  <c r="Z37" i="8"/>
  <c r="Y37" i="8"/>
  <c r="X37" i="8"/>
  <c r="W37" i="8"/>
  <c r="V37" i="8"/>
  <c r="U37" i="8"/>
  <c r="AB25" i="8"/>
  <c r="AA25" i="8"/>
  <c r="Z25" i="8"/>
  <c r="Y25" i="8"/>
  <c r="X25" i="8"/>
  <c r="W25" i="8"/>
  <c r="V25" i="8"/>
  <c r="U25" i="8"/>
  <c r="AB29" i="8"/>
  <c r="AA29" i="8"/>
  <c r="Z29" i="8"/>
  <c r="Y29" i="8"/>
  <c r="X29" i="8"/>
  <c r="W29" i="8"/>
  <c r="V29" i="8"/>
  <c r="U29" i="8"/>
  <c r="J60" i="11"/>
  <c r="J48" i="11"/>
  <c r="J36" i="11"/>
  <c r="J32" i="11"/>
  <c r="J24" i="11"/>
  <c r="J20" i="11"/>
  <c r="AB20" i="11" s="1"/>
  <c r="J16" i="11"/>
  <c r="J12" i="11"/>
  <c r="H48" i="11"/>
  <c r="AB30" i="11"/>
  <c r="AA30" i="11"/>
  <c r="Z30" i="11"/>
  <c r="Y30" i="11"/>
  <c r="X30" i="11"/>
  <c r="W30" i="11"/>
  <c r="V30" i="11"/>
  <c r="U30" i="11"/>
  <c r="AB30" i="10"/>
  <c r="AA30" i="10"/>
  <c r="Z30" i="10"/>
  <c r="Y30" i="10"/>
  <c r="X30" i="10"/>
  <c r="W30" i="10"/>
  <c r="V30" i="10"/>
  <c r="U30" i="10"/>
  <c r="AB28" i="11"/>
  <c r="AA28" i="11"/>
  <c r="Z28" i="11"/>
  <c r="Y28" i="11"/>
  <c r="X28" i="11"/>
  <c r="W28" i="11"/>
  <c r="V28" i="11"/>
  <c r="U28" i="11"/>
  <c r="AB26" i="11"/>
  <c r="AA26" i="11"/>
  <c r="Z26" i="11"/>
  <c r="Y26" i="11"/>
  <c r="X26" i="11"/>
  <c r="W26" i="11"/>
  <c r="V26" i="11"/>
  <c r="U26" i="11"/>
  <c r="AB18" i="11"/>
  <c r="AA18" i="11"/>
  <c r="Z18" i="11"/>
  <c r="Y18" i="11"/>
  <c r="X18" i="11"/>
  <c r="W18" i="11"/>
  <c r="V18" i="11"/>
  <c r="U18" i="11"/>
  <c r="AB50" i="11"/>
  <c r="AA50" i="11"/>
  <c r="Z50" i="11"/>
  <c r="Y50" i="11"/>
  <c r="X50" i="11"/>
  <c r="W50" i="11"/>
  <c r="V50" i="11"/>
  <c r="U50" i="11"/>
  <c r="AB46" i="11"/>
  <c r="AA46" i="11"/>
  <c r="Z46" i="11"/>
  <c r="Y46" i="11"/>
  <c r="X46" i="11"/>
  <c r="W46" i="11"/>
  <c r="V46" i="11"/>
  <c r="U46" i="11"/>
  <c r="AB34" i="11"/>
  <c r="AA34" i="11"/>
  <c r="Z34" i="11"/>
  <c r="Y34" i="11"/>
  <c r="X34" i="11"/>
  <c r="W34" i="11"/>
  <c r="V34" i="11"/>
  <c r="U34" i="11"/>
  <c r="AB22" i="11"/>
  <c r="AA22" i="11"/>
  <c r="Z22" i="11"/>
  <c r="Y22" i="11"/>
  <c r="X22" i="11"/>
  <c r="W22" i="11"/>
  <c r="V22" i="11"/>
  <c r="U22" i="11"/>
  <c r="AB14" i="11"/>
  <c r="AA14" i="11"/>
  <c r="Z14" i="11"/>
  <c r="Y14" i="11"/>
  <c r="X14" i="11"/>
  <c r="W14" i="11"/>
  <c r="V14" i="11"/>
  <c r="U14" i="11"/>
  <c r="AB10" i="11"/>
  <c r="AA10" i="11"/>
  <c r="Z10" i="11"/>
  <c r="Y10" i="11"/>
  <c r="X10" i="11"/>
  <c r="W10" i="11"/>
  <c r="V10" i="11"/>
  <c r="U10" i="11"/>
  <c r="AB6" i="11"/>
  <c r="AA6" i="11"/>
  <c r="Z6" i="11"/>
  <c r="Y6" i="11"/>
  <c r="X6" i="11"/>
  <c r="W6" i="11"/>
  <c r="V6" i="11"/>
  <c r="U6" i="11"/>
  <c r="AB2" i="11"/>
  <c r="AA2" i="11"/>
  <c r="Z2" i="11"/>
  <c r="Y2" i="11"/>
  <c r="X2" i="11"/>
  <c r="W2" i="11"/>
  <c r="V2" i="11"/>
  <c r="U2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E23" i="11"/>
  <c r="D23" i="11"/>
  <c r="C23" i="11"/>
  <c r="F20" i="11"/>
  <c r="X20" i="11" s="1"/>
  <c r="E20" i="11"/>
  <c r="W20" i="11" s="1"/>
  <c r="D20" i="11"/>
  <c r="V20" i="11" s="1"/>
  <c r="C20" i="11"/>
  <c r="U20" i="11" s="1"/>
  <c r="J19" i="11"/>
  <c r="I19" i="11"/>
  <c r="I20" i="11" s="1"/>
  <c r="AA20" i="11" s="1"/>
  <c r="H19" i="11"/>
  <c r="H20" i="11" s="1"/>
  <c r="Z20" i="11" s="1"/>
  <c r="G19" i="11"/>
  <c r="Y20" i="11" s="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G8" i="11"/>
  <c r="F8" i="11"/>
  <c r="E8" i="11"/>
  <c r="D8" i="11"/>
  <c r="C8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J59" i="12"/>
  <c r="I59" i="12"/>
  <c r="H59" i="12"/>
  <c r="G59" i="12"/>
  <c r="F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D60" i="10"/>
  <c r="C60" i="10"/>
  <c r="J59" i="10"/>
  <c r="J60" i="10" s="1"/>
  <c r="I59" i="10"/>
  <c r="H59" i="10"/>
  <c r="G59" i="10"/>
  <c r="F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E52" i="10"/>
  <c r="D52" i="10"/>
  <c r="C52" i="10"/>
  <c r="J51" i="10"/>
  <c r="J52" i="10" s="1"/>
  <c r="I51" i="10"/>
  <c r="H51" i="10"/>
  <c r="G51" i="10"/>
  <c r="E51" i="10"/>
  <c r="D51" i="10"/>
  <c r="C51" i="10"/>
  <c r="I48" i="10"/>
  <c r="H48" i="10"/>
  <c r="G48" i="10"/>
  <c r="F48" i="10"/>
  <c r="E48" i="10"/>
  <c r="D48" i="10"/>
  <c r="C48" i="10"/>
  <c r="J47" i="10"/>
  <c r="J48" i="10" s="1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I35" i="10"/>
  <c r="H35" i="10"/>
  <c r="G35" i="10"/>
  <c r="F35" i="10"/>
  <c r="E35" i="10"/>
  <c r="D35" i="10"/>
  <c r="C35" i="10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20" i="10"/>
  <c r="H20" i="10"/>
  <c r="G20" i="10"/>
  <c r="F20" i="10"/>
  <c r="E20" i="10"/>
  <c r="D20" i="10"/>
  <c r="C20" i="10"/>
  <c r="J19" i="10"/>
  <c r="J20" i="10" s="1"/>
  <c r="I19" i="10"/>
  <c r="H19" i="10"/>
  <c r="G19" i="10"/>
  <c r="F19" i="10"/>
  <c r="E19" i="10"/>
  <c r="D19" i="10"/>
  <c r="C19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H56" i="9"/>
  <c r="G56" i="9"/>
  <c r="F56" i="9"/>
  <c r="E56" i="9"/>
  <c r="D56" i="9"/>
  <c r="C56" i="9"/>
  <c r="J55" i="9"/>
  <c r="J56" i="9" s="1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I35" i="9"/>
  <c r="H35" i="9"/>
  <c r="G35" i="9"/>
  <c r="F35" i="9"/>
  <c r="E35" i="9"/>
  <c r="D35" i="9"/>
  <c r="C35" i="9"/>
  <c r="H32" i="9"/>
  <c r="G32" i="9"/>
  <c r="F32" i="9"/>
  <c r="E32" i="9"/>
  <c r="D32" i="9"/>
  <c r="C32" i="9"/>
  <c r="J31" i="9"/>
  <c r="I31" i="9"/>
  <c r="H31" i="9"/>
  <c r="G31" i="9"/>
  <c r="F31" i="9"/>
  <c r="E31" i="9"/>
  <c r="D31" i="9"/>
  <c r="C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20" i="9"/>
  <c r="I20" i="9"/>
  <c r="H20" i="9"/>
  <c r="G20" i="9"/>
  <c r="F20" i="9"/>
  <c r="E20" i="9"/>
  <c r="D20" i="9"/>
  <c r="C20" i="9"/>
  <c r="J19" i="9"/>
  <c r="I19" i="9"/>
  <c r="H19" i="9"/>
  <c r="G19" i="9"/>
  <c r="F19" i="9"/>
  <c r="E19" i="9"/>
  <c r="D19" i="9"/>
  <c r="C19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D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F35" i="8"/>
  <c r="E35" i="8"/>
  <c r="D35" i="8"/>
  <c r="C35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5" i="13"/>
  <c r="I36" i="13" s="1"/>
  <c r="H35" i="13"/>
  <c r="H36" i="13" s="1"/>
  <c r="G36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G11" i="13"/>
  <c r="F11" i="13"/>
  <c r="E11" i="13"/>
  <c r="D11" i="13"/>
  <c r="C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AB58" i="12"/>
  <c r="AA58" i="12"/>
  <c r="Z58" i="12"/>
  <c r="Y58" i="12"/>
  <c r="X58" i="12"/>
  <c r="W58" i="12"/>
  <c r="AB54" i="12"/>
  <c r="AA54" i="12"/>
  <c r="Z54" i="12"/>
  <c r="Y54" i="12"/>
  <c r="AB50" i="12"/>
  <c r="AA50" i="12"/>
  <c r="Z50" i="12"/>
  <c r="Y50" i="12"/>
  <c r="X50" i="12"/>
  <c r="W50" i="12"/>
  <c r="AB46" i="12"/>
  <c r="AA46" i="12"/>
  <c r="Z46" i="12"/>
  <c r="Y46" i="12"/>
  <c r="AB34" i="12"/>
  <c r="AA34" i="12"/>
  <c r="Z34" i="12"/>
  <c r="Y34" i="12"/>
  <c r="X34" i="12"/>
  <c r="W34" i="12"/>
  <c r="AB30" i="12"/>
  <c r="AA30" i="12"/>
  <c r="AA33" i="12" s="1"/>
  <c r="Z30" i="12"/>
  <c r="Y30" i="12"/>
  <c r="AB22" i="12"/>
  <c r="AA22" i="12"/>
  <c r="Z22" i="12"/>
  <c r="Y22" i="12"/>
  <c r="X22" i="12"/>
  <c r="AB18" i="12"/>
  <c r="AA18" i="12"/>
  <c r="Z18" i="12"/>
  <c r="AB14" i="12"/>
  <c r="AA14" i="12"/>
  <c r="Z14" i="12"/>
  <c r="Y14" i="12"/>
  <c r="AB10" i="12"/>
  <c r="AA10" i="12"/>
  <c r="Z10" i="12"/>
  <c r="Y10" i="12"/>
  <c r="X10" i="12"/>
  <c r="AB6" i="12"/>
  <c r="AA6" i="12"/>
  <c r="Z6" i="12"/>
  <c r="Y6" i="12"/>
  <c r="X6" i="12"/>
  <c r="W6" i="12"/>
  <c r="AB2" i="12"/>
  <c r="AA2" i="12"/>
  <c r="Z2" i="12"/>
  <c r="AB58" i="10"/>
  <c r="AA58" i="10"/>
  <c r="Z58" i="10"/>
  <c r="Y58" i="10"/>
  <c r="AB54" i="10"/>
  <c r="AA54" i="10"/>
  <c r="Z54" i="10"/>
  <c r="Y54" i="10"/>
  <c r="AB50" i="10"/>
  <c r="AA50" i="10"/>
  <c r="Z50" i="10"/>
  <c r="Y50" i="10"/>
  <c r="X50" i="10"/>
  <c r="AB46" i="10"/>
  <c r="AA46" i="10"/>
  <c r="Z46" i="10"/>
  <c r="X46" i="10"/>
  <c r="AB34" i="10"/>
  <c r="AA34" i="10"/>
  <c r="Z34" i="10"/>
  <c r="Y34" i="10"/>
  <c r="AB22" i="10"/>
  <c r="AA22" i="10"/>
  <c r="Z22" i="10"/>
  <c r="Y22" i="10"/>
  <c r="X22" i="10"/>
  <c r="AB18" i="10"/>
  <c r="AA18" i="10"/>
  <c r="Z18" i="10"/>
  <c r="Y18" i="10"/>
  <c r="AB14" i="10"/>
  <c r="AA14" i="10"/>
  <c r="Z14" i="10"/>
  <c r="Y14" i="10"/>
  <c r="X14" i="10"/>
  <c r="AB10" i="10"/>
  <c r="AA10" i="10"/>
  <c r="AB6" i="10"/>
  <c r="AA6" i="10"/>
  <c r="Z6" i="10"/>
  <c r="Y6" i="10"/>
  <c r="AB2" i="10"/>
  <c r="AB2" i="9"/>
  <c r="AA2" i="9"/>
  <c r="Z2" i="9"/>
  <c r="U18" i="13"/>
  <c r="V18" i="13"/>
  <c r="W18" i="13"/>
  <c r="X18" i="13"/>
  <c r="Y18" i="13"/>
  <c r="Z18" i="13"/>
  <c r="AA18" i="13"/>
  <c r="AB18" i="13"/>
  <c r="AB45" i="8"/>
  <c r="AA45" i="8"/>
  <c r="AB28" i="12"/>
  <c r="AB26" i="12"/>
  <c r="C84" i="6"/>
  <c r="C83" i="6"/>
  <c r="C80" i="6"/>
  <c r="C76" i="6"/>
  <c r="C75" i="6"/>
  <c r="K47" i="6"/>
  <c r="F44" i="6"/>
  <c r="D44" i="6"/>
  <c r="C44" i="6"/>
  <c r="J43" i="6"/>
  <c r="E43" i="6"/>
  <c r="D43" i="6"/>
  <c r="I40" i="6"/>
  <c r="H40" i="6"/>
  <c r="G40" i="6"/>
  <c r="F40" i="6"/>
  <c r="E40" i="6"/>
  <c r="D40" i="6"/>
  <c r="C40" i="6"/>
  <c r="L39" i="6"/>
  <c r="K39" i="6"/>
  <c r="J39" i="6"/>
  <c r="I39" i="6"/>
  <c r="H39" i="6"/>
  <c r="G39" i="6"/>
  <c r="F39" i="6"/>
  <c r="E39" i="6"/>
  <c r="D39" i="6"/>
  <c r="C39" i="6"/>
  <c r="I36" i="6"/>
  <c r="H36" i="6"/>
  <c r="G36" i="6"/>
  <c r="F36" i="6"/>
  <c r="E36" i="6"/>
  <c r="D36" i="6"/>
  <c r="J35" i="6"/>
  <c r="I35" i="6"/>
  <c r="H35" i="6"/>
  <c r="G35" i="6"/>
  <c r="F35" i="6"/>
  <c r="E35" i="6"/>
  <c r="D35" i="6"/>
  <c r="E32" i="6"/>
  <c r="C32" i="6"/>
  <c r="L31" i="6"/>
  <c r="K31" i="6"/>
  <c r="J31" i="6"/>
  <c r="I31" i="6"/>
  <c r="G31" i="6"/>
  <c r="E31" i="6"/>
  <c r="C31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AB28" i="10"/>
  <c r="AB26" i="10"/>
  <c r="AB28" i="9"/>
  <c r="AB26" i="9"/>
  <c r="AB20" i="8"/>
  <c r="AB18" i="8"/>
  <c r="AB20" i="13"/>
  <c r="Z37" i="11" l="1"/>
  <c r="Z53" i="11"/>
  <c r="Z33" i="11"/>
  <c r="AA49" i="11"/>
  <c r="AA33" i="11"/>
  <c r="X53" i="11"/>
  <c r="Y53" i="11"/>
  <c r="Y37" i="11"/>
  <c r="Y33" i="11"/>
  <c r="Y49" i="11"/>
  <c r="P29" i="8"/>
  <c r="M29" i="8"/>
  <c r="L29" i="8"/>
  <c r="Q29" i="8"/>
  <c r="Q25" i="8"/>
  <c r="R25" i="8"/>
  <c r="X37" i="11"/>
  <c r="Y33" i="10"/>
  <c r="O29" i="8"/>
  <c r="R29" i="8"/>
  <c r="N29" i="8"/>
  <c r="S29" i="8"/>
  <c r="P25" i="8"/>
  <c r="N25" i="8"/>
  <c r="O25" i="8"/>
  <c r="M25" i="8"/>
  <c r="S25" i="8"/>
  <c r="L25" i="8"/>
  <c r="X33" i="11"/>
  <c r="W37" i="11"/>
  <c r="V37" i="11"/>
  <c r="U37" i="11"/>
  <c r="W33" i="11"/>
  <c r="V33" i="11"/>
  <c r="U33" i="11"/>
  <c r="P37" i="8"/>
  <c r="N37" i="8"/>
  <c r="M37" i="8"/>
  <c r="S37" i="8"/>
  <c r="Q37" i="8"/>
  <c r="O37" i="8"/>
  <c r="L37" i="8"/>
  <c r="R37" i="8"/>
  <c r="W53" i="11"/>
  <c r="U53" i="11"/>
  <c r="V53" i="11"/>
  <c r="O29" i="11"/>
  <c r="N29" i="11"/>
  <c r="M29" i="11"/>
  <c r="L29" i="11"/>
  <c r="S29" i="11"/>
  <c r="R29" i="11"/>
  <c r="Q29" i="11"/>
  <c r="P29" i="11"/>
  <c r="O27" i="11"/>
  <c r="N27" i="11"/>
  <c r="M27" i="11"/>
  <c r="L27" i="11"/>
  <c r="S27" i="11"/>
  <c r="R27" i="11"/>
  <c r="Q27" i="11"/>
  <c r="P27" i="11"/>
  <c r="S19" i="13"/>
  <c r="R19" i="13"/>
  <c r="Q19" i="13"/>
  <c r="P19" i="13"/>
  <c r="L19" i="13"/>
  <c r="O19" i="13"/>
  <c r="N19" i="13"/>
  <c r="M19" i="13"/>
  <c r="Z49" i="11"/>
  <c r="Z33" i="10"/>
  <c r="L5" i="11"/>
  <c r="S5" i="11"/>
  <c r="O5" i="11"/>
  <c r="R5" i="11"/>
  <c r="Q5" i="11"/>
  <c r="P5" i="11"/>
  <c r="N5" i="11"/>
  <c r="M5" i="11"/>
  <c r="L9" i="11"/>
  <c r="S9" i="11"/>
  <c r="Q9" i="11"/>
  <c r="R9" i="11"/>
  <c r="P9" i="11"/>
  <c r="O9" i="11"/>
  <c r="N9" i="11"/>
  <c r="M9" i="11"/>
  <c r="L13" i="11"/>
  <c r="S13" i="11"/>
  <c r="R13" i="11"/>
  <c r="Q13" i="11"/>
  <c r="O13" i="11"/>
  <c r="P13" i="11"/>
  <c r="N13" i="11"/>
  <c r="M13" i="11"/>
  <c r="L17" i="11"/>
  <c r="S17" i="11"/>
  <c r="R17" i="11"/>
  <c r="Q17" i="11"/>
  <c r="P17" i="11"/>
  <c r="O17" i="11"/>
  <c r="M17" i="11"/>
  <c r="N17" i="11"/>
  <c r="AA33" i="10"/>
  <c r="AB33" i="10"/>
  <c r="Z57" i="12"/>
  <c r="L25" i="11"/>
  <c r="S25" i="11"/>
  <c r="R25" i="11"/>
  <c r="Q25" i="11"/>
  <c r="P25" i="11"/>
  <c r="O25" i="11"/>
  <c r="N25" i="11"/>
  <c r="M25" i="11"/>
  <c r="R37" i="11"/>
  <c r="U49" i="11"/>
  <c r="R49" i="11"/>
  <c r="Q49" i="11"/>
  <c r="O53" i="11"/>
  <c r="R53" i="11"/>
  <c r="Q61" i="11"/>
  <c r="R61" i="11"/>
  <c r="O61" i="11"/>
  <c r="S57" i="11"/>
  <c r="L21" i="11"/>
  <c r="S21" i="11"/>
  <c r="R21" i="11"/>
  <c r="Q21" i="11"/>
  <c r="O21" i="11"/>
  <c r="P21" i="11"/>
  <c r="M21" i="11"/>
  <c r="N21" i="11"/>
  <c r="U33" i="10"/>
  <c r="R33" i="11"/>
  <c r="V49" i="11"/>
  <c r="S61" i="11"/>
  <c r="V33" i="10"/>
  <c r="W49" i="11"/>
  <c r="P61" i="11"/>
  <c r="W33" i="10"/>
  <c r="X49" i="11"/>
  <c r="N61" i="11"/>
  <c r="X33" i="10"/>
  <c r="W58" i="10"/>
  <c r="W54" i="10"/>
  <c r="W50" i="10"/>
  <c r="W46" i="10"/>
  <c r="W34" i="10"/>
  <c r="X18" i="10"/>
  <c r="X10" i="10"/>
  <c r="X6" i="10"/>
  <c r="X2" i="10"/>
  <c r="X2" i="9"/>
  <c r="C67" i="6"/>
  <c r="V58" i="12"/>
  <c r="V54" i="12"/>
  <c r="V50" i="12"/>
  <c r="V46" i="12"/>
  <c r="V34" i="12"/>
  <c r="V30" i="12"/>
  <c r="V22" i="12"/>
  <c r="V18" i="12"/>
  <c r="V14" i="12"/>
  <c r="V10" i="12"/>
  <c r="V6" i="12"/>
  <c r="V2" i="12"/>
  <c r="V58" i="10"/>
  <c r="V54" i="10"/>
  <c r="V50" i="10"/>
  <c r="V46" i="10"/>
  <c r="V34" i="10"/>
  <c r="W22" i="10"/>
  <c r="W18" i="10"/>
  <c r="W14" i="10"/>
  <c r="W10" i="10"/>
  <c r="W6" i="10"/>
  <c r="W2" i="10"/>
  <c r="W2" i="9"/>
  <c r="U58" i="10"/>
  <c r="U54" i="10"/>
  <c r="AA57" i="10" s="1"/>
  <c r="U50" i="10"/>
  <c r="U46" i="10"/>
  <c r="U34" i="10"/>
  <c r="V22" i="10"/>
  <c r="V18" i="10"/>
  <c r="V14" i="10"/>
  <c r="V10" i="10"/>
  <c r="V6" i="10"/>
  <c r="V2" i="10"/>
  <c r="V2" i="9"/>
  <c r="U45" i="8"/>
  <c r="D48" i="6"/>
  <c r="F47" i="6"/>
  <c r="E44" i="6"/>
  <c r="U22" i="10"/>
  <c r="U18" i="10"/>
  <c r="U14" i="10"/>
  <c r="U10" i="10"/>
  <c r="U6" i="10"/>
  <c r="U2" i="10"/>
  <c r="U2" i="9"/>
  <c r="C87" i="6"/>
  <c r="AA2" i="10"/>
  <c r="C72" i="6"/>
  <c r="I48" i="6"/>
  <c r="C47" i="6"/>
  <c r="L43" i="6"/>
  <c r="Y18" i="12"/>
  <c r="Y2" i="12"/>
  <c r="Y46" i="10"/>
  <c r="Z10" i="10"/>
  <c r="Z2" i="10"/>
  <c r="C68" i="6"/>
  <c r="H48" i="6"/>
  <c r="J47" i="6"/>
  <c r="I44" i="6"/>
  <c r="K43" i="6"/>
  <c r="C43" i="6"/>
  <c r="C4" i="6"/>
  <c r="H8" i="6"/>
  <c r="I11" i="6"/>
  <c r="G12" i="6"/>
  <c r="H31" i="6"/>
  <c r="F32" i="6"/>
  <c r="F43" i="6"/>
  <c r="G44" i="6"/>
  <c r="C88" i="6"/>
  <c r="Y10" i="10"/>
  <c r="X54" i="10"/>
  <c r="X54" i="12"/>
  <c r="C7" i="6"/>
  <c r="H12" i="6"/>
  <c r="G32" i="6"/>
  <c r="G43" i="6"/>
  <c r="H44" i="6"/>
  <c r="C48" i="6"/>
  <c r="X18" i="12"/>
  <c r="D7" i="6"/>
  <c r="H32" i="6"/>
  <c r="H43" i="6"/>
  <c r="D47" i="6"/>
  <c r="E48" i="6"/>
  <c r="Y2" i="10"/>
  <c r="X34" i="10"/>
  <c r="X30" i="12"/>
  <c r="I43" i="6"/>
  <c r="F48" i="6"/>
  <c r="C63" i="6"/>
  <c r="E47" i="6"/>
  <c r="Y2" i="9"/>
  <c r="G4" i="6"/>
  <c r="F7" i="6"/>
  <c r="D8" i="6"/>
  <c r="E11" i="6"/>
  <c r="D31" i="6"/>
  <c r="C35" i="6"/>
  <c r="G47" i="6"/>
  <c r="G48" i="6"/>
  <c r="C71" i="6"/>
  <c r="X14" i="12"/>
  <c r="H47" i="6"/>
  <c r="C64" i="6"/>
  <c r="X58" i="10"/>
  <c r="X2" i="12"/>
  <c r="X46" i="12"/>
  <c r="H7" i="6"/>
  <c r="F8" i="6"/>
  <c r="G11" i="6"/>
  <c r="E12" i="6"/>
  <c r="F31" i="6"/>
  <c r="D32" i="6"/>
  <c r="C36" i="6"/>
  <c r="I47" i="6"/>
  <c r="U2" i="12"/>
  <c r="U6" i="12"/>
  <c r="U10" i="12"/>
  <c r="U14" i="12"/>
  <c r="U18" i="12"/>
  <c r="U22" i="12"/>
  <c r="U30" i="12"/>
  <c r="U34" i="12"/>
  <c r="U46" i="12"/>
  <c r="U50" i="12"/>
  <c r="U54" i="12"/>
  <c r="U58" i="12"/>
  <c r="W2" i="12"/>
  <c r="W10" i="12"/>
  <c r="W14" i="12"/>
  <c r="W18" i="12"/>
  <c r="W22" i="12"/>
  <c r="W30" i="12"/>
  <c r="W46" i="12"/>
  <c r="W54" i="12"/>
  <c r="N53" i="11" l="1"/>
  <c r="O33" i="11"/>
  <c r="O37" i="11"/>
  <c r="R33" i="10"/>
  <c r="N33" i="11"/>
  <c r="P53" i="11"/>
  <c r="V61" i="12"/>
  <c r="Q37" i="11"/>
  <c r="Q33" i="11"/>
  <c r="L53" i="11"/>
  <c r="O49" i="11"/>
  <c r="N49" i="11"/>
  <c r="Q53" i="11"/>
  <c r="P37" i="11"/>
  <c r="S33" i="10"/>
  <c r="X57" i="10"/>
  <c r="S37" i="11"/>
  <c r="X37" i="12"/>
  <c r="W53" i="12"/>
  <c r="N37" i="11"/>
  <c r="Y49" i="12"/>
  <c r="L37" i="11"/>
  <c r="X53" i="12"/>
  <c r="M37" i="11"/>
  <c r="S33" i="11"/>
  <c r="Z37" i="10"/>
  <c r="L33" i="10"/>
  <c r="M33" i="10"/>
  <c r="S53" i="11"/>
  <c r="V57" i="12"/>
  <c r="Z33" i="12"/>
  <c r="X33" i="12"/>
  <c r="X37" i="10"/>
  <c r="P33" i="11"/>
  <c r="P33" i="10"/>
  <c r="O33" i="10"/>
  <c r="Q33" i="10"/>
  <c r="N33" i="10"/>
  <c r="W37" i="12"/>
  <c r="O37" i="12" s="1"/>
  <c r="M33" i="11"/>
  <c r="P49" i="11"/>
  <c r="M49" i="11"/>
  <c r="M53" i="11"/>
  <c r="S49" i="11"/>
  <c r="L49" i="11"/>
  <c r="L61" i="11"/>
  <c r="L57" i="11"/>
  <c r="L33" i="11"/>
  <c r="P5" i="12"/>
  <c r="O5" i="12"/>
  <c r="N5" i="12"/>
  <c r="S5" i="12"/>
  <c r="M5" i="12"/>
  <c r="L5" i="12"/>
  <c r="R5" i="12"/>
  <c r="Q5" i="12"/>
  <c r="Y57" i="10"/>
  <c r="U33" i="12"/>
  <c r="R33" i="12"/>
  <c r="L25" i="10"/>
  <c r="S25" i="10"/>
  <c r="Q25" i="10"/>
  <c r="R25" i="10"/>
  <c r="O25" i="10"/>
  <c r="P25" i="10"/>
  <c r="N25" i="10"/>
  <c r="M25" i="10"/>
  <c r="V53" i="12"/>
  <c r="R49" i="10"/>
  <c r="AA49" i="12"/>
  <c r="X49" i="12"/>
  <c r="Y49" i="10"/>
  <c r="Z49" i="12"/>
  <c r="Q49" i="12" s="1"/>
  <c r="P21" i="12"/>
  <c r="O21" i="12"/>
  <c r="N21" i="12"/>
  <c r="S21" i="12"/>
  <c r="M21" i="12"/>
  <c r="L21" i="12"/>
  <c r="R21" i="12"/>
  <c r="Q21" i="12"/>
  <c r="V37" i="10"/>
  <c r="W37" i="10"/>
  <c r="AA37" i="10"/>
  <c r="U37" i="12"/>
  <c r="R37" i="12"/>
  <c r="Q37" i="12"/>
  <c r="L21" i="10"/>
  <c r="O21" i="10"/>
  <c r="S21" i="10"/>
  <c r="Q21" i="10"/>
  <c r="P21" i="10"/>
  <c r="R21" i="10"/>
  <c r="M21" i="10"/>
  <c r="N21" i="10"/>
  <c r="V49" i="12"/>
  <c r="Y33" i="12"/>
  <c r="W57" i="12"/>
  <c r="U61" i="12"/>
  <c r="M61" i="12" s="1"/>
  <c r="S61" i="12"/>
  <c r="Q61" i="12"/>
  <c r="R61" i="12"/>
  <c r="O61" i="12"/>
  <c r="P61" i="12"/>
  <c r="P17" i="12"/>
  <c r="O17" i="12"/>
  <c r="S17" i="12"/>
  <c r="N17" i="12"/>
  <c r="M17" i="12"/>
  <c r="L17" i="12"/>
  <c r="R17" i="12"/>
  <c r="Q17" i="12"/>
  <c r="L5" i="10"/>
  <c r="O5" i="10"/>
  <c r="S5" i="10"/>
  <c r="P5" i="10"/>
  <c r="R5" i="10"/>
  <c r="Q5" i="10"/>
  <c r="M5" i="10"/>
  <c r="N5" i="10"/>
  <c r="V49" i="10"/>
  <c r="W49" i="10"/>
  <c r="AA49" i="10"/>
  <c r="W49" i="12"/>
  <c r="U57" i="12"/>
  <c r="P57" i="12" s="1"/>
  <c r="R57" i="12"/>
  <c r="P13" i="12"/>
  <c r="O13" i="12"/>
  <c r="M13" i="12"/>
  <c r="N13" i="12"/>
  <c r="L13" i="12"/>
  <c r="S13" i="12"/>
  <c r="Q13" i="12"/>
  <c r="R13" i="12"/>
  <c r="L9" i="10"/>
  <c r="S9" i="10"/>
  <c r="Q9" i="10"/>
  <c r="R9" i="10"/>
  <c r="O9" i="10"/>
  <c r="P9" i="10"/>
  <c r="N9" i="10"/>
  <c r="M9" i="10"/>
  <c r="X49" i="10"/>
  <c r="U49" i="12"/>
  <c r="P49" i="12" s="1"/>
  <c r="R49" i="12"/>
  <c r="P25" i="12"/>
  <c r="O25" i="12"/>
  <c r="M25" i="12"/>
  <c r="N25" i="12"/>
  <c r="S25" i="12"/>
  <c r="L25" i="12"/>
  <c r="Q25" i="12"/>
  <c r="R25" i="12"/>
  <c r="U57" i="10"/>
  <c r="W33" i="12"/>
  <c r="U53" i="12"/>
  <c r="O53" i="12"/>
  <c r="R53" i="12"/>
  <c r="Q53" i="12"/>
  <c r="P9" i="12"/>
  <c r="O9" i="12"/>
  <c r="N9" i="12"/>
  <c r="M9" i="12"/>
  <c r="S9" i="12"/>
  <c r="L9" i="12"/>
  <c r="Q9" i="12"/>
  <c r="R9" i="12"/>
  <c r="X57" i="12"/>
  <c r="L13" i="10"/>
  <c r="S13" i="10"/>
  <c r="Q13" i="10"/>
  <c r="P13" i="10"/>
  <c r="R13" i="10"/>
  <c r="O13" i="10"/>
  <c r="N13" i="10"/>
  <c r="M13" i="10"/>
  <c r="V57" i="10"/>
  <c r="V33" i="12"/>
  <c r="W57" i="10"/>
  <c r="AA57" i="12"/>
  <c r="L17" i="10"/>
  <c r="S17" i="10"/>
  <c r="Q17" i="10"/>
  <c r="O17" i="10"/>
  <c r="R17" i="10"/>
  <c r="P17" i="10"/>
  <c r="N17" i="10"/>
  <c r="M17" i="10"/>
  <c r="U37" i="10"/>
  <c r="R37" i="10"/>
  <c r="V37" i="12"/>
  <c r="Y57" i="12"/>
  <c r="S57" i="12" s="1"/>
  <c r="Y37" i="10"/>
  <c r="Z57" i="10"/>
  <c r="R57" i="10" s="1"/>
  <c r="Z49" i="10"/>
  <c r="W61" i="10"/>
  <c r="R61" i="10" s="1"/>
  <c r="V61" i="10"/>
  <c r="U61" i="10"/>
  <c r="P61" i="10" s="1"/>
  <c r="Y61" i="10"/>
  <c r="X61" i="10"/>
  <c r="L5" i="9"/>
  <c r="S5" i="9"/>
  <c r="R5" i="9"/>
  <c r="P5" i="9"/>
  <c r="N5" i="9"/>
  <c r="Q5" i="9"/>
  <c r="O5" i="9"/>
  <c r="M5" i="9"/>
  <c r="N33" i="9"/>
  <c r="M37" i="9"/>
  <c r="P33" i="9"/>
  <c r="O33" i="9"/>
  <c r="N37" i="9"/>
  <c r="M33" i="9"/>
  <c r="S37" i="9"/>
  <c r="L33" i="9"/>
  <c r="S33" i="9"/>
  <c r="P37" i="9"/>
  <c r="L61" i="9"/>
  <c r="L37" i="9"/>
  <c r="M61" i="9"/>
  <c r="O53" i="9"/>
  <c r="V41" i="8"/>
  <c r="W45" i="8"/>
  <c r="Y41" i="8"/>
  <c r="AA41" i="8"/>
  <c r="X45" i="8"/>
  <c r="L53" i="9"/>
  <c r="S57" i="9"/>
  <c r="L49" i="9"/>
  <c r="S53" i="9"/>
  <c r="S61" i="9"/>
  <c r="N61" i="9"/>
  <c r="O61" i="9"/>
  <c r="O49" i="9"/>
  <c r="Z33" i="8"/>
  <c r="AA33" i="8"/>
  <c r="W41" i="8"/>
  <c r="AB41" i="8"/>
  <c r="U41" i="8"/>
  <c r="Z45" i="8"/>
  <c r="Y45" i="8"/>
  <c r="Z41" i="8"/>
  <c r="AB33" i="8"/>
  <c r="R57" i="9"/>
  <c r="U33" i="8"/>
  <c r="P53" i="9"/>
  <c r="P57" i="9"/>
  <c r="N53" i="9"/>
  <c r="V45" i="8"/>
  <c r="M45" i="8" s="1"/>
  <c r="O57" i="9"/>
  <c r="V33" i="8"/>
  <c r="W33" i="8"/>
  <c r="S49" i="9"/>
  <c r="M57" i="9"/>
  <c r="L57" i="9"/>
  <c r="X33" i="8"/>
  <c r="M53" i="9"/>
  <c r="R49" i="9"/>
  <c r="M49" i="9"/>
  <c r="X41" i="8"/>
  <c r="N49" i="9"/>
  <c r="P61" i="9"/>
  <c r="Y33" i="8"/>
  <c r="P49" i="9"/>
  <c r="C3" i="6"/>
  <c r="D3" i="6"/>
  <c r="E3" i="6"/>
  <c r="F3" i="6"/>
  <c r="G3" i="6"/>
  <c r="H3" i="6"/>
  <c r="I3" i="6"/>
  <c r="S37" i="10" l="1"/>
  <c r="O49" i="12"/>
  <c r="O33" i="12"/>
  <c r="L62" i="11"/>
  <c r="L61" i="10"/>
  <c r="L57" i="10"/>
  <c r="S61" i="10"/>
  <c r="N62" i="11"/>
  <c r="P37" i="10"/>
  <c r="Q61" i="10"/>
  <c r="Q57" i="10"/>
  <c r="S53" i="12"/>
  <c r="Q41" i="8"/>
  <c r="N57" i="12"/>
  <c r="L49" i="10"/>
  <c r="P53" i="12"/>
  <c r="O57" i="12"/>
  <c r="P37" i="12"/>
  <c r="N33" i="12"/>
  <c r="M53" i="12"/>
  <c r="N61" i="10"/>
  <c r="N61" i="12"/>
  <c r="N49" i="12"/>
  <c r="L37" i="10"/>
  <c r="Q37" i="10"/>
  <c r="N53" i="12"/>
  <c r="M61" i="10"/>
  <c r="O49" i="10"/>
  <c r="S49" i="10"/>
  <c r="S57" i="10"/>
  <c r="M57" i="10"/>
  <c r="P45" i="8"/>
  <c r="R45" i="8"/>
  <c r="L53" i="12"/>
  <c r="L49" i="12"/>
  <c r="M37" i="10"/>
  <c r="L57" i="12"/>
  <c r="M57" i="12"/>
  <c r="S33" i="12"/>
  <c r="P33" i="12"/>
  <c r="O45" i="8"/>
  <c r="N37" i="12"/>
  <c r="P57" i="10"/>
  <c r="O61" i="10"/>
  <c r="O57" i="10"/>
  <c r="N57" i="10"/>
  <c r="Q45" i="8"/>
  <c r="N45" i="8"/>
  <c r="S45" i="8"/>
  <c r="M41" i="8"/>
  <c r="R41" i="8"/>
  <c r="L41" i="8"/>
  <c r="O41" i="8"/>
  <c r="N41" i="8"/>
  <c r="L61" i="12"/>
  <c r="Q57" i="12"/>
  <c r="N37" i="10"/>
  <c r="O37" i="10"/>
  <c r="S37" i="12"/>
  <c r="L33" i="12"/>
  <c r="L37" i="12"/>
  <c r="M37" i="12"/>
  <c r="Q33" i="12"/>
  <c r="M33" i="12"/>
  <c r="M49" i="12"/>
  <c r="S49" i="12"/>
  <c r="Q33" i="8"/>
  <c r="L33" i="8"/>
  <c r="O33" i="8"/>
  <c r="P33" i="8"/>
  <c r="R33" i="8"/>
  <c r="S33" i="8"/>
  <c r="P49" i="10"/>
  <c r="M49" i="10"/>
  <c r="Q49" i="10"/>
  <c r="N49" i="10"/>
  <c r="P41" i="8"/>
  <c r="L45" i="8"/>
  <c r="S41" i="8"/>
  <c r="M33" i="8"/>
  <c r="N33" i="8"/>
  <c r="L3" i="6"/>
  <c r="K3" i="6"/>
  <c r="J3" i="6"/>
  <c r="AA28" i="12"/>
  <c r="Z28" i="12"/>
  <c r="Y28" i="12"/>
  <c r="X28" i="12"/>
  <c r="W28" i="12"/>
  <c r="V28" i="12"/>
  <c r="U28" i="12"/>
  <c r="AA26" i="12"/>
  <c r="Z26" i="12"/>
  <c r="Y26" i="12"/>
  <c r="X26" i="12"/>
  <c r="W26" i="12"/>
  <c r="V26" i="12"/>
  <c r="U26" i="12"/>
  <c r="O29" i="12" l="1"/>
  <c r="N29" i="12"/>
  <c r="M29" i="12"/>
  <c r="L29" i="12"/>
  <c r="S29" i="12"/>
  <c r="Q29" i="12"/>
  <c r="R29" i="12"/>
  <c r="P29" i="12"/>
  <c r="O27" i="12"/>
  <c r="P27" i="12"/>
  <c r="N27" i="12"/>
  <c r="M27" i="12"/>
  <c r="L27" i="12"/>
  <c r="S27" i="12"/>
  <c r="R27" i="12"/>
  <c r="Q27" i="12"/>
  <c r="AA28" i="10"/>
  <c r="Z28" i="10"/>
  <c r="Y28" i="10"/>
  <c r="X28" i="10"/>
  <c r="W28" i="10"/>
  <c r="V28" i="10"/>
  <c r="U28" i="10"/>
  <c r="AA26" i="10"/>
  <c r="Z26" i="10"/>
  <c r="Y26" i="10"/>
  <c r="X26" i="10"/>
  <c r="W26" i="10"/>
  <c r="V26" i="10"/>
  <c r="U26" i="10"/>
  <c r="S29" i="10" l="1"/>
  <c r="R29" i="10"/>
  <c r="Q29" i="10"/>
  <c r="P29" i="10"/>
  <c r="O29" i="10"/>
  <c r="N29" i="10"/>
  <c r="M29" i="10"/>
  <c r="L29" i="10"/>
  <c r="S27" i="10"/>
  <c r="R27" i="10"/>
  <c r="Q27" i="10"/>
  <c r="P27" i="10"/>
  <c r="O27" i="10"/>
  <c r="L27" i="10"/>
  <c r="N27" i="10"/>
  <c r="M27" i="10"/>
  <c r="O62" i="12"/>
  <c r="E17" i="1" s="1"/>
  <c r="O62" i="11" l="1"/>
  <c r="E16" i="1" s="1"/>
  <c r="Q62" i="11"/>
  <c r="G16" i="1" s="1"/>
  <c r="D16" i="1"/>
  <c r="AA28" i="9"/>
  <c r="Z28" i="9"/>
  <c r="Y28" i="9"/>
  <c r="X28" i="9"/>
  <c r="W28" i="9"/>
  <c r="V28" i="9"/>
  <c r="U28" i="9"/>
  <c r="AA26" i="9"/>
  <c r="Z26" i="9"/>
  <c r="Y26" i="9"/>
  <c r="X26" i="9"/>
  <c r="W26" i="9"/>
  <c r="V26" i="9"/>
  <c r="U26" i="9"/>
  <c r="AA20" i="8"/>
  <c r="Z20" i="8"/>
  <c r="Y20" i="8"/>
  <c r="X20" i="8"/>
  <c r="W20" i="8"/>
  <c r="V20" i="8"/>
  <c r="U20" i="8"/>
  <c r="AA18" i="8"/>
  <c r="Z18" i="8"/>
  <c r="Y18" i="8"/>
  <c r="X18" i="8"/>
  <c r="W18" i="8"/>
  <c r="V18" i="8"/>
  <c r="U18" i="8"/>
  <c r="AA20" i="13"/>
  <c r="Z20" i="13"/>
  <c r="Y20" i="13"/>
  <c r="X20" i="13"/>
  <c r="W20" i="13"/>
  <c r="V20" i="13"/>
  <c r="U20" i="13"/>
  <c r="S62" i="12"/>
  <c r="I17" i="1" s="1"/>
  <c r="R62" i="12"/>
  <c r="H17" i="1" s="1"/>
  <c r="Q62" i="12"/>
  <c r="G17" i="1" s="1"/>
  <c r="P62" i="12"/>
  <c r="F17" i="1" s="1"/>
  <c r="N62" i="12"/>
  <c r="D17" i="1" s="1"/>
  <c r="M62" i="12"/>
  <c r="C17" i="1" s="1"/>
  <c r="L62" i="12"/>
  <c r="B17" i="1" s="1"/>
  <c r="S21" i="8" l="1"/>
  <c r="R21" i="8"/>
  <c r="Q21" i="8"/>
  <c r="P21" i="8"/>
  <c r="O21" i="8"/>
  <c r="N21" i="8"/>
  <c r="M21" i="8"/>
  <c r="L21" i="8"/>
  <c r="S19" i="8"/>
  <c r="R19" i="8"/>
  <c r="Q19" i="8"/>
  <c r="P19" i="8"/>
  <c r="O19" i="8"/>
  <c r="M19" i="8"/>
  <c r="L19" i="8"/>
  <c r="N19" i="8"/>
  <c r="S21" i="13"/>
  <c r="R21" i="13"/>
  <c r="Q21" i="13"/>
  <c r="P21" i="13"/>
  <c r="L21" i="13"/>
  <c r="O21" i="13"/>
  <c r="N21" i="13"/>
  <c r="M21" i="13"/>
  <c r="P29" i="9"/>
  <c r="M29" i="9"/>
  <c r="R29" i="9"/>
  <c r="O29" i="9"/>
  <c r="L29" i="9"/>
  <c r="N29" i="9"/>
  <c r="S29" i="9"/>
  <c r="Q29" i="9"/>
  <c r="P27" i="9"/>
  <c r="N27" i="9"/>
  <c r="O27" i="9"/>
  <c r="M27" i="9"/>
  <c r="S27" i="9"/>
  <c r="R27" i="9"/>
  <c r="L27" i="9"/>
  <c r="Q27" i="9"/>
  <c r="O62" i="10"/>
  <c r="E15" i="1" s="1"/>
  <c r="R62" i="11"/>
  <c r="H16" i="1" s="1"/>
  <c r="M62" i="11"/>
  <c r="C16" i="1" s="1"/>
  <c r="S62" i="11"/>
  <c r="I16" i="1" s="1"/>
  <c r="P62" i="11"/>
  <c r="F16" i="1" s="1"/>
  <c r="L62" i="10"/>
  <c r="B16" i="1"/>
  <c r="O46" i="8" l="1"/>
  <c r="E13" i="1" s="1"/>
  <c r="N46" i="8"/>
  <c r="D13" i="1" s="1"/>
  <c r="M46" i="8"/>
  <c r="P46" i="8"/>
  <c r="F13" i="1" s="1"/>
  <c r="S46" i="8"/>
  <c r="Q46" i="8"/>
  <c r="R46" i="8"/>
  <c r="L46" i="8"/>
  <c r="O62" i="9"/>
  <c r="E14" i="1" s="1"/>
  <c r="O46" i="13"/>
  <c r="E12" i="1" s="1"/>
  <c r="S62" i="10"/>
  <c r="I15" i="1" s="1"/>
  <c r="Q62" i="10"/>
  <c r="G15" i="1" s="1"/>
  <c r="R62" i="10"/>
  <c r="H15" i="1" s="1"/>
  <c r="B15" i="1"/>
  <c r="N62" i="10"/>
  <c r="D15" i="1" s="1"/>
  <c r="M62" i="10"/>
  <c r="C15" i="1" s="1"/>
  <c r="P62" i="10"/>
  <c r="F15" i="1" s="1"/>
  <c r="N62" i="9"/>
  <c r="D14" i="1" s="1"/>
  <c r="E20" i="1" l="1"/>
  <c r="R62" i="9"/>
  <c r="H14" i="1" s="1"/>
  <c r="Q62" i="9"/>
  <c r="G14" i="1" s="1"/>
  <c r="L62" i="9"/>
  <c r="B14" i="1" s="1"/>
  <c r="H13" i="1"/>
  <c r="P62" i="9"/>
  <c r="F14" i="1" s="1"/>
  <c r="G13" i="1"/>
  <c r="C13" i="1"/>
  <c r="S62" i="9"/>
  <c r="I14" i="1" s="1"/>
  <c r="M62" i="9"/>
  <c r="C14" i="1" s="1"/>
  <c r="I13" i="1"/>
  <c r="B13" i="1"/>
  <c r="M46" i="13"/>
  <c r="C12" i="1" s="1"/>
  <c r="Q46" i="13"/>
  <c r="G12" i="1" s="1"/>
  <c r="N46" i="13"/>
  <c r="D12" i="1" s="1"/>
  <c r="D20" i="1" s="1"/>
  <c r="L46" i="13"/>
  <c r="B12" i="1" s="1"/>
  <c r="R46" i="13"/>
  <c r="H12" i="1" s="1"/>
  <c r="S46" i="13"/>
  <c r="I12" i="1" s="1"/>
  <c r="P46" i="13"/>
  <c r="F12" i="1" s="1"/>
  <c r="F20" i="1" l="1"/>
  <c r="H20" i="1"/>
  <c r="B20" i="1"/>
  <c r="B24" i="1" s="1"/>
  <c r="C20" i="1"/>
  <c r="I20" i="1"/>
  <c r="G20" i="1"/>
  <c r="D24" i="1"/>
  <c r="E24" i="1"/>
  <c r="E21" i="1" l="1"/>
  <c r="G21" i="1"/>
  <c r="F21" i="1"/>
  <c r="I21" i="1"/>
  <c r="C21" i="1"/>
  <c r="B21" i="1"/>
  <c r="H21" i="1"/>
  <c r="D21" i="1"/>
  <c r="H24" i="1"/>
  <c r="F24" i="1"/>
  <c r="E19" i="1"/>
  <c r="C24" i="1"/>
  <c r="I24" i="1"/>
  <c r="G24" i="1"/>
  <c r="B19" i="1"/>
  <c r="D19" i="1"/>
  <c r="C19" i="1"/>
  <c r="G19" i="1"/>
  <c r="F19" i="1"/>
  <c r="I19" i="1"/>
  <c r="H19" i="1"/>
  <c r="D9" i="1" l="1"/>
  <c r="E9" i="1" s="1"/>
  <c r="D8" i="1"/>
  <c r="E8" i="1" s="1"/>
  <c r="D7" i="1"/>
  <c r="E7" i="1" s="1"/>
  <c r="C25" i="1"/>
  <c r="F25" i="1"/>
  <c r="I25" i="1"/>
  <c r="H25" i="1"/>
  <c r="E25" i="1"/>
  <c r="D25" i="1"/>
  <c r="G25" i="1"/>
  <c r="B25" i="1"/>
  <c r="D2" i="1"/>
  <c r="E2" i="1" s="1"/>
  <c r="D5" i="1"/>
  <c r="E5" i="1" s="1"/>
  <c r="D6" i="1"/>
  <c r="E6" i="1" s="1"/>
  <c r="D4" i="1"/>
  <c r="E4" i="1" s="1"/>
  <c r="D3" i="1"/>
  <c r="E3" i="1" s="1"/>
  <c r="G2" i="1" l="1"/>
  <c r="H2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</calcChain>
</file>

<file path=xl/sharedStrings.xml><?xml version="1.0" encoding="utf-8"?>
<sst xmlns="http://schemas.openxmlformats.org/spreadsheetml/2006/main" count="1129" uniqueCount="342">
  <si>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</si>
  <si>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</si>
  <si>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</si>
  <si>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</si>
  <si>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</si>
  <si>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</si>
  <si>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</si>
  <si>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</si>
  <si>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</si>
  <si>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</si>
  <si>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</si>
  <si>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</si>
  <si>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</si>
  <si>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</si>
  <si>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</si>
  <si>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</si>
  <si>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</si>
  <si>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</si>
  <si>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</si>
  <si>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</si>
  <si>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</si>
  <si>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</si>
  <si>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</si>
  <si>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</si>
  <si>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</si>
  <si>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</si>
  <si>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</si>
  <si>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</si>
  <si>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</si>
  <si>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</si>
  <si>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</si>
  <si>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</si>
  <si>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</si>
  <si>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</si>
  <si>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</si>
  <si>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</si>
  <si>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</si>
  <si>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</si>
  <si>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</si>
  <si>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</si>
  <si>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</si>
  <si>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</si>
  <si>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</si>
  <si>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</si>
  <si>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</si>
  <si>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</si>
  <si>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</si>
  <si>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</si>
  <si>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</si>
  <si>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</si>
  <si>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</si>
  <si>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</si>
  <si>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</si>
  <si>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</si>
  <si>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</si>
  <si>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</si>
  <si>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</si>
  <si>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</si>
  <si>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</si>
  <si>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</si>
  <si>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</si>
  <si>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</si>
  <si>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</si>
  <si>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</si>
  <si>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</si>
  <si>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</si>
  <si>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</si>
  <si>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Athlete Name</t>
  </si>
  <si>
    <t>SPEED BOUNCE
(20 secs)</t>
  </si>
  <si>
    <t>Haywards Heath</t>
  </si>
  <si>
    <t>HAYWARDS HEATH</t>
  </si>
  <si>
    <t>STANDING TRIPLE JUMP</t>
  </si>
  <si>
    <t>Race 5</t>
  </si>
  <si>
    <t>11th</t>
  </si>
  <si>
    <t>12th</t>
  </si>
  <si>
    <t>Race 1</t>
  </si>
  <si>
    <t>Race 2</t>
  </si>
  <si>
    <t>Race 4</t>
  </si>
  <si>
    <t>13th</t>
  </si>
  <si>
    <t>14th</t>
  </si>
  <si>
    <t>15th</t>
  </si>
  <si>
    <t>16th</t>
  </si>
  <si>
    <t>17th</t>
  </si>
  <si>
    <t>18th</t>
  </si>
  <si>
    <t>19th</t>
  </si>
  <si>
    <t>20th</t>
  </si>
  <si>
    <t>Race 6</t>
  </si>
  <si>
    <t>Race 7</t>
  </si>
  <si>
    <t>21st</t>
  </si>
  <si>
    <t>22nd</t>
  </si>
  <si>
    <t>23rd</t>
  </si>
  <si>
    <t>24th</t>
  </si>
  <si>
    <t>to be added</t>
  </si>
  <si>
    <t>Team Number Ranges</t>
  </si>
  <si>
    <t>MATCH 1 POSITION</t>
  </si>
  <si>
    <t>LEAGUE POSITION</t>
  </si>
  <si>
    <t>Harry Windham</t>
  </si>
  <si>
    <t>Eva-Betsy Taylor</t>
  </si>
  <si>
    <t>Isabel Griggs</t>
  </si>
  <si>
    <t>Harryson Crowley</t>
  </si>
  <si>
    <t>Cerys Justice</t>
  </si>
  <si>
    <t>Piper Kelly</t>
  </si>
  <si>
    <t>Isabella Pineda-Bissel</t>
  </si>
  <si>
    <t>Harlow Cartwright</t>
  </si>
  <si>
    <t>Lily Marshall</t>
  </si>
  <si>
    <t>Isla Leadbeatter</t>
  </si>
  <si>
    <t>Sophie Brett</t>
  </si>
  <si>
    <t>Leila Cartwright</t>
  </si>
  <si>
    <t>Jessica Boddy</t>
  </si>
  <si>
    <t>Riley Ayre</t>
  </si>
  <si>
    <t>Max Leadbeatter</t>
  </si>
  <si>
    <t>Caspa Moss</t>
  </si>
  <si>
    <t>Archie Windham</t>
  </si>
  <si>
    <t>Imogen Younghusband</t>
  </si>
  <si>
    <t>Leah Stopps</t>
  </si>
  <si>
    <t>Connie Jones</t>
  </si>
  <si>
    <t>Xanthe Austin</t>
  </si>
  <si>
    <t>Sylvie Pring</t>
  </si>
  <si>
    <t>Mila Dobson</t>
  </si>
  <si>
    <t>Matilda Hammond</t>
  </si>
  <si>
    <t>Rebekah Jolly</t>
  </si>
  <si>
    <t>Oscar Squires</t>
  </si>
  <si>
    <t>Ethan Cowell</t>
  </si>
  <si>
    <t>Fraser Boden</t>
  </si>
  <si>
    <t>Hazel Peters</t>
  </si>
  <si>
    <t>Sophie Platt</t>
  </si>
  <si>
    <t>Rueben Hughes</t>
  </si>
  <si>
    <t>Osian Landstrom</t>
  </si>
  <si>
    <t>Mathilda Anderson</t>
  </si>
  <si>
    <t>William Ireland</t>
  </si>
  <si>
    <t>Joseph Airey</t>
  </si>
  <si>
    <t>Phoebe Gillman-Davis</t>
  </si>
  <si>
    <t>Chloe Penfold</t>
  </si>
  <si>
    <t>Charlotte Airey</t>
  </si>
  <si>
    <t>Olivia Lavery</t>
  </si>
  <si>
    <t>Kayleigh Cleaver</t>
  </si>
  <si>
    <t>Abigail Hockings</t>
  </si>
  <si>
    <t>Olly Kelly</t>
  </si>
  <si>
    <t>Ewan Welford</t>
  </si>
  <si>
    <t>Dylan Rice</t>
  </si>
  <si>
    <t>Meredith Robertson</t>
  </si>
  <si>
    <t>Evie Delahunt</t>
  </si>
  <si>
    <t>Madeline Lewis</t>
  </si>
  <si>
    <t>Isla Stocker</t>
  </si>
  <si>
    <t>Marianna Karageorgopoulos</t>
  </si>
  <si>
    <t>Lily McLauchlan</t>
  </si>
  <si>
    <t>Sophie Momot</t>
  </si>
  <si>
    <t>Poppy Goddard</t>
  </si>
  <si>
    <t>Scarlett Revell</t>
  </si>
  <si>
    <t>Luke Diack</t>
  </si>
  <si>
    <t>Jack Diack</t>
  </si>
  <si>
    <t>Rohan Barnes</t>
  </si>
  <si>
    <t>Cameron Airey</t>
  </si>
  <si>
    <t>Yuchen Chen</t>
  </si>
  <si>
    <t>Blu-Rye Gordon</t>
  </si>
  <si>
    <t>Kody Hillwood</t>
  </si>
  <si>
    <t>Myles Richardson</t>
  </si>
  <si>
    <t>Abraham Terwane</t>
  </si>
  <si>
    <t>Molly Abbott</t>
  </si>
  <si>
    <t>Isla Atwell</t>
  </si>
  <si>
    <t>Marian Ddamba</t>
  </si>
  <si>
    <t>Harmony Fyfe</t>
  </si>
  <si>
    <t>Darcie Gates</t>
  </si>
  <si>
    <t>Nya-Cali Gordon</t>
  </si>
  <si>
    <t>Olivia Malyon</t>
  </si>
  <si>
    <t>Millie Myers</t>
  </si>
  <si>
    <t>Cameron Rennie</t>
  </si>
  <si>
    <t>Henry Bromham</t>
  </si>
  <si>
    <t>Jake Estes</t>
  </si>
  <si>
    <t>Lucas Hall</t>
  </si>
  <si>
    <t>Riaan Mitchell</t>
  </si>
  <si>
    <t>Matty Porter</t>
  </si>
  <si>
    <t>Matilda Airey</t>
  </si>
  <si>
    <t>Adanna Anah</t>
  </si>
  <si>
    <t>Isabella Caroll</t>
  </si>
  <si>
    <t>Averie Gates</t>
  </si>
  <si>
    <t>Bethanie Gould</t>
  </si>
  <si>
    <t>Evie Grobel</t>
  </si>
  <si>
    <t>Belle McLaren</t>
  </si>
  <si>
    <t>Oliver Aylward</t>
  </si>
  <si>
    <t>Liam Campbell</t>
  </si>
  <si>
    <t>Ryan Haydon</t>
  </si>
  <si>
    <t>Ander Hunton</t>
  </si>
  <si>
    <t>James Meaney</t>
  </si>
  <si>
    <t>Harley Saunders-Neate</t>
  </si>
  <si>
    <t>Amalie Wagjiani</t>
  </si>
  <si>
    <t>Sunshine Love</t>
  </si>
  <si>
    <t>Rainbow Love</t>
  </si>
  <si>
    <t>MATCH 2 POSITION</t>
  </si>
  <si>
    <t>MATCH 3 POSITION</t>
  </si>
  <si>
    <t>2024/25 SUSSEX SPORTS HALL LEAGUE MATCH 2</t>
  </si>
  <si>
    <t>29..8</t>
  </si>
  <si>
    <t>Hayward Heath</t>
  </si>
  <si>
    <t>Molly Matthews</t>
  </si>
  <si>
    <t>Poppy Alden</t>
  </si>
  <si>
    <t>Olive Pring</t>
  </si>
  <si>
    <t>Billie Sutton</t>
  </si>
  <si>
    <t>Maddox Matthews</t>
  </si>
  <si>
    <t>Olivia Page u11 Maya Stair u13</t>
  </si>
  <si>
    <t>Rueben Shewan</t>
  </si>
  <si>
    <t>Nathaniel Jolly</t>
  </si>
  <si>
    <t>Rafe Carver</t>
  </si>
  <si>
    <t>Rafferty Hinton</t>
  </si>
  <si>
    <t>Jack Ford</t>
  </si>
  <si>
    <t>Sophia Dobson</t>
  </si>
  <si>
    <t>Freddie Hawes</t>
  </si>
  <si>
    <t>Albie Dormer</t>
  </si>
  <si>
    <t>Isaac Pages</t>
  </si>
  <si>
    <t>Marnie Powell</t>
  </si>
  <si>
    <t>Jacques Dorner</t>
  </si>
  <si>
    <t>Zakariya Ahmed</t>
  </si>
  <si>
    <t>Ashai Patel</t>
  </si>
  <si>
    <t>Kyron Thomas</t>
  </si>
  <si>
    <t>Emily Imhoff</t>
  </si>
  <si>
    <t>Annabel Wood</t>
  </si>
  <si>
    <t>Matas Butkus</t>
  </si>
  <si>
    <t>Tristan Kerr</t>
  </si>
  <si>
    <t>Frederick McLean</t>
  </si>
  <si>
    <t>Sidh Rathi</t>
  </si>
  <si>
    <t>Daniel Sellers</t>
  </si>
  <si>
    <t>Xander Wagjiani</t>
  </si>
  <si>
    <t>Adélie Kerr</t>
  </si>
  <si>
    <t>Sanaya Bhavik Mohandas</t>
  </si>
  <si>
    <t>Lily Warner</t>
  </si>
  <si>
    <t>Leighton Smith</t>
  </si>
  <si>
    <t>Isabella Stannard</t>
  </si>
  <si>
    <t>Lydia Watts</t>
  </si>
  <si>
    <t>Jessie Diack</t>
  </si>
  <si>
    <t>Harley Mills</t>
  </si>
  <si>
    <t>Luisa Andras</t>
  </si>
  <si>
    <t>Noah Featherstone</t>
  </si>
  <si>
    <t>Charlie Waller</t>
  </si>
  <si>
    <t>Joe Waller</t>
  </si>
  <si>
    <t xml:space="preserve"> </t>
  </si>
  <si>
    <t>Tilly-Rose Finch</t>
  </si>
  <si>
    <t>Linus Ranner</t>
  </si>
  <si>
    <t>Aidan Cheuk Wong</t>
  </si>
  <si>
    <t>Robin Hall</t>
  </si>
  <si>
    <t xml:space="preserve"> Jacob Taylor</t>
  </si>
  <si>
    <t>Freddie Crowhurst</t>
  </si>
  <si>
    <t>Ella Longhurst</t>
  </si>
  <si>
    <t>Sienna Carey</t>
  </si>
  <si>
    <t>Alisa Krashchevych</t>
  </si>
  <si>
    <t>Elicia Price</t>
  </si>
  <si>
    <t>Isla Moynihan</t>
  </si>
  <si>
    <t>Mimi Andre</t>
  </si>
  <si>
    <t>Tillie Pawley</t>
  </si>
  <si>
    <t>Zach Thomas</t>
  </si>
  <si>
    <t>Samuel Woods</t>
  </si>
  <si>
    <t>Joshua Woods</t>
  </si>
  <si>
    <t>Lucas Taylor</t>
  </si>
  <si>
    <t>Hayden Smallridge</t>
  </si>
  <si>
    <t>Luke Foister</t>
  </si>
  <si>
    <t>Elani Du Plessis</t>
  </si>
  <si>
    <t>Maxwell Stedman</t>
  </si>
  <si>
    <t>Jacob White</t>
  </si>
  <si>
    <t>Isaac Yeboah-Regis</t>
  </si>
  <si>
    <t>Leo Whyatt</t>
  </si>
  <si>
    <t>Jake Horrod</t>
  </si>
  <si>
    <t>Arya Graham</t>
  </si>
  <si>
    <t>Evie Colverson</t>
  </si>
  <si>
    <t>Chene Du Plessis</t>
  </si>
  <si>
    <t>Isla Busby</t>
  </si>
  <si>
    <t xml:space="preserve">Finn Kennedy </t>
  </si>
  <si>
    <t>Rory  Williams</t>
  </si>
  <si>
    <t>Django  White</t>
  </si>
  <si>
    <t>Oliver  Stevens</t>
  </si>
  <si>
    <t>Isaac  Ojeniyi</t>
  </si>
  <si>
    <t>Jenson Maxted</t>
  </si>
  <si>
    <t>Archie Foster</t>
  </si>
  <si>
    <t>Astrid  Olsen</t>
  </si>
  <si>
    <t>Matilda  Westbury</t>
  </si>
  <si>
    <t>Isla Cogger-Ramsden</t>
  </si>
  <si>
    <t>Blythe Barbet</t>
  </si>
  <si>
    <t>Anna Westbusy</t>
  </si>
  <si>
    <t>Hanna Socha</t>
  </si>
  <si>
    <t>Isaac  Onwe</t>
  </si>
  <si>
    <t>Alex  Wallace</t>
  </si>
  <si>
    <t>Updated</t>
  </si>
  <si>
    <t>Y</t>
  </si>
  <si>
    <t>Joshua Horsfield</t>
  </si>
  <si>
    <t>Reuben Horsfield</t>
  </si>
  <si>
    <t>Hal Steer</t>
  </si>
  <si>
    <t>Felix Steer</t>
  </si>
  <si>
    <t>Tallulah Robert's</t>
  </si>
  <si>
    <t>Evan Risdale</t>
  </si>
  <si>
    <t>Amelia Waller</t>
  </si>
  <si>
    <t>Florence Matten</t>
  </si>
  <si>
    <t>Fleur Vonderscher</t>
  </si>
  <si>
    <t>Jack Matten</t>
  </si>
  <si>
    <t>Harvey Weston</t>
  </si>
  <si>
    <t>Sophia Clooney</t>
  </si>
  <si>
    <t>Evie Murray</t>
  </si>
  <si>
    <t>Cecilia Eke</t>
  </si>
  <si>
    <t>Layla Smith</t>
  </si>
  <si>
    <t>Evie Hunter</t>
  </si>
  <si>
    <t>Rose Mullans</t>
  </si>
  <si>
    <t>Nelly Greenaway</t>
  </si>
  <si>
    <t>Ada Greenaway</t>
  </si>
  <si>
    <t>Jed Travis</t>
  </si>
  <si>
    <t>Kira Dunford</t>
  </si>
  <si>
    <t>Artur Raguel</t>
  </si>
  <si>
    <t>Eric Raguel</t>
  </si>
  <si>
    <t>Victoria Ridley</t>
  </si>
  <si>
    <t>Laurence Fox</t>
  </si>
  <si>
    <t>Skye Widdows</t>
  </si>
  <si>
    <t>Eleanor Poate</t>
  </si>
  <si>
    <t>Seren Rowe</t>
  </si>
  <si>
    <t>Juliana Christopherson</t>
  </si>
  <si>
    <t>Adam Ibrahim</t>
  </si>
  <si>
    <t>Leilah  Ibrahim</t>
  </si>
  <si>
    <t>Amelia Hedger-Jones</t>
  </si>
  <si>
    <t>John Downes</t>
  </si>
  <si>
    <t>Emily Tutt</t>
  </si>
  <si>
    <t>Barnaby Moyes</t>
  </si>
  <si>
    <t>Daniel Oakden</t>
  </si>
  <si>
    <t>Eddie Sullivan</t>
  </si>
  <si>
    <t>Beau Boyd</t>
  </si>
  <si>
    <t>Alex Raguel</t>
  </si>
  <si>
    <t>Darcey Gilbert</t>
  </si>
  <si>
    <t>Naomi Newman</t>
  </si>
  <si>
    <t>Michael Ojo</t>
  </si>
  <si>
    <t>Holly Thatcher</t>
  </si>
  <si>
    <t>Jude Porter</t>
  </si>
  <si>
    <t>Lily Sole</t>
  </si>
  <si>
    <t>Alex Wynne</t>
  </si>
  <si>
    <t>Sammy Sullivan</t>
  </si>
  <si>
    <t>Points</t>
  </si>
  <si>
    <t>Total Points</t>
  </si>
  <si>
    <t>Match 2 Corrections</t>
  </si>
  <si>
    <t>U15 G 2 Lap Relay Results Swapped with U15 B 2 Lap Relay Results</t>
  </si>
  <si>
    <t>Maya Stair and Olivia Page had the same race number</t>
  </si>
  <si>
    <t>Match 1 score not correct - updated to match results sent out last week</t>
  </si>
  <si>
    <t>HHH</t>
  </si>
  <si>
    <t>U15 Boys speed bounce number incorrect, 165 -&gt; 164</t>
  </si>
  <si>
    <t>U11 Boys standing long jump corrected to scoring from non-scoring</t>
  </si>
  <si>
    <t>Check U15 Standing Long Jump - Confirmed 2.30m on the sheet</t>
  </si>
  <si>
    <t>U11 boys speed bounce changed to A and B string athletes</t>
  </si>
  <si>
    <t>U13 Girls vertical jump 1st place corrected 41 -&gt; 51</t>
  </si>
  <si>
    <t>U13 Boys vertical jump formulas offset (cells U53 - AB53) - updated</t>
  </si>
  <si>
    <t>Match 2</t>
  </si>
  <si>
    <t>League (After 2 Matches)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</si>
</sst>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3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165" fontId="8" fillId="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166" fontId="10" fillId="0" borderId="0"/>
    <xf numFmtId="0" fontId="14" fillId="0" borderId="0"/>
    <xf numFmtId="0" fontId="7" fillId="0" borderId="0"/>
    <xf numFmtId="0" fontId="6" fillId="0" borderId="0"/>
    <xf numFmtId="0" fontId="5" fillId="0" borderId="0"/>
    <xf numFmtId="0" fontId="20" fillId="0" borderId="0"/>
    <xf numFmtId="0" fontId="28" fillId="0" borderId="0"/>
    <xf numFmtId="0" fontId="29" fillId="0" borderId="0"/>
    <xf numFmtId="0" fontId="26" fillId="11" borderId="0"/>
    <xf numFmtId="0" fontId="23" fillId="9" borderId="0"/>
    <xf numFmtId="0" fontId="31" fillId="12" borderId="0"/>
    <xf numFmtId="0" fontId="32" fillId="12" borderId="30"/>
    <xf numFmtId="0" fontId="21" fillId="0" borderId="0"/>
    <xf numFmtId="0" fontId="22" fillId="6" borderId="0"/>
    <xf numFmtId="0" fontId="22" fillId="7" borderId="0"/>
    <xf numFmtId="0" fontId="21" fillId="8" borderId="0"/>
    <xf numFmtId="0" fontId="24" fillId="10" borderId="0"/>
    <xf numFmtId="0" fontId="25" fillId="0" borderId="0"/>
    <xf numFmtId="0" fontId="27" fillId="0" borderId="0"/>
    <xf numFmtId="0" fontId="30" fillId="0" borderId="0"/>
    <xf numFmtId="0" fontId="20" fillId="0" borderId="0"/>
    <xf numFmtId="0" fontId="20" fillId="0" borderId="0"/>
    <xf numFmtId="0" fontId="23" fillId="0" borderId="0"/>
    <xf numFmtId="0" fontId="33" fillId="0" borderId="0"/>
    <xf numFmtId="0" fontId="1" fillId="0" borderId="0"/>
  </cellStyleXfs>
  <cellXfs count="109">
    <xf numFmtId="0" fontId="0" fillId="0" borderId="0" xfId="0"/>
    <xf numFmtId="165" fontId="11" fillId="0" borderId="0" xfId="1" applyFont="1" applyAlignment="1">
      <alignment horizontal="center" vertical="center"/>
    </xf>
    <xf numFmtId="165" fontId="12" fillId="0" borderId="0" xfId="1" applyFont="1" applyAlignment="1">
      <alignment horizontal="center" vertical="center"/>
    </xf>
    <xf numFmtId="165" fontId="8" fillId="0" borderId="0" xfId="1"/>
    <xf numFmtId="164" fontId="12" fillId="0" borderId="0" xfId="1" applyNumberFormat="1" applyFont="1" applyAlignment="1">
      <alignment horizontal="center" vertical="center"/>
    </xf>
    <xf numFmtId="165" fontId="8" fillId="0" borderId="0" xfId="1" applyAlignment="1">
      <alignment horizontal="center" vertical="center"/>
    </xf>
    <xf numFmtId="165" fontId="13" fillId="0" borderId="0" xfId="1" applyFont="1" applyAlignment="1">
      <alignment horizontal="center" vertical="center"/>
    </xf>
    <xf numFmtId="165" fontId="8" fillId="0" borderId="2" xfId="1" applyBorder="1"/>
    <xf numFmtId="165" fontId="17" fillId="0" borderId="0" xfId="1" applyFont="1" applyAlignment="1">
      <alignment horizontal="center" vertical="center" wrapText="1" shrinkToFit="1"/>
    </xf>
    <xf numFmtId="165" fontId="16" fillId="0" borderId="0" xfId="1" applyFont="1" applyAlignment="1">
      <alignment horizontal="center" vertical="center" wrapText="1" shrinkToFit="1"/>
    </xf>
    <xf numFmtId="165" fontId="12" fillId="3" borderId="0" xfId="1" applyFont="1" applyFill="1" applyAlignment="1">
      <alignment horizontal="center" vertical="center"/>
    </xf>
    <xf numFmtId="165" fontId="16" fillId="0" borderId="4" xfId="1" applyFont="1" applyBorder="1" applyAlignment="1">
      <alignment horizontal="center" vertical="center" wrapText="1" shrinkToFit="1"/>
    </xf>
    <xf numFmtId="165" fontId="17" fillId="0" borderId="5" xfId="1" applyFont="1" applyBorder="1" applyAlignment="1">
      <alignment horizontal="center" vertical="center" wrapText="1" shrinkToFit="1"/>
    </xf>
    <xf numFmtId="165" fontId="8" fillId="0" borderId="5" xfId="1" applyBorder="1" applyAlignment="1">
      <alignment horizontal="center" vertical="center"/>
    </xf>
    <xf numFmtId="0" fontId="0" fillId="0" borderId="5" xfId="0" applyBorder="1"/>
    <xf numFmtId="165" fontId="8" fillId="0" borderId="7" xfId="1" applyBorder="1" applyAlignment="1">
      <alignment horizontal="center" vertical="center"/>
    </xf>
    <xf numFmtId="165" fontId="8" fillId="0" borderId="8" xfId="1" applyBorder="1" applyAlignment="1">
      <alignment horizontal="center" vertical="center"/>
    </xf>
    <xf numFmtId="165" fontId="8" fillId="0" borderId="14" xfId="1" applyBorder="1"/>
    <xf numFmtId="165" fontId="12" fillId="3" borderId="4" xfId="1" applyFont="1" applyFill="1" applyBorder="1" applyAlignment="1">
      <alignment horizontal="center" vertical="center"/>
    </xf>
    <xf numFmtId="165" fontId="8" fillId="3" borderId="4" xfId="1" applyFill="1" applyBorder="1" applyAlignment="1">
      <alignment horizontal="center" vertical="center"/>
    </xf>
    <xf numFmtId="165" fontId="8" fillId="3" borderId="6" xfId="1" applyFill="1" applyBorder="1" applyAlignment="1">
      <alignment horizontal="center" vertical="center"/>
    </xf>
    <xf numFmtId="165" fontId="12" fillId="3" borderId="12" xfId="1" applyFont="1" applyFill="1" applyBorder="1" applyAlignment="1">
      <alignment horizontal="center" vertical="center"/>
    </xf>
    <xf numFmtId="165" fontId="11" fillId="0" borderId="14" xfId="1" applyFont="1" applyBorder="1" applyAlignment="1">
      <alignment horizontal="center" vertical="center" wrapText="1"/>
    </xf>
    <xf numFmtId="165" fontId="12" fillId="0" borderId="5" xfId="1" applyFont="1" applyBorder="1" applyAlignment="1">
      <alignment horizontal="center" vertical="center"/>
    </xf>
    <xf numFmtId="167" fontId="16" fillId="0" borderId="4" xfId="1" applyNumberFormat="1" applyFont="1" applyBorder="1" applyAlignment="1">
      <alignment horizontal="center" vertical="center" wrapText="1" shrinkToFit="1"/>
    </xf>
    <xf numFmtId="165" fontId="17" fillId="0" borderId="16" xfId="1" applyFont="1" applyBorder="1" applyAlignment="1">
      <alignment horizontal="center" vertical="center" wrapText="1" shrinkToFit="1"/>
    </xf>
    <xf numFmtId="165" fontId="16" fillId="0" borderId="20" xfId="1" applyFont="1" applyBorder="1" applyAlignment="1">
      <alignment horizontal="center" vertical="center" wrapText="1" shrinkToFit="1"/>
    </xf>
    <xf numFmtId="165" fontId="8" fillId="0" borderId="15" xfId="1" applyBorder="1" applyAlignment="1">
      <alignment horizontal="center" vertical="center"/>
    </xf>
    <xf numFmtId="165" fontId="8" fillId="0" borderId="17" xfId="1" applyBorder="1" applyAlignment="1">
      <alignment horizontal="center" vertical="center"/>
    </xf>
    <xf numFmtId="165" fontId="8" fillId="0" borderId="14" xfId="1" applyBorder="1" applyAlignment="1">
      <alignment horizontal="center"/>
    </xf>
    <xf numFmtId="165" fontId="16" fillId="0" borderId="1" xfId="1" applyFont="1" applyBorder="1" applyAlignment="1">
      <alignment horizontal="center" vertical="center" wrapText="1" shrinkToFit="1"/>
    </xf>
    <xf numFmtId="165" fontId="17" fillId="0" borderId="7" xfId="1" applyFont="1" applyBorder="1" applyAlignment="1">
      <alignment horizontal="center" vertical="center" wrapText="1" shrinkToFit="1"/>
    </xf>
    <xf numFmtId="165" fontId="16" fillId="0" borderId="6" xfId="1" applyFont="1" applyBorder="1" applyAlignment="1">
      <alignment horizontal="center" vertical="center" wrapText="1" shrinkToFit="1"/>
    </xf>
    <xf numFmtId="167" fontId="16" fillId="0" borderId="18" xfId="1" applyNumberFormat="1" applyFont="1" applyBorder="1" applyAlignment="1">
      <alignment horizontal="center" vertical="center" wrapText="1" shrinkToFit="1"/>
    </xf>
    <xf numFmtId="165" fontId="17" fillId="0" borderId="18" xfId="1" applyFont="1" applyBorder="1" applyAlignment="1">
      <alignment horizontal="center" vertical="center" wrapText="1" shrinkToFit="1"/>
    </xf>
    <xf numFmtId="165" fontId="8" fillId="0" borderId="1" xfId="1" applyBorder="1"/>
    <xf numFmtId="165" fontId="16" fillId="0" borderId="22" xfId="1" applyFont="1" applyBorder="1" applyAlignment="1">
      <alignment horizontal="center" vertical="center" wrapText="1" shrinkToFit="1"/>
    </xf>
    <xf numFmtId="165" fontId="8" fillId="4" borderId="0" xfId="1" applyFill="1" applyAlignment="1">
      <alignment horizontal="center" vertical="center"/>
    </xf>
    <xf numFmtId="165" fontId="8" fillId="0" borderId="23" xfId="1" applyBorder="1" applyAlignment="1">
      <alignment horizontal="center" vertical="center"/>
    </xf>
    <xf numFmtId="165" fontId="8" fillId="0" borderId="2" xfId="1" applyBorder="1" applyAlignment="1">
      <alignment horizontal="center" vertical="center"/>
    </xf>
    <xf numFmtId="165" fontId="8" fillId="0" borderId="24" xfId="1" applyBorder="1" applyAlignment="1">
      <alignment horizontal="center" vertical="center"/>
    </xf>
    <xf numFmtId="165" fontId="11" fillId="4" borderId="3" xfId="1" applyFont="1" applyFill="1" applyBorder="1" applyAlignment="1">
      <alignment horizontal="center" vertical="center"/>
    </xf>
    <xf numFmtId="165" fontId="11" fillId="4" borderId="9" xfId="1" applyFont="1" applyFill="1" applyBorder="1" applyAlignment="1">
      <alignment horizontal="center" vertical="center"/>
    </xf>
    <xf numFmtId="165" fontId="8" fillId="3" borderId="11" xfId="1" applyFill="1" applyBorder="1" applyAlignment="1">
      <alignment horizontal="center" vertical="center"/>
    </xf>
    <xf numFmtId="165" fontId="8" fillId="3" borderId="21" xfId="1" applyFill="1" applyBorder="1" applyAlignment="1">
      <alignment horizontal="center" vertical="center"/>
    </xf>
    <xf numFmtId="165" fontId="8" fillId="2" borderId="18" xfId="1" applyFill="1" applyBorder="1" applyAlignment="1">
      <alignment horizontal="center" vertical="center"/>
    </xf>
    <xf numFmtId="165" fontId="8" fillId="3" borderId="18" xfId="1" applyFill="1" applyBorder="1" applyAlignment="1">
      <alignment horizontal="center" vertical="center"/>
    </xf>
    <xf numFmtId="165" fontId="8" fillId="3" borderId="22" xfId="1" applyFill="1" applyBorder="1" applyAlignment="1">
      <alignment horizontal="center" vertical="center"/>
    </xf>
    <xf numFmtId="165" fontId="8" fillId="3" borderId="26" xfId="1" applyFill="1" applyBorder="1" applyAlignment="1">
      <alignment horizontal="center" vertical="center"/>
    </xf>
    <xf numFmtId="165" fontId="8" fillId="2" borderId="27" xfId="1" applyFill="1" applyBorder="1" applyAlignment="1">
      <alignment horizontal="center" vertical="center"/>
    </xf>
    <xf numFmtId="165" fontId="8" fillId="2" borderId="28" xfId="1" applyFill="1" applyBorder="1" applyAlignment="1">
      <alignment horizontal="center" vertical="center"/>
    </xf>
    <xf numFmtId="165" fontId="8" fillId="2" borderId="11" xfId="1" applyFill="1" applyBorder="1" applyAlignment="1">
      <alignment horizontal="center" vertical="center"/>
    </xf>
    <xf numFmtId="165" fontId="8" fillId="3" borderId="10" xfId="1" applyFill="1" applyBorder="1" applyAlignment="1">
      <alignment horizontal="center" vertical="center"/>
    </xf>
    <xf numFmtId="2" fontId="16" fillId="0" borderId="4" xfId="1" applyNumberFormat="1" applyFont="1" applyBorder="1" applyAlignment="1">
      <alignment horizontal="center" vertical="center" wrapText="1" shrinkToFit="1"/>
    </xf>
    <xf numFmtId="165" fontId="12" fillId="0" borderId="25" xfId="1" applyFont="1" applyBorder="1" applyAlignment="1">
      <alignment horizontal="center" vertical="center"/>
    </xf>
    <xf numFmtId="2" fontId="16" fillId="0" borderId="20" xfId="1" applyNumberFormat="1" applyFont="1" applyBorder="1" applyAlignment="1">
      <alignment horizontal="center" vertical="center" wrapText="1" shrinkToFit="1"/>
    </xf>
    <xf numFmtId="165" fontId="12" fillId="0" borderId="8" xfId="1" applyFont="1" applyBorder="1" applyAlignment="1">
      <alignment horizontal="center" vertical="center"/>
    </xf>
    <xf numFmtId="2" fontId="16" fillId="0" borderId="6" xfId="1" applyNumberFormat="1" applyFont="1" applyBorder="1" applyAlignment="1">
      <alignment horizontal="center" vertical="center" wrapText="1" shrinkToFit="1"/>
    </xf>
    <xf numFmtId="165" fontId="12" fillId="0" borderId="16" xfId="1" applyFont="1" applyBorder="1" applyAlignment="1">
      <alignment horizontal="center" vertical="center"/>
    </xf>
    <xf numFmtId="2" fontId="16" fillId="0" borderId="18" xfId="1" applyNumberFormat="1" applyFont="1" applyBorder="1" applyAlignment="1">
      <alignment horizontal="center" vertical="center" wrapText="1" shrinkToFit="1"/>
    </xf>
    <xf numFmtId="165" fontId="8" fillId="0" borderId="18" xfId="1" applyBorder="1" applyAlignment="1">
      <alignment horizontal="center" vertical="center"/>
    </xf>
    <xf numFmtId="165" fontId="8" fillId="5" borderId="0" xfId="1" applyFill="1" applyAlignment="1">
      <alignment horizontal="center" vertical="center"/>
    </xf>
    <xf numFmtId="165" fontId="8" fillId="5" borderId="19" xfId="1" applyFill="1" applyBorder="1" applyAlignment="1">
      <alignment horizontal="center" vertical="center"/>
    </xf>
    <xf numFmtId="165" fontId="8" fillId="5" borderId="4" xfId="1" applyFill="1" applyBorder="1" applyAlignment="1">
      <alignment horizontal="center" vertical="center"/>
    </xf>
    <xf numFmtId="165" fontId="8" fillId="5" borderId="6" xfId="1" applyFill="1" applyBorder="1" applyAlignment="1">
      <alignment horizontal="center" vertical="center"/>
    </xf>
    <xf numFmtId="165" fontId="8" fillId="5" borderId="18" xfId="1" applyFill="1" applyBorder="1" applyAlignment="1">
      <alignment horizontal="center" vertical="center"/>
    </xf>
    <xf numFmtId="165" fontId="8" fillId="0" borderId="23" xfId="1" applyBorder="1"/>
    <xf numFmtId="165" fontId="8" fillId="0" borderId="19" xfId="1" applyBorder="1" applyAlignment="1">
      <alignment horizontal="center" vertical="center"/>
    </xf>
    <xf numFmtId="165" fontId="8" fillId="0" borderId="4" xfId="1" applyBorder="1" applyAlignment="1">
      <alignment horizontal="center" vertical="center"/>
    </xf>
    <xf numFmtId="167" fontId="17" fillId="0" borderId="0" xfId="1" applyNumberFormat="1" applyFont="1" applyAlignment="1">
      <alignment horizontal="center" vertical="center" wrapText="1" shrinkToFit="1"/>
    </xf>
    <xf numFmtId="165" fontId="12" fillId="0" borderId="0" xfId="1" applyFont="1" applyAlignment="1">
      <alignment horizontal="center"/>
    </xf>
    <xf numFmtId="165" fontId="8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18" fillId="0" borderId="0" xfId="0" applyFont="1"/>
    <xf numFmtId="0" fontId="18" fillId="0" borderId="0" xfId="0" applyFont="1" applyAlignment="1">
      <alignment vertical="center" wrapText="1"/>
    </xf>
    <xf numFmtId="165" fontId="13" fillId="0" borderId="0" xfId="1" applyFont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165" fontId="17" fillId="0" borderId="4" xfId="1" applyFont="1" applyBorder="1" applyAlignment="1">
      <alignment horizontal="center" vertical="center" wrapText="1" shrinkToFit="1"/>
    </xf>
    <xf numFmtId="165" fontId="11" fillId="5" borderId="19" xfId="1" applyFont="1" applyFill="1" applyBorder="1" applyAlignment="1">
      <alignment horizontal="center" vertical="center"/>
    </xf>
    <xf numFmtId="165" fontId="11" fillId="5" borderId="4" xfId="1" applyFont="1" applyFill="1" applyBorder="1" applyAlignment="1">
      <alignment horizontal="center" vertical="center"/>
    </xf>
    <xf numFmtId="165" fontId="11" fillId="5" borderId="6" xfId="1" applyFont="1" applyFill="1" applyBorder="1" applyAlignment="1">
      <alignment horizontal="center" vertical="center"/>
    </xf>
    <xf numFmtId="165" fontId="11" fillId="5" borderId="29" xfId="1" applyFont="1" applyFill="1" applyBorder="1" applyAlignment="1">
      <alignment horizontal="center" vertical="center"/>
    </xf>
    <xf numFmtId="165" fontId="11" fillId="5" borderId="3" xfId="1" applyFont="1" applyFill="1" applyBorder="1" applyAlignment="1">
      <alignment horizontal="center" vertical="center"/>
    </xf>
    <xf numFmtId="165" fontId="11" fillId="5" borderId="9" xfId="1" applyFont="1" applyFill="1" applyBorder="1" applyAlignment="1">
      <alignment horizontal="center" vertical="center"/>
    </xf>
    <xf numFmtId="0" fontId="0" fillId="0" borderId="0" xfId="0" quotePrefix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2" fillId="0" borderId="0" xfId="1" applyFont="1" applyAlignment="1">
      <alignment horizontal="right" vertical="center"/>
    </xf>
    <xf numFmtId="0" fontId="2" fillId="0" borderId="0" xfId="28" applyFont="1" applyAlignment="1">
      <alignment horizontal="center"/>
    </xf>
    <xf numFmtId="0" fontId="2" fillId="0" borderId="0" xfId="28" applyFont="1" applyAlignment="1">
      <alignment horizontal="left"/>
    </xf>
    <xf numFmtId="49" fontId="15" fillId="0" borderId="0" xfId="28" applyNumberFormat="1" applyFont="1" applyAlignment="1">
      <alignment horizontal="left"/>
    </xf>
    <xf numFmtId="0" fontId="14" fillId="0" borderId="0" xfId="28" applyFont="1" applyAlignment="1">
      <alignment horizontal="left" vertical="center" wrapText="1"/>
    </xf>
    <xf numFmtId="0" fontId="14" fillId="0" borderId="0" xfId="28" applyFont="1" applyAlignment="1">
      <alignment horizontal="left" wrapText="1"/>
    </xf>
    <xf numFmtId="0" fontId="15" fillId="0" borderId="0" xfId="28" applyFont="1" applyAlignment="1">
      <alignment horizontal="center"/>
    </xf>
    <xf numFmtId="0" fontId="14" fillId="0" borderId="0" xfId="10" applyFont="1" applyAlignment="1">
      <alignment horizontal="left"/>
    </xf>
    <xf numFmtId="0" fontId="2" fillId="0" borderId="0" xfId="28" applyFont="1"/>
    <xf numFmtId="165" fontId="13" fillId="0" borderId="31" xfId="1" applyFont="1" applyBorder="1" applyAlignment="1">
      <alignment horizontal="center" vertical="center"/>
    </xf>
    <xf numFmtId="165" fontId="12" fillId="0" borderId="31" xfId="1" applyFont="1" applyBorder="1" applyAlignment="1">
      <alignment horizontal="center" vertical="center"/>
    </xf>
    <xf numFmtId="165" fontId="12" fillId="0" borderId="31" xfId="1" applyFont="1" applyBorder="1" applyAlignment="1">
      <alignment horizontal="left" vertical="center"/>
    </xf>
    <xf numFmtId="14" fontId="0" fillId="0" borderId="0" xfId="0" applyNumberFormat="1"/>
    <xf numFmtId="165" fontId="13" fillId="0" borderId="31" xfId="1" applyFont="1" applyBorder="1" applyAlignment="1">
      <alignment horizontal="center" vertical="center"/>
    </xf>
    <xf numFmtId="165" fontId="12" fillId="0" borderId="11" xfId="1" applyFont="1" applyBorder="1" applyAlignment="1">
      <alignment horizontal="center" vertical="center"/>
    </xf>
    <xf numFmtId="165" fontId="12" fillId="0" borderId="12" xfId="1" applyFont="1" applyBorder="1" applyAlignment="1">
      <alignment horizontal="center" vertical="center"/>
    </xf>
    <xf numFmtId="165" fontId="12" fillId="0" borderId="13" xfId="1" applyFont="1" applyBorder="1" applyAlignment="1">
      <alignment horizontal="center" vertical="center"/>
    </xf>
    <xf numFmtId="165" fontId="12" fillId="0" borderId="11" xfId="1" applyFont="1" applyBorder="1" applyAlignment="1">
      <alignment horizontal="center" vertical="center" wrapText="1"/>
    </xf>
    <xf numFmtId="165" fontId="12" fillId="0" borderId="10" xfId="1" applyFont="1" applyBorder="1" applyAlignment="1">
      <alignment horizontal="center" vertical="center" wrapText="1"/>
    </xf>
    <xf numFmtId="165" fontId="12" fillId="0" borderId="10" xfId="1" applyFont="1" applyBorder="1" applyAlignment="1">
      <alignment horizontal="center" vertical="center"/>
    </xf>
    <xf numFmtId="165" fontId="12" fillId="0" borderId="21" xfId="1" applyFont="1" applyBorder="1" applyAlignment="1">
      <alignment horizontal="center" vertical="center" wrapText="1"/>
    </xf>
  </cellXfs>
  <cellStyles count="30">
    <cellStyle name="Accent" xfId="17" xr:uid="{585B4DC9-36F5-46DD-8BA8-3FD3B146CD2B}"/>
    <cellStyle name="Accent 1" xfId="18" xr:uid="{C984BADA-4AC5-4A27-BD6E-3EC6A262B30F}"/>
    <cellStyle name="Accent 2" xfId="19" xr:uid="{2F498450-B30E-400B-B249-96D2D8452651}"/>
    <cellStyle name="Accent 3" xfId="20" xr:uid="{39FC9CE2-8DE4-432D-9B65-4D2C71DEF4A9}"/>
    <cellStyle name="Bad 2" xfId="14" xr:uid="{A6A428DF-E136-4546-806E-555F4C35F71C}"/>
    <cellStyle name="Error" xfId="21" xr:uid="{1C2A0870-FACD-4AD5-A7B3-8C8416B64ACE}"/>
    <cellStyle name="Excel Built-in Normal" xfId="1" xr:uid="{00000000-0005-0000-0000-000000000000}"/>
    <cellStyle name="Footnote" xfId="22" xr:uid="{03243532-8EDC-451D-9156-1AF0CAAE7EDB}"/>
    <cellStyle name="Good 2" xfId="13" xr:uid="{CB5BD8D0-3E09-4409-977F-D8EB0ED46275}"/>
    <cellStyle name="Heading" xfId="2" xr:uid="{00000000-0005-0000-0000-000001000000}"/>
    <cellStyle name="Heading 1 2" xfId="11" xr:uid="{74E3CFC0-0150-4567-B0D0-C12D6776BFEE}"/>
    <cellStyle name="Heading 2 2" xfId="12" xr:uid="{5668369D-ACFF-46D1-8AE2-4721FAC26D62}"/>
    <cellStyle name="Heading 5" xfId="23" xr:uid="{24D30521-2FBB-4D02-8A3E-1E713FC2A155}"/>
    <cellStyle name="Heading1" xfId="3" xr:uid="{00000000-0005-0000-0000-000002000000}"/>
    <cellStyle name="Hyperlink" xfId="24" xr:uid="{0425B7D0-FB95-4EF8-8E71-0CE11DA67635}"/>
    <cellStyle name="Neutral 2" xfId="15" xr:uid="{3B10479C-9ACB-489C-BE85-E092D70677FA}"/>
    <cellStyle name="Normal" xfId="0" builtinId="0" customBuiltin="1"/>
    <cellStyle name="Normal 2" xfId="6" xr:uid="{00000000-0005-0000-0000-000004000000}"/>
    <cellStyle name="Normal 3" xfId="7" xr:uid="{00000000-0005-0000-0000-000005000000}"/>
    <cellStyle name="Normal 4" xfId="8" xr:uid="{CDC97E87-E4B5-4AA5-9FC2-3B913379E85D}"/>
    <cellStyle name="Normal 5" xfId="9" xr:uid="{184C77FC-1B11-482F-BE3A-70E332DC7786}"/>
    <cellStyle name="Normal 6" xfId="10" xr:uid="{2E709B58-6F41-48BD-B4AD-F368102D2324}"/>
    <cellStyle name="Normal 7" xfId="28" xr:uid="{C536743A-B4AF-4A1C-A2C9-7717A3AB7639}"/>
    <cellStyle name="Normal 8" xfId="29" xr:uid="{FE203691-15FF-44A3-AC1C-B28E8500C815}"/>
    <cellStyle name="Note 2" xfId="16" xr:uid="{DD876F54-0FDB-427B-9EA9-9586667A5F9B}"/>
    <cellStyle name="Result" xfId="4" xr:uid="{00000000-0005-0000-0000-000006000000}"/>
    <cellStyle name="Result2" xfId="5" xr:uid="{00000000-0005-0000-0000-000007000000}"/>
    <cellStyle name="Status" xfId="25" xr:uid="{0B03B388-74BB-4862-8858-B97F1A9FDCFB}"/>
    <cellStyle name="Text" xfId="26" xr:uid="{D3C45165-BCE0-4A8A-A21A-C9B99E212DDC}"/>
    <cellStyle name="Warning" xfId="27" xr:uid="{C49444F8-D755-40CE-8A5A-3B61F94D5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8"/>
  <sheetViews>
    <sheetView tabSelected="1" zoomScale="130" zoomScaleNormal="130" workbookViewId="0">
      <selection activeCell="H5" sqref="H5"/>
    </sheetView>
  </sheetViews>
  <sheetFormatPr defaultRowHeight="14.5" x14ac:dyDescent="0.35"/>
  <cols>
    <col min="1" max="1" width="41.58203125" style="3" customWidth="1"/>
    <col min="2" max="9" width="10.9140625" style="3" customWidth="1"/>
    <col min="10" max="1025" width="28.58203125" style="3" customWidth="1"/>
  </cols>
  <sheetData>
    <row r="1" spans="1:9" ht="24.75" customHeight="1" x14ac:dyDescent="0.35">
      <c r="A1" s="1" t="s">
        <v>190</v>
      </c>
      <c r="B1" s="2"/>
      <c r="C1" s="101" t="s">
        <v>340</v>
      </c>
      <c r="D1" s="101"/>
      <c r="E1" s="97" t="s">
        <v>327</v>
      </c>
      <c r="F1" s="101" t="s">
        <v>341</v>
      </c>
      <c r="G1" s="101"/>
      <c r="H1" s="97" t="s">
        <v>328</v>
      </c>
    </row>
    <row r="2" spans="1:9" x14ac:dyDescent="0.35">
      <c r="A2" s="4">
        <v>45634</v>
      </c>
      <c r="B2" s="2"/>
      <c r="C2" s="98">
        <v>1</v>
      </c>
      <c r="D2" s="99" t="str">
        <f t="shared" ref="D2:D9" si="0">HLOOKUP($C2,$B$21:$I$26,6,FALSE)</f>
        <v>CRAWLEY</v>
      </c>
      <c r="E2" s="98">
        <f t="shared" ref="E2:E9" si="1">HLOOKUP(D2,$B$11:$I$20,10,FALSE)</f>
        <v>648</v>
      </c>
      <c r="F2" s="98">
        <v>1</v>
      </c>
      <c r="G2" s="99" t="str">
        <f t="shared" ref="G2:G9" si="2">HLOOKUP($F2,$B$25:$I$26,2,FALSE)</f>
        <v>CRAWLEY</v>
      </c>
      <c r="H2" s="98">
        <f t="shared" ref="H2:H9" si="3">HLOOKUP(G2,$B$11:$I$26,14,FALSE)</f>
        <v>1307</v>
      </c>
    </row>
    <row r="3" spans="1:9" x14ac:dyDescent="0.35">
      <c r="A3" s="2" t="s">
        <v>45</v>
      </c>
      <c r="B3" s="2"/>
      <c r="C3" s="98">
        <v>2</v>
      </c>
      <c r="D3" s="99" t="str">
        <f t="shared" si="0"/>
        <v>BRIGHTON</v>
      </c>
      <c r="E3" s="98">
        <f t="shared" si="1"/>
        <v>553.5</v>
      </c>
      <c r="F3" s="98">
        <v>2</v>
      </c>
      <c r="G3" s="99" t="str">
        <f t="shared" si="2"/>
        <v>BRIGHTON</v>
      </c>
      <c r="H3" s="98">
        <f t="shared" si="3"/>
        <v>1209.5</v>
      </c>
    </row>
    <row r="4" spans="1:9" x14ac:dyDescent="0.35">
      <c r="A4" s="2" t="s">
        <v>46</v>
      </c>
      <c r="B4" s="2"/>
      <c r="C4" s="98">
        <v>3</v>
      </c>
      <c r="D4" s="99" t="str">
        <f t="shared" si="0"/>
        <v>CHICHESTER</v>
      </c>
      <c r="E4" s="98">
        <f t="shared" si="1"/>
        <v>442.5</v>
      </c>
      <c r="F4" s="98">
        <v>3</v>
      </c>
      <c r="G4" s="99" t="str">
        <f t="shared" si="2"/>
        <v>CHICHESTER</v>
      </c>
      <c r="H4" s="98">
        <f t="shared" si="3"/>
        <v>980</v>
      </c>
    </row>
    <row r="5" spans="1:9" x14ac:dyDescent="0.35">
      <c r="A5" s="2"/>
      <c r="B5" s="2"/>
      <c r="C5" s="98">
        <v>4</v>
      </c>
      <c r="D5" s="99" t="str">
        <f t="shared" si="0"/>
        <v>WORTHING</v>
      </c>
      <c r="E5" s="98">
        <f t="shared" si="1"/>
        <v>342</v>
      </c>
      <c r="F5" s="98">
        <v>4</v>
      </c>
      <c r="G5" s="99" t="str">
        <f t="shared" si="2"/>
        <v>WORTHING</v>
      </c>
      <c r="H5" s="98">
        <f t="shared" si="3"/>
        <v>686.5</v>
      </c>
    </row>
    <row r="6" spans="1:9" x14ac:dyDescent="0.35">
      <c r="A6" s="2"/>
      <c r="B6" s="2"/>
      <c r="C6" s="98">
        <v>5</v>
      </c>
      <c r="D6" s="99" t="str">
        <f t="shared" si="0"/>
        <v>HORSHAM</v>
      </c>
      <c r="E6" s="98">
        <f t="shared" si="1"/>
        <v>330</v>
      </c>
      <c r="F6" s="98">
        <v>5</v>
      </c>
      <c r="G6" s="99" t="str">
        <f t="shared" si="2"/>
        <v>HORSHAM</v>
      </c>
      <c r="H6" s="98">
        <f t="shared" si="3"/>
        <v>618</v>
      </c>
    </row>
    <row r="7" spans="1:9" x14ac:dyDescent="0.35">
      <c r="A7" s="2"/>
      <c r="B7" s="2"/>
      <c r="C7" s="98">
        <v>6</v>
      </c>
      <c r="D7" s="99" t="str">
        <f t="shared" si="0"/>
        <v>LEWES</v>
      </c>
      <c r="E7" s="98">
        <f t="shared" si="1"/>
        <v>160</v>
      </c>
      <c r="F7" s="98">
        <v>6</v>
      </c>
      <c r="G7" s="99" t="str">
        <f t="shared" si="2"/>
        <v>LEWES</v>
      </c>
      <c r="H7" s="98">
        <f t="shared" si="3"/>
        <v>195.5</v>
      </c>
    </row>
    <row r="8" spans="1:9" x14ac:dyDescent="0.35">
      <c r="A8" s="2"/>
      <c r="B8" s="2"/>
      <c r="C8" s="98">
        <v>7</v>
      </c>
      <c r="D8" s="99" t="str">
        <f t="shared" si="0"/>
        <v>HAYWARDS HEATH</v>
      </c>
      <c r="E8" s="98">
        <f t="shared" si="1"/>
        <v>104</v>
      </c>
      <c r="F8" s="98">
        <v>7</v>
      </c>
      <c r="G8" s="99" t="str">
        <f t="shared" si="2"/>
        <v>HAYWARDS HEATH</v>
      </c>
      <c r="H8" s="98">
        <f t="shared" si="3"/>
        <v>190.5</v>
      </c>
    </row>
    <row r="9" spans="1:9" x14ac:dyDescent="0.35">
      <c r="A9" s="2"/>
      <c r="B9" s="2"/>
      <c r="C9" s="98">
        <v>8</v>
      </c>
      <c r="D9" s="99" t="str">
        <f t="shared" si="0"/>
        <v>PHOENIX</v>
      </c>
      <c r="E9" s="98">
        <f t="shared" si="1"/>
        <v>72</v>
      </c>
      <c r="F9" s="98">
        <v>8</v>
      </c>
      <c r="G9" s="99" t="str">
        <f t="shared" si="2"/>
        <v>PHOENIX</v>
      </c>
      <c r="H9" s="98">
        <f t="shared" si="3"/>
        <v>154.5</v>
      </c>
    </row>
    <row r="10" spans="1:9" ht="10.25" customHeight="1" x14ac:dyDescent="0.35">
      <c r="A10" s="2"/>
      <c r="B10" s="2"/>
      <c r="C10" s="88"/>
      <c r="D10" s="2"/>
      <c r="E10" s="2"/>
      <c r="F10" s="88"/>
      <c r="G10" s="2"/>
      <c r="H10" s="2"/>
    </row>
    <row r="11" spans="1:9" ht="30" customHeight="1" x14ac:dyDescent="0.35">
      <c r="A11" s="1" t="str">
        <f>A1</f>
        <v>2024/25 SUSSEX SPORTS HALL LEAGUE MATCH 2</v>
      </c>
      <c r="B11" s="6" t="s">
        <v>38</v>
      </c>
      <c r="C11" s="6" t="s">
        <v>39</v>
      </c>
      <c r="D11" s="6" t="s">
        <v>40</v>
      </c>
      <c r="E11" s="76" t="s">
        <v>70</v>
      </c>
      <c r="F11" s="6" t="s">
        <v>41</v>
      </c>
      <c r="G11" s="6" t="s">
        <v>0</v>
      </c>
      <c r="H11" s="6" t="s">
        <v>1</v>
      </c>
      <c r="I11" s="6" t="s">
        <v>2</v>
      </c>
    </row>
    <row r="12" spans="1:9" ht="30" customHeight="1" x14ac:dyDescent="0.35">
      <c r="A12" s="2" t="s">
        <v>3</v>
      </c>
      <c r="B12" s="5">
        <f>'U11 Girls'!L46</f>
        <v>95.5</v>
      </c>
      <c r="C12" s="5">
        <f>'U11 Girls'!M46</f>
        <v>83.5</v>
      </c>
      <c r="D12" s="5">
        <f>'U11 Girls'!N46</f>
        <v>90</v>
      </c>
      <c r="E12" s="5">
        <f>'U11 Girls'!O46</f>
        <v>10</v>
      </c>
      <c r="F12" s="5">
        <f>'U11 Girls'!P46</f>
        <v>38</v>
      </c>
      <c r="G12" s="5">
        <f>'U11 Girls'!Q46</f>
        <v>28</v>
      </c>
      <c r="H12" s="5">
        <f>'U11 Girls'!R46</f>
        <v>22</v>
      </c>
      <c r="I12" s="5">
        <f>'U11 Girls'!S46</f>
        <v>71</v>
      </c>
    </row>
    <row r="13" spans="1:9" ht="30" customHeight="1" x14ac:dyDescent="0.35">
      <c r="A13" s="2" t="s">
        <v>4</v>
      </c>
      <c r="B13" s="5">
        <f>'U11 Boys'!L46</f>
        <v>92.5</v>
      </c>
      <c r="C13" s="5">
        <f>'U11 Boys'!M46</f>
        <v>84.5</v>
      </c>
      <c r="D13" s="5">
        <f>'U11 Boys'!N46</f>
        <v>74.5</v>
      </c>
      <c r="E13" s="5">
        <f>'U11 Boys'!O46</f>
        <v>13</v>
      </c>
      <c r="F13" s="5">
        <f>'U11 Boys'!P46</f>
        <v>54</v>
      </c>
      <c r="G13" s="5">
        <f>'U11 Boys'!Q46</f>
        <v>59.5</v>
      </c>
      <c r="H13" s="5">
        <f>'U11 Boys'!R46</f>
        <v>36</v>
      </c>
      <c r="I13" s="5">
        <f>'U11 Boys'!S46</f>
        <v>70</v>
      </c>
    </row>
    <row r="14" spans="1:9" ht="30" customHeight="1" x14ac:dyDescent="0.35">
      <c r="A14" s="2" t="s">
        <v>5</v>
      </c>
      <c r="B14" s="5">
        <f>'U13 Girls'!L62</f>
        <v>122</v>
      </c>
      <c r="C14" s="5">
        <f>'U13 Girls'!M62</f>
        <v>119</v>
      </c>
      <c r="D14" s="5">
        <f>'U13 Girls'!N62</f>
        <v>110.5</v>
      </c>
      <c r="E14" s="5">
        <f>'U13 Girls'!O62</f>
        <v>0</v>
      </c>
      <c r="F14" s="5">
        <f>'U13 Girls'!P62</f>
        <v>104</v>
      </c>
      <c r="G14" s="5">
        <f>'U13 Girls'!Q62</f>
        <v>33.5</v>
      </c>
      <c r="H14" s="5">
        <f>'U13 Girls'!R62</f>
        <v>0</v>
      </c>
      <c r="I14" s="5">
        <f>'U13 Girls'!S62</f>
        <v>67</v>
      </c>
    </row>
    <row r="15" spans="1:9" ht="30" customHeight="1" x14ac:dyDescent="0.35">
      <c r="A15" s="2" t="s">
        <v>6</v>
      </c>
      <c r="B15" s="5">
        <f>'U13 Boys'!L62</f>
        <v>75</v>
      </c>
      <c r="C15" s="5">
        <f>'U13 Boys'!M62</f>
        <v>129.5</v>
      </c>
      <c r="D15" s="5">
        <f>'U13 Boys'!N62</f>
        <v>115</v>
      </c>
      <c r="E15" s="5">
        <f>'U13 Boys'!O62</f>
        <v>30</v>
      </c>
      <c r="F15" s="5">
        <f>'U13 Boys'!P62</f>
        <v>86.5</v>
      </c>
      <c r="G15" s="5">
        <f>'U13 Boys'!Q62</f>
        <v>39</v>
      </c>
      <c r="H15" s="5">
        <f>'U13 Boys'!R62</f>
        <v>14</v>
      </c>
      <c r="I15" s="5">
        <f>'U13 Boys'!S62</f>
        <v>69</v>
      </c>
    </row>
    <row r="16" spans="1:9" ht="30" customHeight="1" x14ac:dyDescent="0.35">
      <c r="A16" s="2" t="s">
        <v>43</v>
      </c>
      <c r="B16" s="5">
        <f>'U15 Girls'!L62</f>
        <v>114.5</v>
      </c>
      <c r="C16" s="5">
        <f>'U15 Girls'!M62</f>
        <v>114</v>
      </c>
      <c r="D16" s="5">
        <f>'U15 Girls'!N62</f>
        <v>20.5</v>
      </c>
      <c r="E16" s="5">
        <f>'U15 Girls'!O62</f>
        <v>15.5</v>
      </c>
      <c r="F16" s="5">
        <f>'U15 Girls'!P62</f>
        <v>47.5</v>
      </c>
      <c r="G16" s="5">
        <f>'U15 Girls'!Q62</f>
        <v>0</v>
      </c>
      <c r="H16" s="5">
        <f>'U15 Girls'!R62</f>
        <v>0</v>
      </c>
      <c r="I16" s="5">
        <f>'U15 Girls'!S62</f>
        <v>32</v>
      </c>
    </row>
    <row r="17" spans="1:9" ht="30" customHeight="1" x14ac:dyDescent="0.35">
      <c r="A17" s="2" t="s">
        <v>44</v>
      </c>
      <c r="B17" s="5">
        <f>'U15 Boys'!L62</f>
        <v>54</v>
      </c>
      <c r="C17" s="5">
        <f>'U15 Boys'!M62</f>
        <v>117.5</v>
      </c>
      <c r="D17" s="5">
        <f>'U15 Boys'!N62</f>
        <v>32</v>
      </c>
      <c r="E17" s="5">
        <f>'U15 Boys'!O62</f>
        <v>35.5</v>
      </c>
      <c r="F17" s="5">
        <f>'U15 Boys'!P62</f>
        <v>0</v>
      </c>
      <c r="G17" s="5">
        <f>'U15 Boys'!Q62</f>
        <v>0</v>
      </c>
      <c r="H17" s="5">
        <f>'U15 Boys'!R62</f>
        <v>0</v>
      </c>
      <c r="I17" s="5">
        <f>'U15 Boys'!S62</f>
        <v>33</v>
      </c>
    </row>
    <row r="18" spans="1:9" ht="30" customHeight="1" x14ac:dyDescent="0.35">
      <c r="A18" s="1" t="s">
        <v>7</v>
      </c>
      <c r="B18" s="1">
        <v>656</v>
      </c>
      <c r="C18" s="1">
        <v>659</v>
      </c>
      <c r="D18" s="1">
        <v>537.5</v>
      </c>
      <c r="E18" s="1">
        <v>86.5</v>
      </c>
      <c r="F18" s="1">
        <v>288</v>
      </c>
      <c r="G18" s="1">
        <v>35.5</v>
      </c>
      <c r="H18" s="1">
        <v>82.5</v>
      </c>
      <c r="I18" s="1">
        <v>344.5</v>
      </c>
    </row>
    <row r="19" spans="1:9" ht="30" customHeight="1" x14ac:dyDescent="0.35">
      <c r="A19" s="1" t="s">
        <v>94</v>
      </c>
      <c r="B19" s="1">
        <f t="shared" ref="B19:I19" si="4">_xlfn.RANK.EQ(B18,$B$18:$I$18)</f>
        <v>2</v>
      </c>
      <c r="C19" s="1">
        <f t="shared" si="4"/>
        <v>1</v>
      </c>
      <c r="D19" s="1">
        <f t="shared" si="4"/>
        <v>3</v>
      </c>
      <c r="E19" s="1">
        <f t="shared" si="4"/>
        <v>6</v>
      </c>
      <c r="F19" s="1">
        <f t="shared" si="4"/>
        <v>5</v>
      </c>
      <c r="G19" s="1">
        <f t="shared" si="4"/>
        <v>8</v>
      </c>
      <c r="H19" s="1">
        <f t="shared" si="4"/>
        <v>7</v>
      </c>
      <c r="I19" s="1">
        <f t="shared" si="4"/>
        <v>4</v>
      </c>
    </row>
    <row r="20" spans="1:9" ht="30" customHeight="1" x14ac:dyDescent="0.35">
      <c r="A20" s="1" t="s">
        <v>8</v>
      </c>
      <c r="B20" s="1">
        <f>SUM(B12:B17)</f>
        <v>553.5</v>
      </c>
      <c r="C20" s="1">
        <f t="shared" ref="C20:I20" si="5">SUM(C12:C17)</f>
        <v>648</v>
      </c>
      <c r="D20" s="1">
        <f t="shared" si="5"/>
        <v>442.5</v>
      </c>
      <c r="E20" s="1">
        <f t="shared" si="5"/>
        <v>104</v>
      </c>
      <c r="F20" s="1">
        <f t="shared" si="5"/>
        <v>330</v>
      </c>
      <c r="G20" s="1">
        <f t="shared" si="5"/>
        <v>160</v>
      </c>
      <c r="H20" s="1">
        <f t="shared" si="5"/>
        <v>72</v>
      </c>
      <c r="I20" s="1">
        <f t="shared" si="5"/>
        <v>342</v>
      </c>
    </row>
    <row r="21" spans="1:9" ht="30" customHeight="1" x14ac:dyDescent="0.35">
      <c r="A21" s="1" t="s">
        <v>188</v>
      </c>
      <c r="B21" s="1">
        <f>_xlfn.RANK.EQ(B20,$B$20:$I$20)</f>
        <v>2</v>
      </c>
      <c r="C21" s="1">
        <f t="shared" ref="C21:I21" si="6">_xlfn.RANK.EQ(C20,$B$20:$I$20)</f>
        <v>1</v>
      </c>
      <c r="D21" s="1">
        <f t="shared" si="6"/>
        <v>3</v>
      </c>
      <c r="E21" s="1">
        <f t="shared" si="6"/>
        <v>7</v>
      </c>
      <c r="F21" s="1">
        <f t="shared" si="6"/>
        <v>5</v>
      </c>
      <c r="G21" s="1">
        <f t="shared" si="6"/>
        <v>6</v>
      </c>
      <c r="H21" s="1">
        <f t="shared" si="6"/>
        <v>8</v>
      </c>
      <c r="I21" s="1">
        <f t="shared" si="6"/>
        <v>4</v>
      </c>
    </row>
    <row r="22" spans="1:9" ht="30" customHeight="1" x14ac:dyDescent="0.35">
      <c r="A22" s="1" t="s">
        <v>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30" customHeight="1" x14ac:dyDescent="0.35">
      <c r="A23" s="1" t="s">
        <v>189</v>
      </c>
      <c r="B23" s="1">
        <f>_xlfn.RANK.EQ(B22,$B$22:$I$22)</f>
        <v>1</v>
      </c>
      <c r="C23" s="1">
        <f t="shared" ref="C23:I23" si="7">_xlfn.RANK.EQ(C22,$B$22:$I$22)</f>
        <v>1</v>
      </c>
      <c r="D23" s="1">
        <f t="shared" si="7"/>
        <v>1</v>
      </c>
      <c r="E23" s="1">
        <f t="shared" si="7"/>
        <v>1</v>
      </c>
      <c r="F23" s="1">
        <f t="shared" si="7"/>
        <v>1</v>
      </c>
      <c r="G23" s="1">
        <f t="shared" si="7"/>
        <v>1</v>
      </c>
      <c r="H23" s="1">
        <f t="shared" si="7"/>
        <v>1</v>
      </c>
      <c r="I23" s="1">
        <f t="shared" si="7"/>
        <v>1</v>
      </c>
    </row>
    <row r="24" spans="1:9" ht="30" customHeight="1" x14ac:dyDescent="0.35">
      <c r="A24" s="6" t="s">
        <v>10</v>
      </c>
      <c r="B24" s="6">
        <f>SUM(B18+B20+B22)</f>
        <v>1209.5</v>
      </c>
      <c r="C24" s="6">
        <f t="shared" ref="C24:I24" si="8">SUM(C18+C20+C22)</f>
        <v>1307</v>
      </c>
      <c r="D24" s="6">
        <f t="shared" si="8"/>
        <v>980</v>
      </c>
      <c r="E24" s="6">
        <f t="shared" si="8"/>
        <v>190.5</v>
      </c>
      <c r="F24" s="6">
        <f t="shared" si="8"/>
        <v>618</v>
      </c>
      <c r="G24" s="6">
        <f t="shared" si="8"/>
        <v>195.5</v>
      </c>
      <c r="H24" s="6">
        <f t="shared" si="8"/>
        <v>154.5</v>
      </c>
      <c r="I24" s="6">
        <f t="shared" si="8"/>
        <v>686.5</v>
      </c>
    </row>
    <row r="25" spans="1:9" ht="30" customHeight="1" x14ac:dyDescent="0.35">
      <c r="A25" s="6" t="s">
        <v>95</v>
      </c>
      <c r="B25" s="6">
        <f>_xlfn.RANK.EQ(B24,$B$24:$I$24)</f>
        <v>2</v>
      </c>
      <c r="C25" s="6">
        <f t="shared" ref="C25:I25" si="9">_xlfn.RANK.EQ(C24,$B$24:$I$24)</f>
        <v>1</v>
      </c>
      <c r="D25" s="6">
        <f t="shared" si="9"/>
        <v>3</v>
      </c>
      <c r="E25" s="6">
        <f t="shared" si="9"/>
        <v>7</v>
      </c>
      <c r="F25" s="6">
        <f t="shared" si="9"/>
        <v>5</v>
      </c>
      <c r="G25" s="6">
        <f t="shared" si="9"/>
        <v>6</v>
      </c>
      <c r="H25" s="6">
        <f t="shared" si="9"/>
        <v>8</v>
      </c>
      <c r="I25" s="6">
        <f t="shared" si="9"/>
        <v>4</v>
      </c>
    </row>
    <row r="26" spans="1:9" ht="30" customHeight="1" x14ac:dyDescent="0.35">
      <c r="A26" s="6"/>
      <c r="B26" s="6" t="s">
        <v>38</v>
      </c>
      <c r="C26" s="6" t="s">
        <v>39</v>
      </c>
      <c r="D26" s="6" t="s">
        <v>40</v>
      </c>
      <c r="E26" s="76" t="s">
        <v>70</v>
      </c>
      <c r="F26" s="6" t="s">
        <v>41</v>
      </c>
      <c r="G26" s="6" t="s">
        <v>0</v>
      </c>
      <c r="H26" s="6" t="s">
        <v>1</v>
      </c>
      <c r="I26" s="6" t="s">
        <v>2</v>
      </c>
    </row>
    <row r="27" spans="1:9" ht="30" customHeight="1" x14ac:dyDescent="0.35">
      <c r="A27" s="6"/>
      <c r="B27" s="6"/>
      <c r="C27" s="6"/>
      <c r="D27" s="6"/>
      <c r="E27" s="76"/>
      <c r="F27" s="6"/>
      <c r="G27" s="6"/>
      <c r="H27" s="6"/>
      <c r="I27" s="6"/>
    </row>
    <row r="28" spans="1:9" ht="30" customHeight="1" x14ac:dyDescent="0.35"/>
    <row r="29" spans="1:9" ht="30" customHeight="1" x14ac:dyDescent="0.35"/>
    <row r="30" spans="1:9" ht="30" customHeight="1" x14ac:dyDescent="0.35"/>
    <row r="31" spans="1:9" ht="30" customHeight="1" x14ac:dyDescent="0.35"/>
    <row r="32" spans="1:9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  <row r="57" ht="30" customHeight="1" x14ac:dyDescent="0.35"/>
    <row r="58" ht="30" customHeight="1" x14ac:dyDescent="0.35"/>
  </sheetData>
  <mergeCells count="2">
    <mergeCell ref="F1:G1"/>
    <mergeCell ref="C1:D1"/>
  </mergeCells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E0D3-B115-426E-9F0A-25E0C9DC97E3}">
  <dimension ref="A1"/>
  <sheetViews>
    <sheetView workbookViewId="0">
      <selection activeCell="A4" sqref="A4"/>
    </sheetView>
  </sheetViews>
  <sheetFormatPr defaultRowHeight="14" x14ac:dyDescent="0.3"/>
  <cols>
    <col min="1" max="1" width="10.4140625" bestFit="1" customWidth="1"/>
  </cols>
  <sheetData>
    <row r="1" spans="1:1" x14ac:dyDescent="0.3">
      <c r="A1" t="s">
        <v>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A80B-119F-4E63-BA0B-A18BE6E4739A}">
  <dimension ref="A1:B11"/>
  <sheetViews>
    <sheetView workbookViewId="0">
      <selection activeCell="A10" sqref="A10"/>
    </sheetView>
  </sheetViews>
  <sheetFormatPr defaultRowHeight="14" x14ac:dyDescent="0.3"/>
  <cols>
    <col min="1" max="1" width="9.9140625" bestFit="1" customWidth="1"/>
  </cols>
  <sheetData>
    <row r="1" spans="1:2" x14ac:dyDescent="0.3">
      <c r="A1" t="s">
        <v>329</v>
      </c>
    </row>
    <row r="2" spans="1:2" x14ac:dyDescent="0.3">
      <c r="A2" s="100">
        <v>45640</v>
      </c>
    </row>
    <row r="3" spans="1:2" x14ac:dyDescent="0.3">
      <c r="A3" t="s">
        <v>51</v>
      </c>
      <c r="B3" t="s">
        <v>330</v>
      </c>
    </row>
    <row r="4" spans="1:2" x14ac:dyDescent="0.3">
      <c r="A4" t="s">
        <v>51</v>
      </c>
      <c r="B4" t="s">
        <v>336</v>
      </c>
    </row>
    <row r="5" spans="1:2" x14ac:dyDescent="0.3">
      <c r="A5" t="s">
        <v>53</v>
      </c>
      <c r="B5" t="s">
        <v>337</v>
      </c>
    </row>
    <row r="6" spans="1:2" x14ac:dyDescent="0.3">
      <c r="A6" t="s">
        <v>53</v>
      </c>
      <c r="B6" t="s">
        <v>331</v>
      </c>
    </row>
    <row r="7" spans="1:2" x14ac:dyDescent="0.3">
      <c r="A7" t="s">
        <v>52</v>
      </c>
      <c r="B7" t="s">
        <v>332</v>
      </c>
    </row>
    <row r="8" spans="1:2" x14ac:dyDescent="0.3">
      <c r="A8" t="s">
        <v>333</v>
      </c>
      <c r="B8" t="s">
        <v>334</v>
      </c>
    </row>
    <row r="9" spans="1:2" x14ac:dyDescent="0.3">
      <c r="A9" t="s">
        <v>333</v>
      </c>
      <c r="B9" t="s">
        <v>335</v>
      </c>
    </row>
    <row r="10" spans="1:2" x14ac:dyDescent="0.3">
      <c r="A10" t="s">
        <v>55</v>
      </c>
      <c r="B10" t="s">
        <v>338</v>
      </c>
    </row>
    <row r="11" spans="1:2" x14ac:dyDescent="0.3">
      <c r="A11" t="s">
        <v>52</v>
      </c>
      <c r="B11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topLeftCell="R1" zoomScaleNormal="100" workbookViewId="0">
      <pane ySplit="1" topLeftCell="A15" activePane="bottomLeft" state="frozen"/>
      <selection activeCell="E30" sqref="E30"/>
      <selection pane="bottomLeft" activeCell="U41" sqref="U41"/>
    </sheetView>
  </sheetViews>
  <sheetFormatPr defaultRowHeight="14" x14ac:dyDescent="0.3"/>
  <cols>
    <col min="1" max="1" width="18.58203125" bestFit="1" customWidth="1"/>
    <col min="2" max="2" width="7.08203125" customWidth="1"/>
    <col min="3" max="3" width="19.58203125" bestFit="1" customWidth="1"/>
    <col min="4" max="4" width="18" bestFit="1" customWidth="1"/>
    <col min="5" max="5" width="16.6640625" bestFit="1" customWidth="1"/>
    <col min="6" max="6" width="18" bestFit="1" customWidth="1"/>
    <col min="7" max="7" width="16.6640625" bestFit="1" customWidth="1"/>
    <col min="8" max="8" width="18.08203125" bestFit="1" customWidth="1"/>
    <col min="9" max="9" width="13.6640625" bestFit="1" customWidth="1"/>
    <col min="10" max="10" width="13.1640625" customWidth="1"/>
    <col min="11" max="11" width="2.6640625" customWidth="1"/>
    <col min="12" max="12" width="8.58203125" customWidth="1"/>
    <col min="13" max="13" width="7.6640625" customWidth="1"/>
    <col min="14" max="14" width="8.6640625" customWidth="1"/>
    <col min="15" max="15" width="13" bestFit="1" customWidth="1"/>
    <col min="16" max="16" width="7.4140625" customWidth="1"/>
    <col min="17" max="17" width="6.1640625" customWidth="1"/>
    <col min="18" max="18" width="7.4140625" customWidth="1"/>
    <col min="19" max="19" width="7.9140625" customWidth="1"/>
    <col min="20" max="20" width="4.08203125" customWidth="1"/>
    <col min="21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44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4" customHeight="1" x14ac:dyDescent="0.3">
      <c r="A2" s="102" t="s">
        <v>16</v>
      </c>
      <c r="B2" s="104" t="s">
        <v>17</v>
      </c>
      <c r="C2" s="23">
        <v>111</v>
      </c>
      <c r="D2" s="23">
        <v>19</v>
      </c>
      <c r="E2" s="23">
        <v>202</v>
      </c>
      <c r="F2" s="23">
        <v>355</v>
      </c>
      <c r="G2" s="23">
        <v>312</v>
      </c>
      <c r="H2" s="23">
        <v>77</v>
      </c>
      <c r="I2" s="2">
        <v>171</v>
      </c>
      <c r="J2" s="2">
        <v>294</v>
      </c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Crawley</v>
      </c>
      <c r="V2" s="61" t="str">
        <f>IF(D2="","",IF(ISERROR(VLOOKUP(D2,Athletes!$A:$C,3,FALSE)),"?",VLOOKUP(D2,Athletes!$A:$C,3,FALSE)))</f>
        <v>Brighton</v>
      </c>
      <c r="W2" s="61" t="str">
        <f>IF(E2="","",IF(ISERROR(VLOOKUP(E2,Athletes!$A:$C,3,FALSE)),"?",VLOOKUP(E2,Athletes!$A:$C,3,FALSE)))</f>
        <v>Horsham</v>
      </c>
      <c r="X2" s="61" t="str">
        <f>IF(F2="","",IF(ISERROR(VLOOKUP(F2,Athletes!$A:$C,3,FALSE)),"?",VLOOKUP(F2,Athletes!$A:$C,3,FALSE)))</f>
        <v>Worthing</v>
      </c>
      <c r="Y2" s="61" t="str">
        <f>IF(G2="","",IF(ISERROR(VLOOKUP(G2,Athletes!$A:$C,3,FALSE)),"?",VLOOKUP(G2,Athletes!$A:$C,3,FALSE)))</f>
        <v>Phoenix</v>
      </c>
      <c r="Z2" s="61" t="str">
        <f>IF(H2="","",IF(ISERROR(VLOOKUP(H2,Athletes!$A:$C,3,FALSE)),"?",VLOOKUP(H2,Athletes!$A:$C,3,FALSE)))</f>
        <v>Chichester</v>
      </c>
      <c r="AA2" s="61" t="str">
        <f>IF(I2="","",IF(ISERROR(VLOOKUP(I2,Athletes!$A:$C,3,FALSE)),"?",VLOOKUP(I2,Athletes!$A:$C,3,FALSE)))</f>
        <v>Haywards Heath</v>
      </c>
      <c r="AB2" s="61" t="str">
        <f>IF(J2="","",IF(ISERROR(VLOOKUP(J2,Athletes!$A:$C,3,FALSE)),"?",VLOOKUP(J2,Athletes!$A:$C,3,FALSE)))</f>
        <v>Lewes</v>
      </c>
    </row>
    <row r="3" spans="1:28" ht="14.4" customHeight="1" x14ac:dyDescent="0.3">
      <c r="A3" s="102"/>
      <c r="B3" s="102"/>
      <c r="C3" s="61" t="str">
        <f>IF(C2="","",IF(ISERROR(VLOOKUP(C2,Athletes!$A:$B,2,FALSE)),"?",VLOOKUP(C2,Athletes!$A:$B,2,FALSE)))</f>
        <v>Isla Atwell</v>
      </c>
      <c r="D3" s="61" t="str">
        <f>IF(D2="","",IF(ISERROR(VLOOKUP(D2,Athletes!$A:$B,2,FALSE)),"?",VLOOKUP(D2,Athletes!$A:$B,2,FALSE)))</f>
        <v>Victoria Ridley</v>
      </c>
      <c r="E3" s="61" t="str">
        <f>IF(E2="","",IF(ISERROR(VLOOKUP(E2,Athletes!$A:$B,2,FALSE)),"?",VLOOKUP(E2,Athletes!$A:$B,2,FALSE)))</f>
        <v>Mathilda Anderson</v>
      </c>
      <c r="F3" s="61" t="str">
        <f>IF(F2="","",IF(ISERROR(VLOOKUP(F2,Athletes!$A:$B,2,FALSE)),"?",VLOOKUP(F2,Athletes!$A:$B,2,FALSE)))</f>
        <v>Sophie Brett</v>
      </c>
      <c r="G3" s="61" t="str">
        <f>IF(G2="","",IF(ISERROR(VLOOKUP(G2,Athletes!$A:$B,2,FALSE)),"?",VLOOKUP(G2,Athletes!$A:$B,2,FALSE)))</f>
        <v>Scarlett Revell</v>
      </c>
      <c r="H3" s="61" t="str">
        <f>IF(H2="","",IF(ISERROR(VLOOKUP(H2,Athletes!$A:$B,2,FALSE)),"?",VLOOKUP(H2,Athletes!$A:$B,2,FALSE)))</f>
        <v>Connie Jones</v>
      </c>
      <c r="I3" s="61" t="str">
        <f>IF(I2="","",IF(ISERROR(VLOOKUP(I2,Athletes!$A:$B,2,FALSE)),"?",VLOOKUP(I2,Athletes!$A:$B,2,FALSE)))</f>
        <v>Luisa Andras</v>
      </c>
      <c r="J3" s="61" t="str">
        <f>IF(J2="","",IF(ISERROR(VLOOKUP(J2,Athletes!$A:$B,2,FALSE)),"?",VLOOKUP(J2,Athletes!$A:$B,2,FALSE)))</f>
        <v>Isla Cogger-Ramsden</v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3">
      <c r="A4" s="102"/>
      <c r="B4" s="102"/>
      <c r="C4" s="61" t="str">
        <f>IF(C2="","",IF(ISERROR(VLOOKUP(C2,Athletes!$A:$C,3,FALSE)),"?",VLOOKUP(C2,Athletes!$A:$C,3,FALSE)))</f>
        <v>Crawley</v>
      </c>
      <c r="D4" s="61" t="str">
        <f>IF(D2="","",IF(ISERROR(VLOOKUP(D2,Athletes!$A:$C,3,FALSE)),"?",VLOOKUP(D2,Athletes!$A:$C,3,FALSE)))</f>
        <v>Brighton</v>
      </c>
      <c r="E4" s="61" t="str">
        <f>IF(E2="","",IF(ISERROR(VLOOKUP(E2,Athletes!$A:$C,3,FALSE)),"?",VLOOKUP(E2,Athletes!$A:$C,3,FALSE)))</f>
        <v>Horsham</v>
      </c>
      <c r="F4" s="61" t="str">
        <f>IF(F2="","",IF(ISERROR(VLOOKUP(F2,Athletes!$A:$C,3,FALSE)),"?",VLOOKUP(F2,Athletes!$A:$C,3,FALSE)))</f>
        <v>Worthing</v>
      </c>
      <c r="G4" s="61" t="str">
        <f>IF(G2="","",IF(ISERROR(VLOOKUP(G2,Athletes!$A:$C,3,FALSE)),"?",VLOOKUP(G2,Athletes!$A:$C,3,FALSE)))</f>
        <v>Phoenix</v>
      </c>
      <c r="H4" s="61" t="str">
        <f>IF(H2="","",IF(ISERROR(VLOOKUP(H2,Athletes!$A:$C,3,FALSE)),"?",VLOOKUP(H2,Athletes!$A:$C,3,FALSE)))</f>
        <v>Chichester</v>
      </c>
      <c r="I4" s="61" t="str">
        <f>IF(I2="","",IF(ISERROR(VLOOKUP(I2,Athletes!$A:$C,3,FALSE)),"?",VLOOKUP(I2,Athletes!$A:$C,3,FALSE)))</f>
        <v>Haywards Heath</v>
      </c>
      <c r="J4" s="61" t="str">
        <f>IF(J2="","",IF(ISERROR(VLOOKUP(J2,Athletes!$A:$C,3,FALSE)),"?",VLOOKUP(J2,Athletes!$A:$C,3,FALSE)))</f>
        <v>Lewes</v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02"/>
      <c r="B5" s="103"/>
      <c r="C5" s="53">
        <v>13.5</v>
      </c>
      <c r="D5" s="53">
        <v>13.9</v>
      </c>
      <c r="E5" s="53">
        <v>14</v>
      </c>
      <c r="F5" s="53">
        <v>14.6</v>
      </c>
      <c r="G5" s="53">
        <v>14.7</v>
      </c>
      <c r="H5" s="53">
        <v>15.5</v>
      </c>
      <c r="I5" s="53">
        <v>15.9</v>
      </c>
      <c r="J5" s="53">
        <v>15.9</v>
      </c>
      <c r="K5" s="43"/>
      <c r="L5" s="61">
        <f t="shared" ref="L5:S5" si="0">IF(ISERROR(MATCH(L$1,$U2:$AB2,0)),"",9-MATCH(L$1,$U2:$AB2,0))</f>
        <v>7</v>
      </c>
      <c r="M5" s="61">
        <f t="shared" si="0"/>
        <v>8</v>
      </c>
      <c r="N5" s="61">
        <f t="shared" si="0"/>
        <v>3</v>
      </c>
      <c r="O5" s="61">
        <f t="shared" si="0"/>
        <v>2</v>
      </c>
      <c r="P5" s="61">
        <f t="shared" si="0"/>
        <v>6</v>
      </c>
      <c r="Q5" s="61">
        <f t="shared" si="0"/>
        <v>1</v>
      </c>
      <c r="R5" s="61">
        <f t="shared" si="0"/>
        <v>4</v>
      </c>
      <c r="S5" s="61">
        <f t="shared" si="0"/>
        <v>5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102"/>
      <c r="B6" s="102" t="s">
        <v>18</v>
      </c>
      <c r="C6" s="8">
        <v>357</v>
      </c>
      <c r="D6" s="8">
        <v>66</v>
      </c>
      <c r="E6" s="8">
        <v>22</v>
      </c>
      <c r="F6" s="8">
        <v>311</v>
      </c>
      <c r="G6" s="8">
        <v>119</v>
      </c>
      <c r="H6" s="8">
        <v>203</v>
      </c>
      <c r="I6" s="8"/>
      <c r="J6" s="8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Worthing</v>
      </c>
      <c r="V6" s="61" t="str">
        <f>IF(D6="","",IF(ISERROR(VLOOKUP(D6,Athletes!$A:$C,3,FALSE)),"?",VLOOKUP(D6,Athletes!$A:$C,3,FALSE)))</f>
        <v>Chichester</v>
      </c>
      <c r="W6" s="61" t="str">
        <f>IF(E6="","",IF(ISERROR(VLOOKUP(E6,Athletes!$A:$C,3,FALSE)),"?",VLOOKUP(E6,Athletes!$A:$C,3,FALSE)))</f>
        <v>Brighton</v>
      </c>
      <c r="X6" s="61" t="str">
        <f>IF(F6="","",IF(ISERROR(VLOOKUP(F6,Athletes!$A:$C,3,FALSE)),"?",VLOOKUP(F6,Athletes!$A:$C,3,FALSE)))</f>
        <v>Phoenix</v>
      </c>
      <c r="Y6" s="61" t="str">
        <f>IF(G6="","",IF(ISERROR(VLOOKUP(G6,Athletes!$A:$C,3,FALSE)),"?",VLOOKUP(G6,Athletes!$A:$C,3,FALSE)))</f>
        <v>Crawley</v>
      </c>
      <c r="Z6" s="61" t="str">
        <f>IF(H6="","",IF(ISERROR(VLOOKUP(H6,Athletes!$A:$C,3,FALSE)),"?",VLOOKUP(H6,Athletes!$A:$C,3,FALSE)))</f>
        <v>Horsham</v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102"/>
      <c r="B7" s="102"/>
      <c r="C7" s="61" t="str">
        <f>IF(C6="","",IF(ISERROR(VLOOKUP(C6,Athletes!$A:$B,2,FALSE)),"?",VLOOKUP(C6,Athletes!$A:$B,2,FALSE)))</f>
        <v>Leila Cartwright</v>
      </c>
      <c r="D7" s="61" t="str">
        <f>IF(D6="","",IF(ISERROR(VLOOKUP(D6,Athletes!$A:$B,2,FALSE)),"?",VLOOKUP(D6,Athletes!$A:$B,2,FALSE)))</f>
        <v>Billie Sutton</v>
      </c>
      <c r="E7" s="61" t="str">
        <f>IF(E6="","",IF(ISERROR(VLOOKUP(E6,Athletes!$A:$B,2,FALSE)),"?",VLOOKUP(E6,Athletes!$A:$B,2,FALSE)))</f>
        <v>Eleanor Poate</v>
      </c>
      <c r="F7" s="61" t="str">
        <f>IF(F6="","",IF(ISERROR(VLOOKUP(F6,Athletes!$A:$B,2,FALSE)),"?",VLOOKUP(F6,Athletes!$A:$B,2,FALSE)))</f>
        <v>Tallulah Robert's</v>
      </c>
      <c r="G7" s="61" t="str">
        <f>IF(G6="","",IF(ISERROR(VLOOKUP(G6,Athletes!$A:$B,2,FALSE)),"?",VLOOKUP(G6,Athletes!$A:$B,2,FALSE)))</f>
        <v>Cameron Rennie</v>
      </c>
      <c r="H7" s="61" t="str">
        <f>IF(H6="","",IF(ISERROR(VLOOKUP(H6,Athletes!$A:$B,2,FALSE)),"?",VLOOKUP(H6,Athletes!$A:$B,2,FALSE)))</f>
        <v>Tilly-Rose Finch</v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02"/>
      <c r="B8" s="102"/>
      <c r="C8" s="61" t="str">
        <f>IF(C6="","",IF(ISERROR(VLOOKUP(C6,Athletes!$A:$C,3,FALSE)),"?",VLOOKUP(C6,Athletes!$A:$C,3,FALSE)))</f>
        <v>Worthing</v>
      </c>
      <c r="D8" s="61" t="str">
        <f>IF(D6="","",IF(ISERROR(VLOOKUP(D6,Athletes!$A:$C,3,FALSE)),"?",VLOOKUP(D6,Athletes!$A:$C,3,FALSE)))</f>
        <v>Chichester</v>
      </c>
      <c r="E8" s="61" t="str">
        <f>IF(E6="","",IF(ISERROR(VLOOKUP(E6,Athletes!$A:$C,3,FALSE)),"?",VLOOKUP(E6,Athletes!$A:$C,3,FALSE)))</f>
        <v>Brighton</v>
      </c>
      <c r="F8" s="61" t="str">
        <f>IF(F6="","",IF(ISERROR(VLOOKUP(F6,Athletes!$A:$C,3,FALSE)),"?",VLOOKUP(F6,Athletes!$A:$C,3,FALSE)))</f>
        <v>Phoenix</v>
      </c>
      <c r="G8" s="61" t="str">
        <f>IF(G6="","",IF(ISERROR(VLOOKUP(G6,Athletes!$A:$C,3,FALSE)),"?",VLOOKUP(G6,Athletes!$A:$C,3,FALSE)))</f>
        <v>Crawley</v>
      </c>
      <c r="H8" s="61" t="str">
        <f>IF(H6="","",IF(ISERROR(VLOOKUP(H6,Athletes!$A:$C,3,FALSE)),"?",VLOOKUP(H6,Athletes!$A:$C,3,FALSE)))</f>
        <v>Horsham</v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03"/>
      <c r="B9" s="103"/>
      <c r="C9" s="53">
        <v>13.7</v>
      </c>
      <c r="D9" s="53">
        <v>13.9</v>
      </c>
      <c r="E9" s="53">
        <v>14.2</v>
      </c>
      <c r="F9" s="53">
        <v>14.7</v>
      </c>
      <c r="G9" s="53">
        <v>14.8</v>
      </c>
      <c r="H9" s="53">
        <v>15.3</v>
      </c>
      <c r="I9" s="53"/>
      <c r="J9" s="53"/>
      <c r="K9" s="43"/>
      <c r="L9" s="61">
        <f t="shared" ref="L9:S9" si="1">IF(ISERROR(MATCH(L$1,$U6:$AB6,0)),"",9-MATCH(L$1,$U6:$AB6,0))</f>
        <v>6</v>
      </c>
      <c r="M9" s="61">
        <f t="shared" si="1"/>
        <v>4</v>
      </c>
      <c r="N9" s="61">
        <f t="shared" si="1"/>
        <v>7</v>
      </c>
      <c r="O9" s="61" t="str">
        <f t="shared" si="1"/>
        <v/>
      </c>
      <c r="P9" s="61">
        <f t="shared" si="1"/>
        <v>3</v>
      </c>
      <c r="Q9" s="61" t="str">
        <f t="shared" si="1"/>
        <v/>
      </c>
      <c r="R9" s="61">
        <f t="shared" si="1"/>
        <v>5</v>
      </c>
      <c r="S9" s="61">
        <f t="shared" si="1"/>
        <v>8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104" t="s">
        <v>19</v>
      </c>
      <c r="B10" s="104" t="s">
        <v>17</v>
      </c>
      <c r="C10" s="23">
        <v>13</v>
      </c>
      <c r="D10" s="23">
        <v>61</v>
      </c>
      <c r="E10" s="23">
        <v>237</v>
      </c>
      <c r="F10" s="23">
        <v>115</v>
      </c>
      <c r="G10" s="23">
        <v>292</v>
      </c>
      <c r="H10" s="23"/>
      <c r="I10" s="2"/>
      <c r="J10" s="8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Chichester</v>
      </c>
      <c r="W10" s="61" t="str">
        <f>IF(E10="","",IF(ISERROR(VLOOKUP(E10,Athletes!$A:$C,3,FALSE)),"?",VLOOKUP(E10,Athletes!$A:$C,3,FALSE)))</f>
        <v>Horsham</v>
      </c>
      <c r="X10" s="61" t="str">
        <f>IF(F10="","",IF(ISERROR(VLOOKUP(F10,Athletes!$A:$C,3,FALSE)),"?",VLOOKUP(F10,Athletes!$A:$C,3,FALSE)))</f>
        <v>Crawley</v>
      </c>
      <c r="Y10" s="61" t="str">
        <f>IF(G10="","",IF(ISERROR(VLOOKUP(G10,Athletes!$A:$C,3,FALSE)),"?",VLOOKUP(G10,Athletes!$A:$C,3,FALSE)))</f>
        <v>Lewes</v>
      </c>
      <c r="Z10" s="61" t="str">
        <f>IF(H10="","",IF(ISERROR(VLOOKUP(H10,Athletes!$A:$C,3,FALSE)),"?",VLOOKUP(H10,Athletes!$A:$C,3,FALSE)))</f>
        <v/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102"/>
      <c r="B11" s="102"/>
      <c r="C11" s="61" t="str">
        <f>IF(C10="","",IF(ISERROR(VLOOKUP(C10,Athletes!$A:$B,2,FALSE)),"?",VLOOKUP(C10,Athletes!$A:$B,2,FALSE)))</f>
        <v>Ada Greenaway</v>
      </c>
      <c r="D11" s="61" t="str">
        <f>IF(D10="","",IF(ISERROR(VLOOKUP(D10,Athletes!$A:$B,2,FALSE)),"?",VLOOKUP(D10,Athletes!$A:$B,2,FALSE)))</f>
        <v>Molly Matthews</v>
      </c>
      <c r="E11" s="61" t="str">
        <f>IF(E10="","",IF(ISERROR(VLOOKUP(E10,Athletes!$A:$B,2,FALSE)),"?",VLOOKUP(E10,Athletes!$A:$B,2,FALSE)))</f>
        <v>Lily McLauchlan</v>
      </c>
      <c r="F11" s="61" t="str">
        <f>IF(F10="","",IF(ISERROR(VLOOKUP(F10,Athletes!$A:$B,2,FALSE)),"?",VLOOKUP(F10,Athletes!$A:$B,2,FALSE)))</f>
        <v>Nya-Cali Gordon</v>
      </c>
      <c r="G11" s="61" t="str">
        <f>IF(G10="","",IF(ISERROR(VLOOKUP(G10,Athletes!$A:$B,2,FALSE)),"?",VLOOKUP(G10,Athletes!$A:$B,2,FALSE)))</f>
        <v>Astrid  Olsen</v>
      </c>
      <c r="H11" s="61" t="str">
        <f>IF(H10="","",IF(ISERROR(VLOOKUP(H10,Athletes!$A:$B,2,FALSE)),"?",VLOOKUP(H10,Athletes!$A:$B,2,FALSE)))</f>
        <v/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02"/>
      <c r="B12" s="102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Chichester</v>
      </c>
      <c r="E12" s="61" t="str">
        <f>IF(E10="","",IF(ISERROR(VLOOKUP(E10,Athletes!$A:$C,3,FALSE)),"?",VLOOKUP(E10,Athletes!$A:$C,3,FALSE)))</f>
        <v>Horsham</v>
      </c>
      <c r="F12" s="61" t="str">
        <f>IF(F10="","",IF(ISERROR(VLOOKUP(F10,Athletes!$A:$C,3,FALSE)),"?",VLOOKUP(F10,Athletes!$A:$C,3,FALSE)))</f>
        <v>Crawley</v>
      </c>
      <c r="G12" s="61" t="str">
        <f>IF(G10="","",IF(ISERROR(VLOOKUP(G10,Athletes!$A:$C,3,FALSE)),"?",VLOOKUP(G10,Athletes!$A:$C,3,FALSE)))</f>
        <v>Lewes</v>
      </c>
      <c r="H12" s="61" t="str">
        <f>IF(H10="","",IF(ISERROR(VLOOKUP(H10,Athletes!$A:$C,3,FALSE)),"?",VLOOKUP(H10,Athletes!$A:$C,3,FALSE)))</f>
        <v/>
      </c>
      <c r="I12" s="61" t="str">
        <f>IF(I10="","",IF(ISERROR(VLOOKUP(I10,Athletes!$A:$C,3,FALSE)),"?",VLOOKUP(I10,Athletes!$A:$C,3,FALSE)))</f>
        <v/>
      </c>
      <c r="J12" s="61"/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02"/>
      <c r="B13" s="103"/>
      <c r="C13" s="53">
        <v>55.6</v>
      </c>
      <c r="D13" s="53">
        <v>61.8</v>
      </c>
      <c r="E13" s="53">
        <v>63.4</v>
      </c>
      <c r="F13" s="53">
        <v>64.7</v>
      </c>
      <c r="G13" s="53">
        <v>70</v>
      </c>
      <c r="H13" s="53"/>
      <c r="I13" s="53"/>
      <c r="J13" s="53"/>
      <c r="K13" s="43"/>
      <c r="L13" s="61">
        <f t="shared" ref="L13:S13" si="2">IF(ISERROR(MATCH(L$1,$U10:$AB10,0)),"",9-MATCH(L$1,$U10:$AB10,0))</f>
        <v>8</v>
      </c>
      <c r="M13" s="61">
        <f t="shared" si="2"/>
        <v>5</v>
      </c>
      <c r="N13" s="61">
        <f t="shared" si="2"/>
        <v>7</v>
      </c>
      <c r="O13" s="61" t="str">
        <f t="shared" si="2"/>
        <v/>
      </c>
      <c r="P13" s="61">
        <f t="shared" si="2"/>
        <v>6</v>
      </c>
      <c r="Q13" s="61">
        <f t="shared" si="2"/>
        <v>4</v>
      </c>
      <c r="R13" s="61" t="str">
        <f t="shared" si="2"/>
        <v/>
      </c>
      <c r="S13" s="61" t="str">
        <f t="shared" si="2"/>
        <v/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102"/>
      <c r="B14" s="102" t="s">
        <v>18</v>
      </c>
      <c r="C14" s="8">
        <v>22</v>
      </c>
      <c r="D14" s="8">
        <v>118</v>
      </c>
      <c r="E14" s="8">
        <v>72</v>
      </c>
      <c r="F14" s="8">
        <v>293</v>
      </c>
      <c r="G14" s="8"/>
      <c r="H14" s="8"/>
      <c r="J14" s="8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Brighton</v>
      </c>
      <c r="V14" s="61" t="str">
        <f>IF(D14="","",IF(ISERROR(VLOOKUP(D14,Athletes!$A:$C,3,FALSE)),"?",VLOOKUP(D14,Athletes!$A:$C,3,FALSE)))</f>
        <v>Crawley</v>
      </c>
      <c r="W14" s="61" t="str">
        <f>IF(E14="","",IF(ISERROR(VLOOKUP(E14,Athletes!$A:$C,3,FALSE)),"?",VLOOKUP(E14,Athletes!$A:$C,3,FALSE)))</f>
        <v>Chichester</v>
      </c>
      <c r="X14" s="61" t="str">
        <f>IF(F14="","",IF(ISERROR(VLOOKUP(F14,Athletes!$A:$C,3,FALSE)),"?",VLOOKUP(F14,Athletes!$A:$C,3,FALSE)))</f>
        <v>Lewes</v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02"/>
      <c r="B15" s="102"/>
      <c r="C15" s="61" t="str">
        <f>IF(C14="","",IF(ISERROR(VLOOKUP(C14,Athletes!$A:$B,2,FALSE)),"?",VLOOKUP(C14,Athletes!$A:$B,2,FALSE)))</f>
        <v>Eleanor Poate</v>
      </c>
      <c r="D15" s="61" t="str">
        <f>IF(D14="","",IF(ISERROR(VLOOKUP(D14,Athletes!$A:$B,2,FALSE)),"?",VLOOKUP(D14,Athletes!$A:$B,2,FALSE)))</f>
        <v>Millie Myers</v>
      </c>
      <c r="E15" s="61" t="str">
        <f>IF(E14="","",IF(ISERROR(VLOOKUP(E14,Athletes!$A:$B,2,FALSE)),"?",VLOOKUP(E14,Athletes!$A:$B,2,FALSE)))</f>
        <v>Leah Stopps</v>
      </c>
      <c r="F15" s="61" t="str">
        <f>IF(F14="","",IF(ISERROR(VLOOKUP(F14,Athletes!$A:$B,2,FALSE)),"?",VLOOKUP(F14,Athletes!$A:$B,2,FALSE)))</f>
        <v>Matilda  Westbury</v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02"/>
      <c r="B16" s="102"/>
      <c r="C16" s="61" t="str">
        <f>IF(C14="","",IF(ISERROR(VLOOKUP(C14,Athletes!$A:$C,3,FALSE)),"?",VLOOKUP(C14,Athletes!$A:$C,3,FALSE)))</f>
        <v>Brighton</v>
      </c>
      <c r="D16" s="61" t="str">
        <f>IF(D14="","",IF(ISERROR(VLOOKUP(D14,Athletes!$A:$C,3,FALSE)),"?",VLOOKUP(D14,Athletes!$A:$C,3,FALSE)))</f>
        <v>Crawley</v>
      </c>
      <c r="E16" s="61" t="str">
        <f>IF(E14="","",IF(ISERROR(VLOOKUP(E14,Athletes!$A:$C,3,FALSE)),"?",VLOOKUP(E14,Athletes!$A:$C,3,FALSE)))</f>
        <v>Chichester</v>
      </c>
      <c r="F16" s="61" t="str">
        <f>IF(F14="","",IF(ISERROR(VLOOKUP(F14,Athletes!$A:$C,3,FALSE)),"?",VLOOKUP(F14,Athletes!$A:$C,3,FALSE)))</f>
        <v>Lewes</v>
      </c>
      <c r="G16" s="61" t="str">
        <f>IF(G14="","",IF(ISERROR(VLOOKUP(G14,Athletes!$A:$C,3,FALSE)),"?",VLOOKUP(G14,Athletes!$A:$C,3,FALSE)))</f>
        <v/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03"/>
      <c r="B17" s="103"/>
      <c r="C17" s="53">
        <v>59.7</v>
      </c>
      <c r="D17" s="53">
        <v>63.2</v>
      </c>
      <c r="E17" s="53">
        <v>63.6</v>
      </c>
      <c r="F17" s="53">
        <v>69.400000000000006</v>
      </c>
      <c r="G17" s="53"/>
      <c r="H17" s="53"/>
      <c r="I17" s="53"/>
      <c r="J17" s="53"/>
      <c r="K17" s="43"/>
      <c r="L17" s="61">
        <f t="shared" ref="L17:S17" si="3">IF(ISERROR(MATCH(L$1,$U14:$AB14,0)),"",9-MATCH(L$1,$U14:$AB14,0))</f>
        <v>8</v>
      </c>
      <c r="M17" s="61">
        <f t="shared" si="3"/>
        <v>7</v>
      </c>
      <c r="N17" s="61">
        <f t="shared" si="3"/>
        <v>6</v>
      </c>
      <c r="O17" s="61" t="str">
        <f t="shared" si="3"/>
        <v/>
      </c>
      <c r="P17" s="61" t="str">
        <f t="shared" si="3"/>
        <v/>
      </c>
      <c r="Q17" s="61">
        <f t="shared" si="3"/>
        <v>5</v>
      </c>
      <c r="R17" s="61" t="str">
        <f t="shared" si="3"/>
        <v/>
      </c>
      <c r="S17" s="61" t="str">
        <f t="shared" si="3"/>
        <v/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104" t="s">
        <v>20</v>
      </c>
      <c r="B18" s="104" t="s">
        <v>21</v>
      </c>
      <c r="C18" s="12" t="s">
        <v>51</v>
      </c>
      <c r="D18" s="12" t="s">
        <v>53</v>
      </c>
      <c r="E18" s="12" t="s">
        <v>57</v>
      </c>
      <c r="F18" s="12" t="s">
        <v>54</v>
      </c>
      <c r="G18" s="12" t="s">
        <v>56</v>
      </c>
      <c r="H18" s="12" t="s">
        <v>52</v>
      </c>
      <c r="I18" s="12"/>
      <c r="J18" s="8"/>
      <c r="K18" s="43"/>
      <c r="L18" s="14"/>
      <c r="M18" s="13"/>
      <c r="N18" s="13"/>
      <c r="O18" s="13"/>
      <c r="P18" s="13"/>
      <c r="Q18" s="13"/>
      <c r="R18" s="13"/>
      <c r="S18" s="16"/>
      <c r="T18" s="49"/>
      <c r="U18" s="61" t="str">
        <f t="shared" ref="U18:AB18" si="4">IF(C18="","",C18)</f>
        <v>Brighton</v>
      </c>
      <c r="V18" s="61" t="str">
        <f t="shared" si="4"/>
        <v>Chichester</v>
      </c>
      <c r="W18" s="61" t="str">
        <f t="shared" si="4"/>
        <v>Worthing</v>
      </c>
      <c r="X18" s="61" t="str">
        <f t="shared" si="4"/>
        <v>Horsham</v>
      </c>
      <c r="Y18" s="61" t="str">
        <f t="shared" si="4"/>
        <v>Phoenix</v>
      </c>
      <c r="Z18" s="61" t="str">
        <f t="shared" si="4"/>
        <v>Crawley</v>
      </c>
      <c r="AA18" s="61" t="str">
        <f t="shared" si="4"/>
        <v/>
      </c>
      <c r="AB18" s="61" t="str">
        <f t="shared" si="4"/>
        <v/>
      </c>
    </row>
    <row r="19" spans="1:28" ht="14.5" x14ac:dyDescent="0.3">
      <c r="A19" s="103"/>
      <c r="B19" s="103"/>
      <c r="C19" s="11">
        <v>84.6</v>
      </c>
      <c r="D19" s="11">
        <v>90</v>
      </c>
      <c r="E19" s="11">
        <v>90.4</v>
      </c>
      <c r="F19" s="11">
        <v>90.6</v>
      </c>
      <c r="G19" s="11">
        <v>91.5</v>
      </c>
      <c r="H19" s="11">
        <v>98.1</v>
      </c>
      <c r="I19" s="11"/>
      <c r="J19" s="11"/>
      <c r="K19" s="43"/>
      <c r="L19" s="61">
        <f t="shared" ref="L19:S19" si="5">IF(ISERROR(MATCH(L$1,$U18:$AB18,0)),"",18-2*MATCH(L$1,$U18:$AB18,0))</f>
        <v>16</v>
      </c>
      <c r="M19" s="61">
        <f t="shared" si="5"/>
        <v>6</v>
      </c>
      <c r="N19" s="61">
        <f t="shared" si="5"/>
        <v>14</v>
      </c>
      <c r="O19" s="61" t="str">
        <f t="shared" si="5"/>
        <v/>
      </c>
      <c r="P19" s="61">
        <f t="shared" si="5"/>
        <v>10</v>
      </c>
      <c r="Q19" s="61" t="str">
        <f t="shared" si="5"/>
        <v/>
      </c>
      <c r="R19" s="61">
        <f t="shared" si="5"/>
        <v>8</v>
      </c>
      <c r="S19" s="61">
        <f t="shared" si="5"/>
        <v>12</v>
      </c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04" t="s">
        <v>22</v>
      </c>
      <c r="B20" s="104" t="s">
        <v>21</v>
      </c>
      <c r="C20" s="12" t="s">
        <v>51</v>
      </c>
      <c r="D20" s="12" t="s">
        <v>53</v>
      </c>
      <c r="E20" s="12" t="s">
        <v>52</v>
      </c>
      <c r="F20" s="12" t="s">
        <v>57</v>
      </c>
      <c r="G20" s="12"/>
      <c r="H20" s="12"/>
      <c r="I20" s="12"/>
      <c r="J20" s="8"/>
      <c r="K20" s="43"/>
      <c r="L20" s="14"/>
      <c r="M20" s="13"/>
      <c r="N20" s="13"/>
      <c r="O20" s="13"/>
      <c r="P20" s="13"/>
      <c r="Q20" s="13"/>
      <c r="R20" s="13"/>
      <c r="S20" s="16"/>
      <c r="T20" s="49"/>
      <c r="U20" s="61" t="str">
        <f t="shared" ref="U20:AB20" si="6">IF(C20="","",C20)</f>
        <v>Brighton</v>
      </c>
      <c r="V20" s="61" t="str">
        <f t="shared" si="6"/>
        <v>Chichester</v>
      </c>
      <c r="W20" s="61" t="str">
        <f t="shared" si="6"/>
        <v>Crawley</v>
      </c>
      <c r="X20" s="61" t="str">
        <f t="shared" si="6"/>
        <v>Worthing</v>
      </c>
      <c r="Y20" s="61" t="str">
        <f t="shared" si="6"/>
        <v/>
      </c>
      <c r="Z20" s="61" t="str">
        <f t="shared" si="6"/>
        <v/>
      </c>
      <c r="AA20" s="61" t="str">
        <f t="shared" si="6"/>
        <v/>
      </c>
      <c r="AB20" s="61" t="str">
        <f t="shared" si="6"/>
        <v/>
      </c>
    </row>
    <row r="21" spans="1:28" ht="14.5" x14ac:dyDescent="0.3">
      <c r="A21" s="103"/>
      <c r="B21" s="103"/>
      <c r="C21" s="53">
        <v>55.1</v>
      </c>
      <c r="D21" s="53">
        <v>57.7</v>
      </c>
      <c r="E21" s="53">
        <v>58.1</v>
      </c>
      <c r="F21" s="53">
        <v>62.8</v>
      </c>
      <c r="G21" s="53"/>
      <c r="H21" s="53"/>
      <c r="I21" s="53"/>
      <c r="J21" s="53"/>
      <c r="K21" s="43"/>
      <c r="L21" s="61">
        <f t="shared" ref="L21:S21" si="7">IF(ISERROR(MATCH(L$1,$U20:$AB20,0)),"",18-2*MATCH(L$1,$U20:$AB20,0))</f>
        <v>16</v>
      </c>
      <c r="M21" s="61">
        <f t="shared" si="7"/>
        <v>12</v>
      </c>
      <c r="N21" s="61">
        <f t="shared" si="7"/>
        <v>14</v>
      </c>
      <c r="O21" s="61" t="str">
        <f t="shared" si="7"/>
        <v/>
      </c>
      <c r="P21" s="61" t="str">
        <f t="shared" si="7"/>
        <v/>
      </c>
      <c r="Q21" s="61" t="str">
        <f t="shared" si="7"/>
        <v/>
      </c>
      <c r="R21" s="61" t="str">
        <f t="shared" si="7"/>
        <v/>
      </c>
      <c r="S21" s="61">
        <f t="shared" si="7"/>
        <v>10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04" t="s">
        <v>23</v>
      </c>
      <c r="B22" s="104" t="s">
        <v>17</v>
      </c>
      <c r="C22" s="12">
        <v>13</v>
      </c>
      <c r="D22" s="12">
        <v>111</v>
      </c>
      <c r="E22" s="12">
        <v>77</v>
      </c>
      <c r="F22" s="12">
        <v>292</v>
      </c>
      <c r="G22" s="12">
        <v>359</v>
      </c>
      <c r="H22" s="12">
        <v>171</v>
      </c>
      <c r="I22" s="12"/>
      <c r="J22" s="8"/>
      <c r="K22" s="43"/>
      <c r="L22" s="27"/>
      <c r="M22" s="13"/>
      <c r="N22" s="13"/>
      <c r="O22" s="13"/>
      <c r="P22" s="13"/>
      <c r="Q22" s="13"/>
      <c r="R22" s="13"/>
      <c r="S22" s="16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Crawley</v>
      </c>
      <c r="W22" s="61" t="str">
        <f>IF(E22="","",IF(ISERROR(VLOOKUP(E22,Athletes!$A:$C,3,FALSE)),"?",VLOOKUP(E22,Athletes!$A:$C,3,FALSE)))</f>
        <v>Chichester</v>
      </c>
      <c r="X22" s="61" t="str">
        <f>IF(F22="","",IF(ISERROR(VLOOKUP(F22,Athletes!$A:$C,3,FALSE)),"?",VLOOKUP(F22,Athletes!$A:$C,3,FALSE)))</f>
        <v>Lewes</v>
      </c>
      <c r="Y22" s="61" t="str">
        <f>IF(G22="","",IF(ISERROR(VLOOKUP(G22,Athletes!$A:$C,3,FALSE)),"?",VLOOKUP(G22,Athletes!$A:$C,3,FALSE)))</f>
        <v>Worthing</v>
      </c>
      <c r="Z22" s="61" t="str">
        <f>IF(H22="","",IF(ISERROR(VLOOKUP(H22,Athletes!$A:$C,3,FALSE)),"?",VLOOKUP(H22,Athletes!$A:$C,3,FALSE)))</f>
        <v>Haywards Heath</v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102"/>
      <c r="B23" s="102"/>
      <c r="C23" s="61" t="str">
        <f>IF(C22="","",IF(ISERROR(VLOOKUP(C22,Athletes!$A:$B,2,FALSE)),"?",VLOOKUP(C22,Athletes!$A:$B,2,FALSE)))</f>
        <v>Ada Greenaway</v>
      </c>
      <c r="D23" s="61" t="str">
        <f>IF(D22="","",IF(ISERROR(VLOOKUP(D22,Athletes!$A:$B,2,FALSE)),"?",VLOOKUP(D22,Athletes!$A:$B,2,FALSE)))</f>
        <v>Isla Atwell</v>
      </c>
      <c r="E23" s="61" t="str">
        <f>IF(E22="","",IF(ISERROR(VLOOKUP(E22,Athletes!$A:$B,2,FALSE)),"?",VLOOKUP(E22,Athletes!$A:$B,2,FALSE)))</f>
        <v>Connie Jones</v>
      </c>
      <c r="F23" s="61" t="str">
        <f>IF(F22="","",IF(ISERROR(VLOOKUP(F22,Athletes!$A:$B,2,FALSE)),"?",VLOOKUP(F22,Athletes!$A:$B,2,FALSE)))</f>
        <v>Astrid  Olsen</v>
      </c>
      <c r="G23" s="61" t="str">
        <f>IF(G22="","",IF(ISERROR(VLOOKUP(G22,Athletes!$A:$B,2,FALSE)),"?",VLOOKUP(G22,Athletes!$A:$B,2,FALSE)))</f>
        <v>Jessica Boddy</v>
      </c>
      <c r="H23" s="61" t="str">
        <f>IF(H22="","",IF(ISERROR(VLOOKUP(H22,Athletes!$A:$B,2,FALSE)),"?",VLOOKUP(H22,Athletes!$A:$B,2,FALSE)))</f>
        <v>Luisa Andras</v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28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102"/>
      <c r="B24" s="102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Crawley</v>
      </c>
      <c r="E24" s="61" t="str">
        <f>IF(E22="","",IF(ISERROR(VLOOKUP(E22,Athletes!$A:$C,3,FALSE)),"?",VLOOKUP(E22,Athletes!$A:$C,3,FALSE)))</f>
        <v>Chichester</v>
      </c>
      <c r="F24" s="61" t="str">
        <f>IF(F22="","",IF(ISERROR(VLOOKUP(F22,Athletes!$A:$C,3,FALSE)),"?",VLOOKUP(F22,Athletes!$A:$C,3,FALSE)))</f>
        <v>Lewes</v>
      </c>
      <c r="G24" s="61" t="str">
        <f>IF(G22="","",IF(ISERROR(VLOOKUP(G22,Athletes!$A:$C,3,FALSE)),"?",VLOOKUP(G22,Athletes!$A:$C,3,FALSE)))</f>
        <v>Worthing</v>
      </c>
      <c r="H24" s="61" t="str">
        <f>IF(H22="","",IF(ISERROR(VLOOKUP(H22,Athletes!$A:$C,3,FALSE)),"?",VLOOKUP(H22,Athletes!$A:$C,3,FALSE)))</f>
        <v>Haywards Heath</v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43"/>
      <c r="L24" s="28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02"/>
      <c r="B25" s="103"/>
      <c r="C25" s="11">
        <v>2.1800000000000002</v>
      </c>
      <c r="D25" s="11">
        <v>2.0699999999999998</v>
      </c>
      <c r="E25" s="11">
        <v>1.75</v>
      </c>
      <c r="F25" s="11">
        <v>1.64</v>
      </c>
      <c r="G25" s="11">
        <v>1.63</v>
      </c>
      <c r="H25" s="11">
        <v>1.41</v>
      </c>
      <c r="I25" s="11"/>
      <c r="J25" s="11"/>
      <c r="K25" s="43"/>
      <c r="L25" s="61">
        <f t="shared" ref="L25:S25" si="8">IF(ISERROR(MATCH(L$1,$U22:$AB22,0)),"",9-MATCH(L$1,$U22:$AB22,0)+IF(ISERROR(MATCH(L$1,$U22:$AB22,0)),0,INDEX($U25:$AB25,1,MATCH(L$1,$U22:$AB22,0))))</f>
        <v>8</v>
      </c>
      <c r="M25" s="61">
        <f t="shared" si="8"/>
        <v>7</v>
      </c>
      <c r="N25" s="61">
        <f t="shared" si="8"/>
        <v>6</v>
      </c>
      <c r="O25" s="61">
        <f t="shared" si="8"/>
        <v>3</v>
      </c>
      <c r="P25" s="61" t="str">
        <f t="shared" si="8"/>
        <v/>
      </c>
      <c r="Q25" s="61">
        <f t="shared" si="8"/>
        <v>5</v>
      </c>
      <c r="R25" s="61" t="str">
        <f t="shared" si="8"/>
        <v/>
      </c>
      <c r="S25" s="61">
        <f t="shared" si="8"/>
        <v>4</v>
      </c>
      <c r="T25" s="49"/>
      <c r="U25" s="61">
        <f>IF(C22="","",IF(INDEX($C25:$J25,1,MATCH(U22,$U22:$AB22,0))=INDEX($C25:$J25,1,MATCH(V22,$U22:$AB22,0)),-0.5,0)+IF(INDEX($C25:$J25,1,MATCH(U22,$U22:$AB22,0))=INDEX($C25:$J25,1,MATCH(W22,$U22:$AB22,0)),-0.5,0))</f>
        <v>0</v>
      </c>
      <c r="V25" s="61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1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1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1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1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1" t="str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/>
      </c>
      <c r="AB25" s="61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5" x14ac:dyDescent="0.3">
      <c r="A26" s="102"/>
      <c r="B26" s="102" t="s">
        <v>18</v>
      </c>
      <c r="C26" s="8">
        <v>119</v>
      </c>
      <c r="D26" s="8">
        <v>19</v>
      </c>
      <c r="E26" s="8">
        <v>62</v>
      </c>
      <c r="F26" s="8">
        <v>367</v>
      </c>
      <c r="G26" s="8">
        <v>294</v>
      </c>
      <c r="H26" s="8"/>
      <c r="I26" s="8"/>
      <c r="J26" s="8"/>
      <c r="K26" s="43"/>
      <c r="L26" s="5"/>
      <c r="M26" s="5"/>
      <c r="N26" s="5"/>
      <c r="O26" s="5"/>
      <c r="P26" s="5"/>
      <c r="Q26" s="5"/>
      <c r="R26" s="5"/>
      <c r="S26" s="15"/>
      <c r="T26" s="49"/>
      <c r="U26" s="61" t="str">
        <f>IF(C26="","",IF(ISERROR(VLOOKUP(C26,Athletes!$A:$C,3,FALSE)),"?",VLOOKUP(C26,Athletes!$A:$C,3,FALSE)))</f>
        <v>Crawley</v>
      </c>
      <c r="V26" s="61" t="str">
        <f>IF(D26="","",IF(ISERROR(VLOOKUP(D26,Athletes!$A:$C,3,FALSE)),"?",VLOOKUP(D26,Athletes!$A:$C,3,FALSE)))</f>
        <v>Brighton</v>
      </c>
      <c r="W26" s="61" t="str">
        <f>IF(E26="","",IF(ISERROR(VLOOKUP(E26,Athletes!$A:$C,3,FALSE)),"?",VLOOKUP(E26,Athletes!$A:$C,3,FALSE)))</f>
        <v>Chichester</v>
      </c>
      <c r="X26" s="61" t="str">
        <f>IF(F26="","",IF(ISERROR(VLOOKUP(F26,Athletes!$A:$C,3,FALSE)),"?",VLOOKUP(F26,Athletes!$A:$C,3,FALSE)))</f>
        <v>Worthing</v>
      </c>
      <c r="Y26" s="61" t="str">
        <f>IF(G26="","",IF(ISERROR(VLOOKUP(G26,Athletes!$A:$C,3,FALSE)),"?",VLOOKUP(G26,Athletes!$A:$C,3,FALSE)))</f>
        <v>Lewes</v>
      </c>
      <c r="Z26" s="61" t="str">
        <f>IF(H26="","",IF(ISERROR(VLOOKUP(H26,Athletes!$A:$C,3,FALSE)),"?",VLOOKUP(H26,Athletes!$A:$C,3,FALSE)))</f>
        <v/>
      </c>
      <c r="AA26" s="61" t="str">
        <f>IF(I26="","",IF(ISERROR(VLOOKUP(I26,Athletes!$A:$C,3,FALSE)),"?",VLOOKUP(I26,Athletes!$A:$C,3,FALSE)))</f>
        <v/>
      </c>
      <c r="AB26" s="61" t="str">
        <f>IF(J26="","",IF(ISERROR(VLOOKUP(J26,Athletes!$A:$C,3,FALSE)),"?",VLOOKUP(J26,Athletes!$A:$C,3,FALSE)))</f>
        <v/>
      </c>
    </row>
    <row r="27" spans="1:28" ht="14.5" x14ac:dyDescent="0.3">
      <c r="A27" s="102"/>
      <c r="B27" s="102"/>
      <c r="C27" s="61" t="str">
        <f>IF(C26="","",IF(ISERROR(VLOOKUP(C26,Athletes!$A:$B,2,FALSE)),"?",VLOOKUP(C26,Athletes!$A:$B,2,FALSE)))</f>
        <v>Cameron Rennie</v>
      </c>
      <c r="D27" s="61" t="str">
        <f>IF(D26="","",IF(ISERROR(VLOOKUP(D26,Athletes!$A:$B,2,FALSE)),"?",VLOOKUP(D26,Athletes!$A:$B,2,FALSE)))</f>
        <v>Victoria Ridley</v>
      </c>
      <c r="E27" s="61" t="str">
        <f>IF(E26="","",IF(ISERROR(VLOOKUP(E26,Athletes!$A:$B,2,FALSE)),"?",VLOOKUP(E26,Athletes!$A:$B,2,FALSE)))</f>
        <v>Poppy Alden</v>
      </c>
      <c r="F27" s="61" t="str">
        <f>IF(F26="","",IF(ISERROR(VLOOKUP(F26,Athletes!$A:$B,2,FALSE)),"?",VLOOKUP(F26,Athletes!$A:$B,2,FALSE)))</f>
        <v>Arya Graham</v>
      </c>
      <c r="G27" s="61" t="str">
        <f>IF(G26="","",IF(ISERROR(VLOOKUP(G26,Athletes!$A:$B,2,FALSE)),"?",VLOOKUP(G26,Athletes!$A:$B,2,FALSE)))</f>
        <v>Isla Cogger-Ramsden</v>
      </c>
      <c r="H27" s="61" t="str">
        <f>IF(H26="","",IF(ISERROR(VLOOKUP(H26,Athletes!$A:$B,2,FALSE)),"?",VLOOKUP(H26,Athletes!$A:$B,2,FALSE)))</f>
        <v/>
      </c>
      <c r="I27" s="61" t="str">
        <f>IF(I26="","",IF(ISERROR(VLOOKUP(I26,Athletes!$A:$B,2,FALSE)),"?",VLOOKUP(I26,Athletes!$A:$B,2,FALSE)))</f>
        <v/>
      </c>
      <c r="J27" s="61" t="str">
        <f>IF(J26="","",IF(ISERROR(VLOOKUP(J26,Athletes!$A:$B,2,FALSE)),"?",VLOOKUP(J26,Athletes!$A:$B,2,FALSE)))</f>
        <v/>
      </c>
      <c r="K27" s="43"/>
      <c r="L27" s="5"/>
      <c r="M27" s="5"/>
      <c r="N27" s="5"/>
      <c r="O27" s="5"/>
      <c r="P27" s="5"/>
      <c r="Q27" s="5"/>
      <c r="R27" s="5"/>
      <c r="S27" s="15"/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02"/>
      <c r="B28" s="102"/>
      <c r="C28" s="61" t="str">
        <f>IF(C26="","",IF(ISERROR(VLOOKUP(C26,Athletes!$A:$C,3,FALSE)),"?",VLOOKUP(C26,Athletes!$A:$C,3,FALSE)))</f>
        <v>Crawley</v>
      </c>
      <c r="D28" s="61" t="str">
        <f>IF(D26="","",IF(ISERROR(VLOOKUP(D26,Athletes!$A:$C,3,FALSE)),"?",VLOOKUP(D26,Athletes!$A:$C,3,FALSE)))</f>
        <v>Brighton</v>
      </c>
      <c r="E28" s="61" t="str">
        <f>IF(E26="","",IF(ISERROR(VLOOKUP(E26,Athletes!$A:$C,3,FALSE)),"?",VLOOKUP(E26,Athletes!$A:$C,3,FALSE)))</f>
        <v>Chichester</v>
      </c>
      <c r="F28" s="61" t="str">
        <f>IF(F26="","",IF(ISERROR(VLOOKUP(F26,Athletes!$A:$C,3,FALSE)),"?",VLOOKUP(F26,Athletes!$A:$C,3,FALSE)))</f>
        <v>Worthing</v>
      </c>
      <c r="G28" s="61" t="str">
        <f>IF(G27="","",IF(ISERROR(VLOOKUP(G26,Athletes!$A:$C,3,FALSE)),"?",VLOOKUP(G26,Athletes!$A:$C,3,FALSE)))</f>
        <v>Lewes</v>
      </c>
      <c r="H28" s="61" t="str">
        <f>IF(H27="","",IF(ISERROR(VLOOKUP(H26,Athletes!$A:$C,3,FALSE)),"?",VLOOKUP(H26,Athletes!$A:$C,3,FALSE)))</f>
        <v/>
      </c>
      <c r="I28" s="61" t="str">
        <f>IF(I27="","",IF(ISERROR(VLOOKUP(I26,Athletes!$A:$C,3,FALSE)),"?",VLOOKUP(I26,Athletes!$A:$C,3,FALSE)))</f>
        <v/>
      </c>
      <c r="J28" s="61" t="str">
        <f>IF(J27="","",IF(ISERROR(VLOOKUP(J27,Athletes!$A:$B,2,FALSE)),"?",VLOOKUP(J27,Athletes!$A:$B,2,FALSE)))</f>
        <v/>
      </c>
      <c r="K28" s="43"/>
      <c r="L28" s="5"/>
      <c r="M28" s="5"/>
      <c r="N28" s="5"/>
      <c r="O28" s="5"/>
      <c r="P28" s="5"/>
      <c r="Q28" s="5"/>
      <c r="R28" s="5"/>
      <c r="S28" s="15"/>
      <c r="T28" s="49"/>
      <c r="U28" s="5"/>
      <c r="V28" s="5"/>
      <c r="W28" s="5"/>
      <c r="X28" s="5"/>
      <c r="Y28" s="5"/>
      <c r="Z28" s="5"/>
      <c r="AA28" s="5"/>
      <c r="AB28" s="5"/>
    </row>
    <row r="29" spans="1:28" ht="14.5" x14ac:dyDescent="0.3">
      <c r="A29" s="103"/>
      <c r="B29" s="103"/>
      <c r="C29" s="11">
        <v>1.94</v>
      </c>
      <c r="D29" s="11">
        <v>1.76</v>
      </c>
      <c r="E29" s="11">
        <v>1.71</v>
      </c>
      <c r="F29" s="11">
        <v>1.58</v>
      </c>
      <c r="G29" s="53">
        <v>1.57</v>
      </c>
      <c r="H29" s="53"/>
      <c r="I29" s="53"/>
      <c r="J29" s="53"/>
      <c r="K29" s="43"/>
      <c r="L29" s="61">
        <f t="shared" ref="L29:S29" si="9">IF(ISERROR(MATCH(L$1,$U26:$AB26,0)),"",9-MATCH(L$1,$U26:$AB26,0)+IF(ISERROR(MATCH(L$1,$U26:$AB26,0)),0,INDEX($U29:$AB29,1,MATCH(L$1,$U26:$AB26,0))))</f>
        <v>7</v>
      </c>
      <c r="M29" s="61">
        <f t="shared" si="9"/>
        <v>8</v>
      </c>
      <c r="N29" s="61">
        <f t="shared" si="9"/>
        <v>6</v>
      </c>
      <c r="O29" s="61" t="str">
        <f t="shared" si="9"/>
        <v/>
      </c>
      <c r="P29" s="61" t="str">
        <f t="shared" si="9"/>
        <v/>
      </c>
      <c r="Q29" s="61">
        <f t="shared" si="9"/>
        <v>4</v>
      </c>
      <c r="R29" s="61" t="str">
        <f t="shared" si="9"/>
        <v/>
      </c>
      <c r="S29" s="61">
        <f t="shared" si="9"/>
        <v>5</v>
      </c>
      <c r="T29" s="49"/>
      <c r="U29" s="61">
        <f>IF(C26="","",IF(INDEX($C29:$J29,1,MATCH(U26,$U26:$AB26,0))=INDEX($C29:$J29,1,MATCH(V26,$U26:$AB26,0)),-0.5,0)+IF(INDEX($C29:$J29,1,MATCH(U26,$U26:$AB26,0))=INDEX($C29:$J29,1,MATCH(W26,$U26:$AB26,0)),-0.5,0))</f>
        <v>0</v>
      </c>
      <c r="V29" s="61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1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1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1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61" t="str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/>
      </c>
      <c r="AA29" s="61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1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5" x14ac:dyDescent="0.3">
      <c r="A30" s="102" t="s">
        <v>24</v>
      </c>
      <c r="B30" s="104" t="s">
        <v>17</v>
      </c>
      <c r="C30" s="12">
        <v>111</v>
      </c>
      <c r="D30" s="12">
        <v>359</v>
      </c>
      <c r="E30" s="12">
        <v>38</v>
      </c>
      <c r="F30" s="12">
        <v>66</v>
      </c>
      <c r="G30" s="12">
        <v>202</v>
      </c>
      <c r="H30" s="12">
        <v>292</v>
      </c>
      <c r="I30" s="12"/>
      <c r="J30" s="8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Crawley</v>
      </c>
      <c r="V30" s="61" t="str">
        <f>IF(D30="","",IF(ISERROR(VLOOKUP(D30,Athletes!$A:$C,3,FALSE)),"?",VLOOKUP(D30,Athletes!$A:$C,3,FALSE)))</f>
        <v>Worthing</v>
      </c>
      <c r="W30" s="61" t="str">
        <f>IF(E30="","",IF(ISERROR(VLOOKUP(E30,Athletes!$A:$C,3,FALSE)),"?",VLOOKUP(E30,Athletes!$A:$C,3,FALSE)))</f>
        <v>Brighton</v>
      </c>
      <c r="X30" s="61" t="str">
        <f>IF(F30="","",IF(ISERROR(VLOOKUP(F30,Athletes!$A:$C,3,FALSE)),"?",VLOOKUP(F30,Athletes!$A:$C,3,FALSE)))</f>
        <v>Chichester</v>
      </c>
      <c r="Y30" s="61" t="str">
        <f>IF(G30="","",IF(ISERROR(VLOOKUP(G30,Athletes!$A:$C,3,FALSE)),"?",VLOOKUP(G30,Athletes!$A:$C,3,FALSE)))</f>
        <v>Horsham</v>
      </c>
      <c r="Z30" s="61" t="str">
        <f>IF(H30="","",IF(ISERROR(VLOOKUP(H30,Athletes!$A:$C,3,FALSE)),"?",VLOOKUP(H30,Athletes!$A:$C,3,FALSE)))</f>
        <v>Lewes</v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102"/>
      <c r="B31" s="102"/>
      <c r="C31" s="61" t="str">
        <f>IF(C30="","",IF(ISERROR(VLOOKUP(C30,Athletes!$A:$B,2,FALSE)),"?",VLOOKUP(C30,Athletes!$A:$B,2,FALSE)))</f>
        <v>Isla Atwell</v>
      </c>
      <c r="D31" s="61" t="str">
        <f>IF(D30="","",IF(ISERROR(VLOOKUP(D30,Athletes!$A:$B,2,FALSE)),"?",VLOOKUP(D30,Athletes!$A:$B,2,FALSE)))</f>
        <v>Jessica Boddy</v>
      </c>
      <c r="E31" s="61" t="str">
        <f>IF(E30="","",IF(ISERROR(VLOOKUP(E30,Athletes!$A:$B,2,FALSE)),"?",VLOOKUP(E30,Athletes!$A:$B,2,FALSE)))</f>
        <v>Holly Thatcher</v>
      </c>
      <c r="F31" s="61" t="str">
        <f>IF(F30="","",IF(ISERROR(VLOOKUP(F30,Athletes!$A:$B,2,FALSE)),"?",VLOOKUP(F30,Athletes!$A:$B,2,FALSE)))</f>
        <v>Billie Sutton</v>
      </c>
      <c r="G31" s="61" t="str">
        <f>IF(G30="","",IF(ISERROR(VLOOKUP(G30,Athletes!$A:$B,2,FALSE)),"?",VLOOKUP(G30,Athletes!$A:$B,2,FALSE)))</f>
        <v>Mathilda Anderson</v>
      </c>
      <c r="H31" s="61" t="str">
        <f>IF(H30="","",IF(ISERROR(VLOOKUP(H30,Athletes!$A:$B,2,FALSE)),"?",VLOOKUP(H30,Athletes!$A:$B,2,FALSE)))</f>
        <v>Astrid  Olsen</v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02"/>
      <c r="B32" s="102"/>
      <c r="C32" s="61" t="str">
        <f>IF(C30="","",IF(ISERROR(VLOOKUP(C30,Athletes!$A:$C,3,FALSE)),"?",VLOOKUP(C30,Athletes!$A:$C,3,FALSE)))</f>
        <v>Crawley</v>
      </c>
      <c r="D32" s="61" t="str">
        <f>IF(D30="","",IF(ISERROR(VLOOKUP(D30,Athletes!$A:$C,3,FALSE)),"?",VLOOKUP(D30,Athletes!$A:$C,3,FALSE)))</f>
        <v>Worthing</v>
      </c>
      <c r="E32" s="61" t="str">
        <f>IF(E30="","",IF(ISERROR(VLOOKUP(E30,Athletes!$A:$C,3,FALSE)),"?",VLOOKUP(E30,Athletes!$A:$C,3,FALSE)))</f>
        <v>Brighton</v>
      </c>
      <c r="F32" s="61" t="str">
        <f>IF(F30="","",IF(ISERROR(VLOOKUP(F30,Athletes!$A:$C,3,FALSE)),"?",VLOOKUP(F30,Athletes!$A:$C,3,FALSE)))</f>
        <v>Chichester</v>
      </c>
      <c r="G32" s="61" t="str">
        <f>IF(G30="","",IF(ISERROR(VLOOKUP(G30,Athletes!$A:$C,3,FALSE)),"?",VLOOKUP(G30,Athletes!$A:$C,3,FALSE)))</f>
        <v>Horsham</v>
      </c>
      <c r="H32" s="61" t="str">
        <f>IF(H30="","",IF(ISERROR(VLOOKUP(H30,Athletes!$A:$C,3,FALSE)),"?",VLOOKUP(H30,Athletes!$A:$C,3,FALSE)))</f>
        <v>Lewes</v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02"/>
      <c r="B33" s="103"/>
      <c r="C33" s="11">
        <v>47</v>
      </c>
      <c r="D33" s="11">
        <v>45</v>
      </c>
      <c r="E33" s="11">
        <v>41</v>
      </c>
      <c r="F33" s="11">
        <v>40</v>
      </c>
      <c r="G33" s="11">
        <v>39</v>
      </c>
      <c r="H33" s="11">
        <v>36</v>
      </c>
      <c r="I33" s="11"/>
      <c r="J33" s="11"/>
      <c r="K33" s="43"/>
      <c r="L33" s="61">
        <f t="shared" ref="L33:S33" si="10">IF(ISERROR(MATCH(L$1,$U30:$AB30,0)),"",9-MATCH(L$1,$U30:$AB30,0)+IF(ISERROR(MATCH(L$1,$U30:$AB30,0)),0,INDEX($U33:$AB33,1,MATCH(L$1,$U30:$AB30,0))))</f>
        <v>6</v>
      </c>
      <c r="M33" s="61">
        <f t="shared" si="10"/>
        <v>8</v>
      </c>
      <c r="N33" s="61">
        <f t="shared" si="10"/>
        <v>5</v>
      </c>
      <c r="O33" s="61" t="str">
        <f t="shared" si="10"/>
        <v/>
      </c>
      <c r="P33" s="61">
        <f t="shared" si="10"/>
        <v>4</v>
      </c>
      <c r="Q33" s="61">
        <f t="shared" si="10"/>
        <v>3</v>
      </c>
      <c r="R33" s="61" t="str">
        <f t="shared" si="10"/>
        <v/>
      </c>
      <c r="S33" s="61">
        <f t="shared" si="10"/>
        <v>7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102"/>
      <c r="B34" s="102" t="s">
        <v>18</v>
      </c>
      <c r="C34" s="8">
        <v>355</v>
      </c>
      <c r="D34" s="8">
        <v>62</v>
      </c>
      <c r="E34" s="8">
        <v>203</v>
      </c>
      <c r="F34" s="8">
        <v>120</v>
      </c>
      <c r="G34" s="8">
        <v>293</v>
      </c>
      <c r="H34" s="8">
        <v>11</v>
      </c>
      <c r="I34" s="8"/>
      <c r="J34" s="8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Worthing</v>
      </c>
      <c r="V34" s="61" t="str">
        <f>IF(D34="","",IF(ISERROR(VLOOKUP(D34,Athletes!$A:$C,3,FALSE)),"?",VLOOKUP(D34,Athletes!$A:$C,3,FALSE)))</f>
        <v>Chichester</v>
      </c>
      <c r="W34" s="61" t="str">
        <f>IF(E34="","",IF(ISERROR(VLOOKUP(E34,Athletes!$A:$C,3,FALSE)),"?",VLOOKUP(E34,Athletes!$A:$C,3,FALSE)))</f>
        <v>Horsham</v>
      </c>
      <c r="X34" s="61" t="str">
        <f>IF(F34="","",IF(ISERROR(VLOOKUP(F34,Athletes!$A:$C,3,FALSE)),"?",VLOOKUP(F34,Athletes!$A:$C,3,FALSE)))</f>
        <v>Crawley</v>
      </c>
      <c r="Y34" s="61" t="str">
        <f>IF(G34="","",IF(ISERROR(VLOOKUP(G34,Athletes!$A:$C,3,FALSE)),"?",VLOOKUP(G34,Athletes!$A:$C,3,FALSE)))</f>
        <v>Lewes</v>
      </c>
      <c r="Z34" s="61" t="str">
        <f>IF(H34="","",IF(ISERROR(VLOOKUP(H34,Athletes!$A:$C,3,FALSE)),"?",VLOOKUP(H34,Athletes!$A:$C,3,FALSE)))</f>
        <v>Brighton</v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02"/>
      <c r="B35" s="102"/>
      <c r="C35" s="61" t="str">
        <f>IF(C34="","",IF(ISERROR(VLOOKUP(C34,Athletes!$A:$B,2,FALSE)),"?",VLOOKUP(C34,Athletes!$A:$B,2,FALSE)))</f>
        <v>Sophie Brett</v>
      </c>
      <c r="D35" s="61" t="str">
        <f>IF(D34="","",IF(ISERROR(VLOOKUP(D34,Athletes!$A:$B,2,FALSE)),"?",VLOOKUP(D34,Athletes!$A:$B,2,FALSE)))</f>
        <v>Poppy Alden</v>
      </c>
      <c r="E35" s="61" t="str">
        <f>IF(E34="","",IF(ISERROR(VLOOKUP(E34,Athletes!$A:$B,2,FALSE)),"?",VLOOKUP(E34,Athletes!$A:$B,2,FALSE)))</f>
        <v>Tilly-Rose Finch</v>
      </c>
      <c r="F35" s="61" t="str">
        <f>IF(F34="","",IF(ISERROR(VLOOKUP(F34,Athletes!$A:$B,2,FALSE)),"?",VLOOKUP(F34,Athletes!$A:$B,2,FALSE)))</f>
        <v>Annabel Wood</v>
      </c>
      <c r="G35" s="61" t="str">
        <f>IF(G34="","",IF(ISERROR(VLOOKUP(G34,Athletes!$A:$B,2,FALSE)),"?",VLOOKUP(G34,Athletes!$A:$B,2,FALSE)))</f>
        <v>Matilda  Westbury</v>
      </c>
      <c r="H35" s="61" t="str">
        <f>IF(H34="","",IF(ISERROR(VLOOKUP(H34,Athletes!$A:$B,2,FALSE)),"?",VLOOKUP(H34,Athletes!$A:$B,2,FALSE)))</f>
        <v>Rose Mullans</v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02"/>
      <c r="B36" s="102"/>
      <c r="C36" s="61" t="str">
        <f>IF(C34="","",IF(ISERROR(VLOOKUP(C34,Athletes!$A:$C,3,FALSE)),"?",VLOOKUP(C34,Athletes!$A:$C,3,FALSE)))</f>
        <v>Worthing</v>
      </c>
      <c r="D36" s="61" t="str">
        <f>IF(D34="","",IF(ISERROR(VLOOKUP(D34,Athletes!$A:$C,3,FALSE)),"?",VLOOKUP(D34,Athletes!$A:$C,3,FALSE)))</f>
        <v>Chichester</v>
      </c>
      <c r="E36" s="61" t="str">
        <f>IF(E34="","",IF(ISERROR(VLOOKUP(E34,Athletes!$A:$C,3,FALSE)),"?",VLOOKUP(E34,Athletes!$A:$C,3,FALSE)))</f>
        <v>Horsham</v>
      </c>
      <c r="F36" s="61" t="str">
        <f>IF(F34="","",IF(ISERROR(VLOOKUP(F34,Athletes!$A:$C,3,FALSE)),"?",VLOOKUP(F34,Athletes!$A:$C,3,FALSE)))</f>
        <v>Crawley</v>
      </c>
      <c r="G36" s="61" t="str">
        <f>IF(G35="","",IF(ISERROR(VLOOKUP(G34,Athletes!$A:$C,3,FALSE)),"?",VLOOKUP(G34,Athletes!$A:$C,3,FALSE)))</f>
        <v>Lewes</v>
      </c>
      <c r="H36" s="61" t="str">
        <f>IF(H35="","",IF(ISERROR(VLOOKUP(H34,Athletes!$A:$C,3,FALSE)),"?",VLOOKUP(H34,Athletes!$A:$C,3,FALSE)))</f>
        <v>Brighton</v>
      </c>
      <c r="I36" s="61" t="str">
        <f>IF(I35="","",IF(ISERROR(VLOOKUP(I34,Athletes!$A:$C,3,FALSE)),"?",VLOOKUP(I34,Athletes!$A:$C,3,FALSE)))</f>
        <v/>
      </c>
      <c r="J36" s="61" t="str">
        <f>IF(J35="","",IF(ISERROR(VLOOKUP(J35,Athletes!$A:$B,2,FALSE)),"?",VLOOKUP(J35,Athletes!$A:$B,2,FALSE)))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03"/>
      <c r="B37" s="103"/>
      <c r="C37" s="11">
        <v>41</v>
      </c>
      <c r="D37" s="11">
        <v>37</v>
      </c>
      <c r="E37" s="11">
        <v>36</v>
      </c>
      <c r="F37" s="11">
        <v>35</v>
      </c>
      <c r="G37" s="11">
        <v>31</v>
      </c>
      <c r="H37" s="11">
        <v>26</v>
      </c>
      <c r="I37" s="11"/>
      <c r="J37" s="11"/>
      <c r="K37" s="43"/>
      <c r="L37" s="61">
        <f t="shared" ref="L37:S37" si="11">IF(ISERROR(MATCH(L$1,$U34:$AB34,0)),"",9-MATCH(L$1,$U34:$AB34,0)+IF(ISERROR(MATCH(L$1,$U34:$AB34,0)),0,INDEX($U37:$AB37,1,MATCH(L$1,$U34:$AB34,0))))</f>
        <v>3</v>
      </c>
      <c r="M37" s="61">
        <f t="shared" si="11"/>
        <v>5</v>
      </c>
      <c r="N37" s="61">
        <f t="shared" si="11"/>
        <v>7</v>
      </c>
      <c r="O37" s="61" t="str">
        <f t="shared" si="11"/>
        <v/>
      </c>
      <c r="P37" s="61">
        <f t="shared" si="11"/>
        <v>6</v>
      </c>
      <c r="Q37" s="61">
        <f t="shared" si="11"/>
        <v>4</v>
      </c>
      <c r="R37" s="61" t="str">
        <f t="shared" si="11"/>
        <v/>
      </c>
      <c r="S37" s="61">
        <f t="shared" si="11"/>
        <v>8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1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1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3">
      <c r="A38" s="105" t="s">
        <v>25</v>
      </c>
      <c r="B38" s="104" t="s">
        <v>17</v>
      </c>
      <c r="C38" s="12">
        <v>119</v>
      </c>
      <c r="D38" s="12">
        <v>81</v>
      </c>
      <c r="E38" s="12">
        <v>357</v>
      </c>
      <c r="F38" s="12">
        <v>171</v>
      </c>
      <c r="G38" s="12">
        <v>35</v>
      </c>
      <c r="H38" s="12">
        <v>237</v>
      </c>
      <c r="I38" s="12">
        <v>293</v>
      </c>
      <c r="J38" s="8">
        <v>312</v>
      </c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Crawley</v>
      </c>
      <c r="V38" s="61" t="str">
        <f>IF(D38="","",IF(ISERROR(VLOOKUP(D38,Athletes!$A:$C,3,FALSE)),"?",VLOOKUP(D38,Athletes!$A:$C,3,FALSE)))</f>
        <v>Chichester</v>
      </c>
      <c r="W38" s="61" t="str">
        <f>IF(E38="","",IF(ISERROR(VLOOKUP(E38,Athletes!$A:$C,3,FALSE)),"?",VLOOKUP(E38,Athletes!$A:$C,3,FALSE)))</f>
        <v>Worthing</v>
      </c>
      <c r="X38" s="61" t="str">
        <f>IF(F38="","",IF(ISERROR(VLOOKUP(F38,Athletes!$A:$C,3,FALSE)),"?",VLOOKUP(F38,Athletes!$A:$C,3,FALSE)))</f>
        <v>Haywards Heath</v>
      </c>
      <c r="Y38" s="61" t="str">
        <f>IF(G38="","",IF(ISERROR(VLOOKUP(G38,Athletes!$A:$C,3,FALSE)),"?",VLOOKUP(G38,Athletes!$A:$C,3,FALSE)))</f>
        <v>Brighton</v>
      </c>
      <c r="Z38" s="61" t="str">
        <f>IF(H38="","",IF(ISERROR(VLOOKUP(H38,Athletes!$A:$C,3,FALSE)),"?",VLOOKUP(H38,Athletes!$A:$C,3,FALSE)))</f>
        <v>Horsham</v>
      </c>
      <c r="AA38" s="61" t="str">
        <f>IF(I38="","",IF(ISERROR(VLOOKUP(I38,Athletes!$A:$C,3,FALSE)),"?",VLOOKUP(I38,Athletes!$A:$C,3,FALSE)))</f>
        <v>Lewes</v>
      </c>
      <c r="AB38" s="61" t="str">
        <f>IF(J38="","",IF(ISERROR(VLOOKUP(J38,Athletes!$A:$C,3,FALSE)),"?",VLOOKUP(J38,Athletes!$A:$C,3,FALSE)))</f>
        <v>Phoenix</v>
      </c>
    </row>
    <row r="39" spans="1:28" ht="14.4" customHeight="1" x14ac:dyDescent="0.3">
      <c r="A39" s="105"/>
      <c r="B39" s="102"/>
      <c r="C39" s="61" t="str">
        <f>IF(C38="","",IF(ISERROR(VLOOKUP(C38,Athletes!$A:$B,2,FALSE)),"?",VLOOKUP(C38,Athletes!$A:$B,2,FALSE)))</f>
        <v>Cameron Rennie</v>
      </c>
      <c r="D39" s="61" t="str">
        <f>IF(D38="","",IF(ISERROR(VLOOKUP(D38,Athletes!$A:$B,2,FALSE)),"?",VLOOKUP(D38,Athletes!$A:$B,2,FALSE)))</f>
        <v>Sylvie Pring</v>
      </c>
      <c r="E39" s="61" t="str">
        <f>IF(E38="","",IF(ISERROR(VLOOKUP(E38,Athletes!$A:$B,2,FALSE)),"?",VLOOKUP(E38,Athletes!$A:$B,2,FALSE)))</f>
        <v>Leila Cartwright</v>
      </c>
      <c r="F39" s="61" t="str">
        <f>IF(F38="","",IF(ISERROR(VLOOKUP(F38,Athletes!$A:$B,2,FALSE)),"?",VLOOKUP(F38,Athletes!$A:$B,2,FALSE)))</f>
        <v>Luisa Andras</v>
      </c>
      <c r="G39" s="61" t="str">
        <f>IF(G38="","",IF(ISERROR(VLOOKUP(G38,Athletes!$A:$B,2,FALSE)),"?",VLOOKUP(G38,Athletes!$A:$B,2,FALSE)))</f>
        <v>Darcey Gilbert</v>
      </c>
      <c r="H39" s="61" t="str">
        <f>IF(H38="","",IF(ISERROR(VLOOKUP(H38,Athletes!$A:$B,2,FALSE)),"?",VLOOKUP(H38,Athletes!$A:$B,2,FALSE)))</f>
        <v>Lily McLauchlan</v>
      </c>
      <c r="I39" s="61" t="str">
        <f>IF(I38="","",IF(ISERROR(VLOOKUP(I38,Athletes!$A:$B,2,FALSE)),"?",VLOOKUP(I38,Athletes!$A:$B,2,FALSE)))</f>
        <v>Matilda  Westbury</v>
      </c>
      <c r="J39" s="61" t="str">
        <f>IF(J38="","",IF(ISERROR(VLOOKUP(J38,Athletes!$A:$B,2,FALSE)),"?",VLOOKUP(J38,Athletes!$A:$B,2,FALSE)))</f>
        <v>Scarlett Revell</v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3">
      <c r="A40" s="105"/>
      <c r="B40" s="102"/>
      <c r="C40" s="61" t="str">
        <f>IF(C38="","",IF(ISERROR(VLOOKUP(C38,Athletes!$A:$C,3,FALSE)),"?",VLOOKUP(C38,Athletes!$A:$C,3,FALSE)))</f>
        <v>Crawley</v>
      </c>
      <c r="D40" s="61" t="str">
        <f>IF(D38="","",IF(ISERROR(VLOOKUP(D38,Athletes!$A:$C,3,FALSE)),"?",VLOOKUP(D38,Athletes!$A:$C,3,FALSE)))</f>
        <v>Chichester</v>
      </c>
      <c r="E40" s="61" t="str">
        <f>IF(E38="","",IF(ISERROR(VLOOKUP(E38,Athletes!$A:$C,3,FALSE)),"?",VLOOKUP(E38,Athletes!$A:$C,3,FALSE)))</f>
        <v>Worthing</v>
      </c>
      <c r="F40" s="61" t="str">
        <f>IF(F38="","",IF(ISERROR(VLOOKUP(F38,Athletes!$A:$C,3,FALSE)),"?",VLOOKUP(F38,Athletes!$A:$C,3,FALSE)))</f>
        <v>Haywards Heath</v>
      </c>
      <c r="G40" s="61" t="str">
        <f>IF(G38="","",IF(ISERROR(VLOOKUP(G38,Athletes!$A:$C,3,FALSE)),"?",VLOOKUP(G38,Athletes!$A:$C,3,FALSE)))</f>
        <v>Brighton</v>
      </c>
      <c r="H40" s="61" t="str">
        <f>IF(H38="","",IF(ISERROR(VLOOKUP(H38,Athletes!$A:$C,3,FALSE)),"?",VLOOKUP(H38,Athletes!$A:$C,3,FALSE)))</f>
        <v>Horsham</v>
      </c>
      <c r="I40" s="61" t="str">
        <f>IF(I38="","",IF(ISERROR(VLOOKUP(I38,Athletes!$A:$C,3,FALSE)),"?",VLOOKUP(I38,Athletes!$A:$C,3,FALSE)))</f>
        <v>Lewes</v>
      </c>
      <c r="J40" s="61" t="str">
        <f>IF(J38="","",IF(ISERROR(VLOOKUP(J38,Athletes!$A:$C,3,FALSE)),"?",VLOOKUP(J38,Athletes!$A:$C,3,FALSE)))</f>
        <v>Phoenix</v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05"/>
      <c r="B41" s="103"/>
      <c r="C41" s="11">
        <v>48</v>
      </c>
      <c r="D41" s="11">
        <v>48</v>
      </c>
      <c r="E41" s="11">
        <v>48</v>
      </c>
      <c r="F41" s="11">
        <v>46</v>
      </c>
      <c r="G41" s="11">
        <v>45</v>
      </c>
      <c r="H41" s="11">
        <v>43</v>
      </c>
      <c r="I41" s="11">
        <v>40</v>
      </c>
      <c r="J41" s="11">
        <v>34</v>
      </c>
      <c r="K41" s="43"/>
      <c r="L41" s="61">
        <f t="shared" ref="L41:S41" si="12">IF(ISERROR(MATCH(L$1,$U38:$AB38,0)),"",9-MATCH(L$1,$U38:$AB38,0)+IF(ISERROR(MATCH(L$1,$U38:$AB38,0)),0,INDEX($U41:$AB41,1,MATCH(L$1,$U38:$AB38,0))))</f>
        <v>4</v>
      </c>
      <c r="M41" s="61">
        <f t="shared" si="12"/>
        <v>7</v>
      </c>
      <c r="N41" s="61">
        <f t="shared" si="12"/>
        <v>7</v>
      </c>
      <c r="O41" s="61">
        <f t="shared" si="12"/>
        <v>5</v>
      </c>
      <c r="P41" s="61">
        <f t="shared" si="12"/>
        <v>3</v>
      </c>
      <c r="Q41" s="61">
        <f t="shared" si="12"/>
        <v>2</v>
      </c>
      <c r="R41" s="61">
        <f t="shared" si="12"/>
        <v>1</v>
      </c>
      <c r="S41" s="61">
        <f t="shared" si="12"/>
        <v>7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-1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1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1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61">
        <f>IF(J38="","",IF(INDEX($C41:$J41,1,MATCH(AB38,$U38:$AB38,0))=INDEX($C41:$J41,1,MATCH(Z38,$U38:$AB38,0)),0.5,0)+IF(INDEX($C41:$J41,1,MATCH(AB38,$U38:$AB38,0))=INDEX($C41:$J41,1,MATCH(AA38,$U38:$AB38,0)),0.5,0))</f>
        <v>0</v>
      </c>
    </row>
    <row r="42" spans="1:28" ht="14.5" x14ac:dyDescent="0.3">
      <c r="A42" s="105"/>
      <c r="B42" s="102" t="s">
        <v>18</v>
      </c>
      <c r="C42" s="8">
        <v>79</v>
      </c>
      <c r="D42" s="8">
        <v>114</v>
      </c>
      <c r="E42" s="8">
        <v>38</v>
      </c>
      <c r="F42" s="8">
        <v>367</v>
      </c>
      <c r="G42" s="8">
        <v>311</v>
      </c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Chichester</v>
      </c>
      <c r="V42" s="61" t="str">
        <f>IF(D42="","",IF(ISERROR(VLOOKUP(D42,Athletes!$A:$C,3,FALSE)),"?",VLOOKUP(D42,Athletes!$A:$C,3,FALSE)))</f>
        <v>Crawley</v>
      </c>
      <c r="W42" s="61" t="str">
        <f>IF(E42="","",IF(ISERROR(VLOOKUP(E42,Athletes!$A:$C,3,FALSE)),"?",VLOOKUP(E42,Athletes!$A:$C,3,FALSE)))</f>
        <v>Brighton</v>
      </c>
      <c r="X42" s="61" t="str">
        <f>IF(F42="","",IF(ISERROR(VLOOKUP(F42,Athletes!$A:$C,3,FALSE)),"?",VLOOKUP(F42,Athletes!$A:$C,3,FALSE)))</f>
        <v>Worthing</v>
      </c>
      <c r="Y42" s="61" t="str">
        <f>IF(G42="","",IF(ISERROR(VLOOKUP(G42,Athletes!$A:$C,3,FALSE)),"?",VLOOKUP(G42,Athletes!$A:$C,3,FALSE)))</f>
        <v>Phoenix</v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05"/>
      <c r="B43" s="102"/>
      <c r="C43" s="61" t="str">
        <f>IF(C42="","",IF(ISERROR(VLOOKUP(C42,Athletes!$A:$B,2,FALSE)),"?",VLOOKUP(C42,Athletes!$A:$B,2,FALSE)))</f>
        <v>Xanthe Austin</v>
      </c>
      <c r="D43" s="61" t="str">
        <f>IF(D42="","",IF(ISERROR(VLOOKUP(D42,Athletes!$A:$B,2,FALSE)),"?",VLOOKUP(D42,Athletes!$A:$B,2,FALSE)))</f>
        <v>Darcie Gates</v>
      </c>
      <c r="E43" s="61" t="str">
        <f>IF(E42="","",IF(ISERROR(VLOOKUP(E42,Athletes!$A:$B,2,FALSE)),"?",VLOOKUP(E42,Athletes!$A:$B,2,FALSE)))</f>
        <v>Holly Thatcher</v>
      </c>
      <c r="F43" s="61" t="str">
        <f>IF(F42="","",IF(ISERROR(VLOOKUP(F42,Athletes!$A:$B,2,FALSE)),"?",VLOOKUP(F42,Athletes!$A:$B,2,FALSE)))</f>
        <v>Arya Graham</v>
      </c>
      <c r="G43" s="61" t="str">
        <f>IF(G42="","",IF(ISERROR(VLOOKUP(G42,Athletes!$A:$B,2,FALSE)),"?",VLOOKUP(G42,Athletes!$A:$B,2,FALSE)))</f>
        <v>Tallulah Robert's</v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05"/>
      <c r="B44" s="102"/>
      <c r="C44" s="61" t="str">
        <f>IF(C42="","",IF(ISERROR(VLOOKUP(C42,Athletes!$A:$C,3,FALSE)),"?",VLOOKUP(C42,Athletes!$A:$C,3,FALSE)))</f>
        <v>Chichester</v>
      </c>
      <c r="D44" s="61" t="str">
        <f>IF(D42="","",IF(ISERROR(VLOOKUP(D42,Athletes!$A:$C,3,FALSE)),"?",VLOOKUP(D42,Athletes!$A:$C,3,FALSE)))</f>
        <v>Crawley</v>
      </c>
      <c r="E44" s="61" t="str">
        <f>IF(E42="","",IF(ISERROR(VLOOKUP(E42,Athletes!$A:$C,3,FALSE)),"?",VLOOKUP(E42,Athletes!$A:$C,3,FALSE)))</f>
        <v>Brighton</v>
      </c>
      <c r="F44" s="61" t="str">
        <f>IF(F42="","",IF(ISERROR(VLOOKUP(F42,Athletes!$A:$C,3,FALSE)),"?",VLOOKUP(F42,Athletes!$A:$C,3,FALSE)))</f>
        <v>Worthing</v>
      </c>
      <c r="G44" s="61" t="str">
        <f>IF(G43="","",IF(ISERROR(VLOOKUP(G42,Athletes!$A:$C,3,FALSE)),"?",VLOOKUP(G42,Athletes!$A:$C,3,FALSE)))</f>
        <v>Phoenix</v>
      </c>
      <c r="H44" s="61" t="str">
        <f>IF(H43="","",IF(ISERROR(VLOOKUP(H42,Athletes!$A:$C,3,FALSE)),"?",VLOOKUP(H42,Athletes!$A:$C,3,FALSE)))</f>
        <v/>
      </c>
      <c r="I44" s="61" t="str">
        <f>IF(I43="","",IF(ISERROR(VLOOKUP(I42,Athletes!$A:$C,3,FALSE)),"?",VLOOKUP(I42,Athletes!$A:$C,3,FALSE)))</f>
        <v/>
      </c>
      <c r="J44" s="61" t="str">
        <f>IF(J43="","",IF(ISERROR(VLOOKUP(J42,Athletes!$A:$C,3,FALSE)),"?",VLOOKUP(J42,Athletes!$A:$C,3,FALSE)))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06"/>
      <c r="B45" s="107"/>
      <c r="C45" s="9">
        <v>47</v>
      </c>
      <c r="D45" s="9">
        <v>44</v>
      </c>
      <c r="E45" s="9">
        <v>44</v>
      </c>
      <c r="F45" s="9">
        <v>37</v>
      </c>
      <c r="G45" s="9">
        <v>30</v>
      </c>
      <c r="H45" s="9"/>
      <c r="I45" s="9"/>
      <c r="J45" s="9"/>
      <c r="K45" s="52"/>
      <c r="L45" s="62">
        <f t="shared" ref="L45:S45" si="13">IF(ISERROR(MATCH(L$1,$U42:$AB42,0)),"",9-MATCH(L$1,$U42:$AB42,0)+IF(ISERROR(MATCH(L$1,$U42:$AB42,0)),0,INDEX($U45:$AB45,1,MATCH(L$1,$U42:$AB42,0))))</f>
        <v>6.5</v>
      </c>
      <c r="M45" s="63">
        <f t="shared" si="13"/>
        <v>6.5</v>
      </c>
      <c r="N45" s="63">
        <f t="shared" si="13"/>
        <v>8</v>
      </c>
      <c r="O45" s="63" t="str">
        <f t="shared" si="13"/>
        <v/>
      </c>
      <c r="P45" s="63" t="str">
        <f t="shared" si="13"/>
        <v/>
      </c>
      <c r="Q45" s="63" t="str">
        <f t="shared" si="13"/>
        <v/>
      </c>
      <c r="R45" s="63">
        <f t="shared" si="13"/>
        <v>4</v>
      </c>
      <c r="S45" s="64">
        <f t="shared" si="13"/>
        <v>5</v>
      </c>
      <c r="T45" s="50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-0.5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0.5</v>
      </c>
      <c r="X45" s="61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1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9" x14ac:dyDescent="0.35">
      <c r="A46" s="22" t="s">
        <v>26</v>
      </c>
      <c r="B46" s="29"/>
      <c r="C46" s="38"/>
      <c r="D46" s="39"/>
      <c r="E46" s="39"/>
      <c r="F46" s="39"/>
      <c r="G46" s="39"/>
      <c r="H46" s="39"/>
      <c r="I46" s="39"/>
      <c r="J46" s="40"/>
      <c r="K46" s="17"/>
      <c r="L46" s="79">
        <f t="shared" ref="L46:S46" si="14">SUM(L5:L45)</f>
        <v>95.5</v>
      </c>
      <c r="M46" s="80">
        <f t="shared" si="14"/>
        <v>83.5</v>
      </c>
      <c r="N46" s="80">
        <f t="shared" si="14"/>
        <v>90</v>
      </c>
      <c r="O46" s="80">
        <f t="shared" si="14"/>
        <v>10</v>
      </c>
      <c r="P46" s="80">
        <f t="shared" si="14"/>
        <v>38</v>
      </c>
      <c r="Q46" s="80">
        <f t="shared" si="14"/>
        <v>28</v>
      </c>
      <c r="R46" s="80">
        <f t="shared" si="14"/>
        <v>22</v>
      </c>
      <c r="S46" s="81">
        <f t="shared" si="14"/>
        <v>71</v>
      </c>
      <c r="T46" s="1"/>
      <c r="U46" s="3"/>
      <c r="V46" s="3"/>
      <c r="W46" s="3"/>
      <c r="X46" s="3"/>
      <c r="Y46" s="3"/>
      <c r="Z46" s="3"/>
      <c r="AA46" s="3"/>
      <c r="AB46" s="3"/>
    </row>
  </sheetData>
  <mergeCells count="19"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  <mergeCell ref="A2:A9"/>
    <mergeCell ref="A10:A17"/>
    <mergeCell ref="A22:A29"/>
    <mergeCell ref="A30:A37"/>
    <mergeCell ref="A38:A45"/>
    <mergeCell ref="A18:A19"/>
    <mergeCell ref="A20:A2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6"/>
  <sheetViews>
    <sheetView topLeftCell="Q1" zoomScaleNormal="100" workbookViewId="0">
      <pane ySplit="1" topLeftCell="A14" activePane="bottomLeft" state="frozen"/>
      <selection activeCell="E30" sqref="E30"/>
      <selection pane="bottomLeft" activeCell="AC41" sqref="AC41"/>
    </sheetView>
  </sheetViews>
  <sheetFormatPr defaultRowHeight="14" x14ac:dyDescent="0.3"/>
  <cols>
    <col min="1" max="1" width="18.58203125" bestFit="1" customWidth="1"/>
    <col min="3" max="3" width="15.9140625" bestFit="1" customWidth="1"/>
    <col min="4" max="4" width="12.6640625" bestFit="1" customWidth="1"/>
    <col min="5" max="5" width="14.4140625" bestFit="1" customWidth="1"/>
    <col min="6" max="6" width="13" bestFit="1" customWidth="1"/>
    <col min="7" max="7" width="18.1640625" bestFit="1" customWidth="1"/>
    <col min="8" max="8" width="13" bestFit="1" customWidth="1"/>
    <col min="9" max="9" width="15.08203125" bestFit="1" customWidth="1"/>
    <col min="10" max="10" width="13" bestFit="1" customWidth="1"/>
    <col min="11" max="11" width="4.08203125" customWidth="1"/>
    <col min="12" max="12" width="7.5" bestFit="1" customWidth="1"/>
    <col min="13" max="13" width="7.08203125" bestFit="1" customWidth="1"/>
    <col min="14" max="14" width="9.08203125" bestFit="1" customWidth="1"/>
    <col min="15" max="15" width="13" bestFit="1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" customWidth="1"/>
    <col min="21" max="21" width="12.58203125" customWidth="1"/>
    <col min="22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0" t="s">
        <v>64</v>
      </c>
      <c r="K1" s="44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102" t="s">
        <v>16</v>
      </c>
      <c r="B2" s="104" t="s">
        <v>17</v>
      </c>
      <c r="C2" s="23">
        <v>363</v>
      </c>
      <c r="D2" s="23">
        <v>109</v>
      </c>
      <c r="E2" s="23">
        <v>14</v>
      </c>
      <c r="F2" s="23">
        <v>286</v>
      </c>
      <c r="G2" s="23">
        <v>78</v>
      </c>
      <c r="H2" s="23">
        <v>310</v>
      </c>
      <c r="I2" s="23">
        <v>207</v>
      </c>
      <c r="J2" s="54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Worthing</v>
      </c>
      <c r="V2" s="61" t="str">
        <f>IF(D2="","",IF(ISERROR(VLOOKUP(D2,Athletes!$A:$C,3,FALSE)),"?",VLOOKUP(D2,Athletes!$A:$C,3,FALSE)))</f>
        <v>Crawley</v>
      </c>
      <c r="W2" s="61" t="str">
        <f>IF(E2="","",IF(ISERROR(VLOOKUP(E2,Athletes!$A:$C,3,FALSE)),"?",VLOOKUP(E2,Athletes!$A:$C,3,FALSE)))</f>
        <v>Brighton</v>
      </c>
      <c r="X2" s="61" t="str">
        <f>IF(F2="","",IF(ISERROR(VLOOKUP(F2,Athletes!$A:$C,3,FALSE)),"?",VLOOKUP(F2,Athletes!$A:$C,3,FALSE)))</f>
        <v>Lewes</v>
      </c>
      <c r="Y2" s="61" t="str">
        <f>IF(G2="","",IF(ISERROR(VLOOKUP(G2,Athletes!$A:$C,3,FALSE)),"?",VLOOKUP(G2,Athletes!$A:$C,3,FALSE)))</f>
        <v>Chichester</v>
      </c>
      <c r="Z2" s="61" t="str">
        <f>IF(H2="","",IF(ISERROR(VLOOKUP(H2,Athletes!$A:$C,3,FALSE)),"?",VLOOKUP(H2,Athletes!$A:$C,3,FALSE)))</f>
        <v>Phoenix</v>
      </c>
      <c r="AA2" s="61" t="str">
        <f>IF(I2="","",IF(ISERROR(VLOOKUP(I2,Athletes!$A:$C,3,FALSE)),"?",VLOOKUP(I2,Athletes!$A:$C,3,FALSE)))</f>
        <v>Horsham</v>
      </c>
      <c r="AB2" s="61" t="str">
        <f>IF(J2="","",IF(ISERROR(VLOOKUP(J2,Athletes!$A:$C,3,FALSE)),"?",VLOOKUP(J2,Athletes!$A:$C,3,FALSE)))</f>
        <v/>
      </c>
    </row>
    <row r="3" spans="1:28" ht="14.5" x14ac:dyDescent="0.3">
      <c r="A3" s="102"/>
      <c r="B3" s="102"/>
      <c r="C3" s="61" t="str">
        <f>IF(C2="","",IF(ISERROR(VLOOKUP(C2,Athletes!$A:$B,2,FALSE)),"?",VLOOKUP(C2,Athletes!$A:$B,2,FALSE)))</f>
        <v>Max Leadbeatter</v>
      </c>
      <c r="D3" s="61" t="str">
        <f>IF(D2="","",IF(ISERROR(VLOOKUP(D2,Athletes!$A:$B,2,FALSE)),"?",VLOOKUP(D2,Athletes!$A:$B,2,FALSE)))</f>
        <v>Kyron Thomas</v>
      </c>
      <c r="E3" s="61" t="str">
        <f>IF(E2="","",IF(ISERROR(VLOOKUP(E2,Athletes!$A:$B,2,FALSE)),"?",VLOOKUP(E2,Athletes!$A:$B,2,FALSE)))</f>
        <v>Jed Travis</v>
      </c>
      <c r="F3" s="61" t="str">
        <f>IF(F2="","",IF(ISERROR(VLOOKUP(F2,Athletes!$A:$B,2,FALSE)),"?",VLOOKUP(F2,Athletes!$A:$B,2,FALSE)))</f>
        <v>Django  White</v>
      </c>
      <c r="G3" s="61" t="str">
        <f>IF(G2="","",IF(ISERROR(VLOOKUP(G2,Athletes!$A:$B,2,FALSE)),"?",VLOOKUP(G2,Athletes!$A:$B,2,FALSE)))</f>
        <v>Fraser Boden</v>
      </c>
      <c r="H3" s="61" t="str">
        <f>IF(H2="","",IF(ISERROR(VLOOKUP(H2,Athletes!$A:$B,2,FALSE)),"?",VLOOKUP(H2,Athletes!$A:$B,2,FALSE)))</f>
        <v>Evan Risdale</v>
      </c>
      <c r="I3" s="61" t="str">
        <f>IF(I2="","",IF(ISERROR(VLOOKUP(I2,Athletes!$A:$B,2,FALSE)),"?",VLOOKUP(I2,Athletes!$A:$B,2,FALSE)))</f>
        <v xml:space="preserve"> Jacob Taylor</v>
      </c>
      <c r="J3" s="65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102"/>
      <c r="B4" s="102"/>
      <c r="C4" s="61" t="str">
        <f>IF(C2="","",IF(ISERROR(VLOOKUP(C2,Athletes!$A:$C,3,FALSE)),"?",VLOOKUP(C2,Athletes!$A:$C,3,FALSE)))</f>
        <v>Worthing</v>
      </c>
      <c r="D4" s="61" t="str">
        <f>IF(D2="","",IF(ISERROR(VLOOKUP(D2,Athletes!$A:$C,3,FALSE)),"?",VLOOKUP(D2,Athletes!$A:$C,3,FALSE)))</f>
        <v>Crawley</v>
      </c>
      <c r="E4" s="61" t="str">
        <f>IF(E2="","",IF(ISERROR(VLOOKUP(E2,Athletes!$A:$C,3,FALSE)),"?",VLOOKUP(E2,Athletes!$A:$C,3,FALSE)))</f>
        <v>Brighton</v>
      </c>
      <c r="F4" s="61" t="str">
        <f>IF(F2="","",IF(ISERROR(VLOOKUP(F2,Athletes!$A:$C,3,FALSE)),"?",VLOOKUP(F2,Athletes!$A:$C,3,FALSE)))</f>
        <v>Lewes</v>
      </c>
      <c r="G4" s="61" t="str">
        <f>IF(G2="","",IF(ISERROR(VLOOKUP(G2,Athletes!$A:$C,3,FALSE)),"?",VLOOKUP(G2,Athletes!$A:$C,3,FALSE)))</f>
        <v>Chichester</v>
      </c>
      <c r="H4" s="61" t="str">
        <f>IF(H2="","",IF(ISERROR(VLOOKUP(H2,Athletes!$A:$C,3,FALSE)),"?",VLOOKUP(H2,Athletes!$A:$C,3,FALSE)))</f>
        <v>Phoenix</v>
      </c>
      <c r="I4" s="61" t="str">
        <f>IF(I2="","",IF(ISERROR(VLOOKUP(I2,Athletes!$A:$C,3,FALSE)),"?",VLOOKUP(I2,Athletes!$A:$C,3,FALSE)))</f>
        <v>Horsham</v>
      </c>
      <c r="J4" s="65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02"/>
      <c r="B5" s="103"/>
      <c r="C5" s="53">
        <v>13</v>
      </c>
      <c r="D5" s="53">
        <v>13.2</v>
      </c>
      <c r="E5" s="53">
        <v>13.3</v>
      </c>
      <c r="F5" s="53">
        <v>13.9</v>
      </c>
      <c r="G5" s="53">
        <v>14.4</v>
      </c>
      <c r="H5" s="53">
        <v>15.1</v>
      </c>
      <c r="I5" s="53">
        <v>15.7</v>
      </c>
      <c r="J5" s="55"/>
      <c r="K5" s="43"/>
      <c r="L5" s="62">
        <f t="shared" ref="L5:S5" si="0">IF(ISERROR(MATCH(L$1,$U2:$AB2,0)),"",9-MATCH(L$1,$U2:$AB2,0))</f>
        <v>6</v>
      </c>
      <c r="M5" s="63">
        <f t="shared" si="0"/>
        <v>7</v>
      </c>
      <c r="N5" s="63">
        <f t="shared" si="0"/>
        <v>4</v>
      </c>
      <c r="O5" s="63" t="str">
        <f t="shared" si="0"/>
        <v/>
      </c>
      <c r="P5" s="63">
        <f t="shared" si="0"/>
        <v>2</v>
      </c>
      <c r="Q5" s="63">
        <f t="shared" si="0"/>
        <v>5</v>
      </c>
      <c r="R5" s="63">
        <f t="shared" si="0"/>
        <v>3</v>
      </c>
      <c r="S5" s="64">
        <f t="shared" si="0"/>
        <v>8</v>
      </c>
      <c r="T5" s="49"/>
    </row>
    <row r="6" spans="1:28" ht="14.5" x14ac:dyDescent="0.3">
      <c r="A6" s="102"/>
      <c r="B6" s="102" t="s">
        <v>18</v>
      </c>
      <c r="C6" s="8">
        <v>107</v>
      </c>
      <c r="D6" s="8">
        <v>42</v>
      </c>
      <c r="E6" s="8">
        <v>80</v>
      </c>
      <c r="F6" s="8">
        <v>289</v>
      </c>
      <c r="G6" s="8">
        <v>314</v>
      </c>
      <c r="H6" s="8">
        <v>361</v>
      </c>
      <c r="I6" s="8">
        <v>210</v>
      </c>
      <c r="J6" s="34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Crawley</v>
      </c>
      <c r="V6" s="61" t="str">
        <f>IF(D6="","",IF(ISERROR(VLOOKUP(D6,Athletes!$A:$C,3,FALSE)),"?",VLOOKUP(D6,Athletes!$A:$C,3,FALSE)))</f>
        <v>Brighton</v>
      </c>
      <c r="W6" s="61" t="str">
        <f>IF(E6="","",IF(ISERROR(VLOOKUP(E6,Athletes!$A:$C,3,FALSE)),"?",VLOOKUP(E6,Athletes!$A:$C,3,FALSE)))</f>
        <v>Chichester</v>
      </c>
      <c r="X6" s="61" t="str">
        <f>IF(F6="","",IF(ISERROR(VLOOKUP(F6,Athletes!$A:$C,3,FALSE)),"?",VLOOKUP(F6,Athletes!$A:$C,3,FALSE)))</f>
        <v>Lewes</v>
      </c>
      <c r="Y6" s="61" t="str">
        <f>IF(G6="","",IF(ISERROR(VLOOKUP(G6,Athletes!$A:$C,3,FALSE)),"?",VLOOKUP(G6,Athletes!$A:$C,3,FALSE)))</f>
        <v>Phoenix</v>
      </c>
      <c r="Z6" s="61" t="str">
        <f>IF(H6="","",IF(ISERROR(VLOOKUP(H6,Athletes!$A:$C,3,FALSE)),"?",VLOOKUP(H6,Athletes!$A:$C,3,FALSE)))</f>
        <v>Worthing</v>
      </c>
      <c r="AA6" s="61" t="str">
        <f>IF(I6="","",IF(ISERROR(VLOOKUP(I6,Athletes!$A:$C,3,FALSE)),"?",VLOOKUP(I6,Athletes!$A:$C,3,FALSE)))</f>
        <v>Horsham</v>
      </c>
      <c r="AB6" s="61" t="str">
        <f>IF(J6="","",IF(ISERROR(VLOOKUP(J6,Athletes!$A:$C,3,FALSE)),"?",VLOOKUP(J6,Athletes!$A:$C,3,FALSE)))</f>
        <v/>
      </c>
    </row>
    <row r="7" spans="1:28" ht="14.5" x14ac:dyDescent="0.3">
      <c r="A7" s="102"/>
      <c r="B7" s="102"/>
      <c r="C7" s="61" t="str">
        <f>IF(C6="","",IF(ISERROR(VLOOKUP(C6,Athletes!$A:$B,2,FALSE)),"?",VLOOKUP(C6,Athletes!$A:$B,2,FALSE)))</f>
        <v>Myles Richardson</v>
      </c>
      <c r="D7" s="61" t="str">
        <f>IF(D6="","",IF(ISERROR(VLOOKUP(D6,Athletes!$A:$B,2,FALSE)),"?",VLOOKUP(D6,Athletes!$A:$B,2,FALSE)))</f>
        <v>Sammy Sullivan</v>
      </c>
      <c r="E7" s="61" t="str">
        <f>IF(E6="","",IF(ISERROR(VLOOKUP(E6,Athletes!$A:$B,2,FALSE)),"?",VLOOKUP(E6,Athletes!$A:$B,2,FALSE)))</f>
        <v>Oscar Squires</v>
      </c>
      <c r="F7" s="61" t="str">
        <f>IF(F6="","",IF(ISERROR(VLOOKUP(F6,Athletes!$A:$B,2,FALSE)),"?",VLOOKUP(F6,Athletes!$A:$B,2,FALSE)))</f>
        <v>Jenson Maxted</v>
      </c>
      <c r="G7" s="61" t="str">
        <f>IF(G6="","",IF(ISERROR(VLOOKUP(G6,Athletes!$A:$B,2,FALSE)),"?",VLOOKUP(G6,Athletes!$A:$B,2,FALSE)))</f>
        <v>Hal Steer</v>
      </c>
      <c r="H7" s="61" t="str">
        <f>IF(H6="","",IF(ISERROR(VLOOKUP(H6,Athletes!$A:$B,2,FALSE)),"?",VLOOKUP(H6,Athletes!$A:$B,2,FALSE)))</f>
        <v>Caspa Moss</v>
      </c>
      <c r="I7" s="61" t="str">
        <f>IF(I6="","",IF(ISERROR(VLOOKUP(I6,Athletes!$A:$B,2,FALSE)),"?",VLOOKUP(I6,Athletes!$A:$B,2,FALSE)))</f>
        <v>William Ireland</v>
      </c>
      <c r="J7" s="65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02"/>
      <c r="B8" s="102"/>
      <c r="C8" s="61" t="str">
        <f>IF(C6="","",IF(ISERROR(VLOOKUP(C6,Athletes!$A:$C,3,FALSE)),"?",VLOOKUP(C6,Athletes!$A:$C,3,FALSE)))</f>
        <v>Crawley</v>
      </c>
      <c r="D8" s="61" t="str">
        <f>IF(D6="","",IF(ISERROR(VLOOKUP(D6,Athletes!$A:$C,3,FALSE)),"?",VLOOKUP(D6,Athletes!$A:$C,3,FALSE)))</f>
        <v>Brighton</v>
      </c>
      <c r="E8" s="61" t="str">
        <f>IF(E6="","",IF(ISERROR(VLOOKUP(E6,Athletes!$A:$C,3,FALSE)),"?",VLOOKUP(E6,Athletes!$A:$C,3,FALSE)))</f>
        <v>Chichester</v>
      </c>
      <c r="F8" s="61" t="str">
        <f>IF(F6="","",IF(ISERROR(VLOOKUP(F6,Athletes!$A:$C,3,FALSE)),"?",VLOOKUP(F6,Athletes!$A:$C,3,FALSE)))</f>
        <v>Lewes</v>
      </c>
      <c r="G8" s="61" t="str">
        <f>IF(G6="","",IF(ISERROR(VLOOKUP(G6,Athletes!$A:$C,3,FALSE)),"?",VLOOKUP(G6,Athletes!$A:$C,3,FALSE)))</f>
        <v>Phoenix</v>
      </c>
      <c r="H8" s="61" t="str">
        <f>IF(H6="","",IF(ISERROR(VLOOKUP(H6,Athletes!$A:$C,3,FALSE)),"?",VLOOKUP(H6,Athletes!$A:$C,3,FALSE)))</f>
        <v>Worthing</v>
      </c>
      <c r="I8" s="61" t="str">
        <f>IF(I6="","",IF(ISERROR(VLOOKUP(I6,Athletes!$A:$C,3,FALSE)),"?",VLOOKUP(I6,Athletes!$A:$C,3,FALSE)))</f>
        <v>Horsham</v>
      </c>
      <c r="J8" s="65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03"/>
      <c r="B9" s="103"/>
      <c r="C9" s="53">
        <v>13.5</v>
      </c>
      <c r="D9" s="53">
        <v>13.7</v>
      </c>
      <c r="E9" s="53">
        <v>13.7</v>
      </c>
      <c r="F9" s="53">
        <v>14.5</v>
      </c>
      <c r="G9" s="53">
        <v>14.8</v>
      </c>
      <c r="H9" s="53">
        <v>15.7</v>
      </c>
      <c r="I9" s="53">
        <v>15.7</v>
      </c>
      <c r="J9" s="55"/>
      <c r="K9" s="43"/>
      <c r="L9" s="62">
        <f t="shared" ref="L9:S9" si="1">IF(ISERROR(MATCH(L$1,$U6:$AB6,0)),"",9-MATCH(L$1,$U6:$AB6,0))</f>
        <v>7</v>
      </c>
      <c r="M9" s="63">
        <f t="shared" si="1"/>
        <v>8</v>
      </c>
      <c r="N9" s="63">
        <f t="shared" si="1"/>
        <v>6</v>
      </c>
      <c r="O9" s="63" t="str">
        <f t="shared" si="1"/>
        <v/>
      </c>
      <c r="P9" s="63">
        <f t="shared" si="1"/>
        <v>2</v>
      </c>
      <c r="Q9" s="63">
        <f t="shared" si="1"/>
        <v>5</v>
      </c>
      <c r="R9" s="63">
        <f t="shared" si="1"/>
        <v>4</v>
      </c>
      <c r="S9" s="64">
        <f t="shared" si="1"/>
        <v>3</v>
      </c>
      <c r="T9" s="49"/>
    </row>
    <row r="10" spans="1:28" ht="14.5" x14ac:dyDescent="0.3">
      <c r="A10" s="104" t="s">
        <v>19</v>
      </c>
      <c r="B10" s="104" t="s">
        <v>17</v>
      </c>
      <c r="C10" s="23">
        <v>363</v>
      </c>
      <c r="D10" s="23">
        <v>290</v>
      </c>
      <c r="E10" s="23">
        <v>20</v>
      </c>
      <c r="F10" s="23">
        <v>71</v>
      </c>
      <c r="G10" s="23">
        <v>108</v>
      </c>
      <c r="H10" s="23">
        <v>310</v>
      </c>
      <c r="I10" s="12">
        <v>208</v>
      </c>
      <c r="J10" s="34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Worthing</v>
      </c>
      <c r="V10" s="61" t="str">
        <f>IF(D10="","",IF(ISERROR(VLOOKUP(D10,Athletes!$A:$C,3,FALSE)),"?",VLOOKUP(D10,Athletes!$A:$C,3,FALSE)))</f>
        <v>Lewes</v>
      </c>
      <c r="W10" s="61" t="str">
        <f>IF(E10="","",IF(ISERROR(VLOOKUP(E10,Athletes!$A:$C,3,FALSE)),"?",VLOOKUP(E10,Athletes!$A:$C,3,FALSE)))</f>
        <v>Brighton</v>
      </c>
      <c r="X10" s="61" t="str">
        <f>IF(F10="","",IF(ISERROR(VLOOKUP(F10,Athletes!$A:$C,3,FALSE)),"?",VLOOKUP(F10,Athletes!$A:$C,3,FALSE)))</f>
        <v>Chichester</v>
      </c>
      <c r="Y10" s="61" t="str">
        <f>IF(G10="","",IF(ISERROR(VLOOKUP(G10,Athletes!$A:$C,3,FALSE)),"?",VLOOKUP(G10,Athletes!$A:$C,3,FALSE)))</f>
        <v>Crawley</v>
      </c>
      <c r="Z10" s="61" t="str">
        <f>IF(H10="","",IF(ISERROR(VLOOKUP(H10,Athletes!$A:$C,3,FALSE)),"?",VLOOKUP(H10,Athletes!$A:$C,3,FALSE)))</f>
        <v>Phoenix</v>
      </c>
      <c r="AA10" s="61" t="str">
        <f>IF(I10="","",IF(ISERROR(VLOOKUP(I10,Athletes!$A:$C,3,FALSE)),"?",VLOOKUP(I10,Athletes!$A:$C,3,FALSE)))</f>
        <v>Horsham</v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102"/>
      <c r="B11" s="102"/>
      <c r="C11" s="61" t="str">
        <f>IF(C10="","",IF(ISERROR(VLOOKUP(C10,Athletes!$A:$B,2,FALSE)),"?",VLOOKUP(C10,Athletes!$A:$B,2,FALSE)))</f>
        <v>Max Leadbeatter</v>
      </c>
      <c r="D11" s="61" t="str">
        <f>IF(D10="","",IF(ISERROR(VLOOKUP(D10,Athletes!$A:$B,2,FALSE)),"?",VLOOKUP(D10,Athletes!$A:$B,2,FALSE)))</f>
        <v>Archie Foster</v>
      </c>
      <c r="E11" s="61" t="str">
        <f>IF(E10="","",IF(ISERROR(VLOOKUP(E10,Athletes!$A:$B,2,FALSE)),"?",VLOOKUP(E10,Athletes!$A:$B,2,FALSE)))</f>
        <v>Laurence Fox</v>
      </c>
      <c r="F11" s="61" t="str">
        <f>IF(F10="","",IF(ISERROR(VLOOKUP(F10,Athletes!$A:$B,2,FALSE)),"?",VLOOKUP(F10,Athletes!$A:$B,2,FALSE)))</f>
        <v>Nathaniel Jolly</v>
      </c>
      <c r="G11" s="61" t="str">
        <f>IF(G10="","",IF(ISERROR(VLOOKUP(G10,Athletes!$A:$B,2,FALSE)),"?",VLOOKUP(G10,Athletes!$A:$B,2,FALSE)))</f>
        <v>Abraham Terwane</v>
      </c>
      <c r="H11" s="61" t="str">
        <f>IF(H10="","",IF(ISERROR(VLOOKUP(H10,Athletes!$A:$B,2,FALSE)),"?",VLOOKUP(H10,Athletes!$A:$B,2,FALSE)))</f>
        <v>Evan Risdale</v>
      </c>
      <c r="I11" s="61" t="str">
        <f>IF(I10="","",IF(ISERROR(VLOOKUP(I10,Athletes!$A:$B,2,FALSE)),"?",VLOOKUP(I10,Athletes!$A:$B,2,FALSE)))</f>
        <v>Joseph Airey</v>
      </c>
      <c r="J11" s="65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02"/>
      <c r="B12" s="102"/>
      <c r="C12" s="61" t="str">
        <f>IF(C10="","",IF(ISERROR(VLOOKUP(C10,Athletes!$A:$C,3,FALSE)),"?",VLOOKUP(C10,Athletes!$A:$C,3,FALSE)))</f>
        <v>Worthing</v>
      </c>
      <c r="D12" s="61" t="str">
        <f>IF(D10="","",IF(ISERROR(VLOOKUP(D10,Athletes!$A:$C,3,FALSE)),"?",VLOOKUP(D10,Athletes!$A:$C,3,FALSE)))</f>
        <v>Lewes</v>
      </c>
      <c r="E12" s="61" t="str">
        <f>IF(E10="","",IF(ISERROR(VLOOKUP(E10,Athletes!$A:$C,3,FALSE)),"?",VLOOKUP(E10,Athletes!$A:$C,3,FALSE)))</f>
        <v>Brighton</v>
      </c>
      <c r="F12" s="61" t="str">
        <f>IF(F10="","",IF(ISERROR(VLOOKUP(F10,Athletes!$A:$C,3,FALSE)),"?",VLOOKUP(F10,Athletes!$A:$C,3,FALSE)))</f>
        <v>Chichester</v>
      </c>
      <c r="G12" s="61" t="str">
        <f>IF(G10="","",IF(ISERROR(VLOOKUP(G10,Athletes!$A:$C,3,FALSE)),"?",VLOOKUP(G10,Athletes!$A:$C,3,FALSE)))</f>
        <v>Crawley</v>
      </c>
      <c r="H12" s="61" t="str">
        <f>IF(H10="","",IF(ISERROR(VLOOKUP(H10,Athletes!$A:$C,3,FALSE)),"?",VLOOKUP(H10,Athletes!$A:$C,3,FALSE)))</f>
        <v>Phoenix</v>
      </c>
      <c r="I12" s="61" t="str">
        <f>IF(I10="","",IF(ISERROR(VLOOKUP(I10,Athletes!$A:$C,3,FALSE)),"?",VLOOKUP(I10,Athletes!$A:$C,3,FALSE)))</f>
        <v>Horsham</v>
      </c>
      <c r="J12" s="65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02"/>
      <c r="B13" s="103"/>
      <c r="C13" s="53">
        <v>56.3</v>
      </c>
      <c r="D13" s="53">
        <v>59.4</v>
      </c>
      <c r="E13" s="53">
        <v>59.9</v>
      </c>
      <c r="F13" s="53">
        <v>61.7</v>
      </c>
      <c r="G13" s="53">
        <v>64.599999999999994</v>
      </c>
      <c r="H13" s="53">
        <v>65.3</v>
      </c>
      <c r="I13" s="11">
        <v>67.3</v>
      </c>
      <c r="J13" s="26"/>
      <c r="K13" s="43"/>
      <c r="L13" s="62">
        <f t="shared" ref="L13:S13" si="2">IF(ISERROR(MATCH(L$1,$U10:$AB10,0)),"",9-MATCH(L$1,$U10:$AB10,0))</f>
        <v>6</v>
      </c>
      <c r="M13" s="63">
        <f t="shared" si="2"/>
        <v>4</v>
      </c>
      <c r="N13" s="63">
        <f t="shared" si="2"/>
        <v>5</v>
      </c>
      <c r="O13" s="63" t="str">
        <f t="shared" si="2"/>
        <v/>
      </c>
      <c r="P13" s="63">
        <f t="shared" si="2"/>
        <v>2</v>
      </c>
      <c r="Q13" s="63">
        <f t="shared" si="2"/>
        <v>7</v>
      </c>
      <c r="R13" s="63">
        <f t="shared" si="2"/>
        <v>3</v>
      </c>
      <c r="S13" s="64">
        <f t="shared" si="2"/>
        <v>8</v>
      </c>
      <c r="T13" s="49"/>
    </row>
    <row r="14" spans="1:28" ht="14.5" x14ac:dyDescent="0.3">
      <c r="A14" s="102"/>
      <c r="B14" s="102" t="s">
        <v>18</v>
      </c>
      <c r="C14" s="8">
        <v>362</v>
      </c>
      <c r="D14" s="8">
        <v>287</v>
      </c>
      <c r="E14" s="8">
        <v>91</v>
      </c>
      <c r="F14" s="8">
        <v>314</v>
      </c>
      <c r="G14" s="8">
        <v>28</v>
      </c>
      <c r="H14" s="8">
        <v>206</v>
      </c>
      <c r="I14" s="8">
        <v>104</v>
      </c>
      <c r="J14" s="34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Worthing</v>
      </c>
      <c r="V14" s="61" t="str">
        <f>IF(D14="","",IF(ISERROR(VLOOKUP(D14,Athletes!$A:$C,3,FALSE)),"?",VLOOKUP(D14,Athletes!$A:$C,3,FALSE)))</f>
        <v>Lewes</v>
      </c>
      <c r="W14" s="61" t="str">
        <f>IF(E14="","",IF(ISERROR(VLOOKUP(E14,Athletes!$A:$C,3,FALSE)),"?",VLOOKUP(E14,Athletes!$A:$C,3,FALSE)))</f>
        <v>Chichester</v>
      </c>
      <c r="X14" s="61" t="str">
        <f>IF(F14="","",IF(ISERROR(VLOOKUP(F14,Athletes!$A:$C,3,FALSE)),"?",VLOOKUP(F14,Athletes!$A:$C,3,FALSE)))</f>
        <v>Phoenix</v>
      </c>
      <c r="Y14" s="61" t="str">
        <f>IF(G14="","",IF(ISERROR(VLOOKUP(G14,Athletes!$A:$C,3,FALSE)),"?",VLOOKUP(G14,Athletes!$A:$C,3,FALSE)))</f>
        <v>Brighton</v>
      </c>
      <c r="Z14" s="61" t="str">
        <f>IF(H14="","",IF(ISERROR(VLOOKUP(H14,Athletes!$A:$C,3,FALSE)),"?",VLOOKUP(H14,Athletes!$A:$C,3,FALSE)))</f>
        <v>Horsham</v>
      </c>
      <c r="AA14" s="61" t="str">
        <f>IF(I14="","",IF(ISERROR(VLOOKUP(I14,Athletes!$A:$C,3,FALSE)),"?",VLOOKUP(I14,Athletes!$A:$C,3,FALSE)))</f>
        <v>Crawley</v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02"/>
      <c r="B15" s="102"/>
      <c r="C15" s="61" t="str">
        <f>IF(C14="","",IF(ISERROR(VLOOKUP(C14,Athletes!$A:$B,2,FALSE)),"?",VLOOKUP(C14,Athletes!$A:$B,2,FALSE)))</f>
        <v>Riley Ayre</v>
      </c>
      <c r="D15" s="61" t="str">
        <f>IF(D14="","",IF(ISERROR(VLOOKUP(D14,Athletes!$A:$B,2,FALSE)),"?",VLOOKUP(D14,Athletes!$A:$B,2,FALSE)))</f>
        <v>Oliver  Stevens</v>
      </c>
      <c r="E15" s="61" t="str">
        <f>IF(E14="","",IF(ISERROR(VLOOKUP(E14,Athletes!$A:$B,2,FALSE)),"?",VLOOKUP(E14,Athletes!$A:$B,2,FALSE)))</f>
        <v>Ethan Cowell</v>
      </c>
      <c r="F15" s="61" t="str">
        <f>IF(F14="","",IF(ISERROR(VLOOKUP(F14,Athletes!$A:$B,2,FALSE)),"?",VLOOKUP(F14,Athletes!$A:$B,2,FALSE)))</f>
        <v>Hal Steer</v>
      </c>
      <c r="G15" s="61" t="str">
        <f>IF(G14="","",IF(ISERROR(VLOOKUP(G14,Athletes!$A:$B,2,FALSE)),"?",VLOOKUP(G14,Athletes!$A:$B,2,FALSE)))</f>
        <v>John Downes</v>
      </c>
      <c r="H15" s="61" t="str">
        <f>IF(H14="","",IF(ISERROR(VLOOKUP(H14,Athletes!$A:$B,2,FALSE)),"?",VLOOKUP(H14,Athletes!$A:$B,2,FALSE)))</f>
        <v>Robin Hall</v>
      </c>
      <c r="I15" s="61" t="str">
        <f>IF(I14="","",IF(ISERROR(VLOOKUP(I14,Athletes!$A:$B,2,FALSE)),"?",VLOOKUP(I14,Athletes!$A:$B,2,FALSE)))</f>
        <v>Blu-Rye Gordon</v>
      </c>
      <c r="J15" s="65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02"/>
      <c r="B16" s="102"/>
      <c r="C16" s="61" t="str">
        <f>IF(C14="","",IF(ISERROR(VLOOKUP(C14,Athletes!$A:$C,3,FALSE)),"?",VLOOKUP(C14,Athletes!$A:$C,3,FALSE)))</f>
        <v>Worthing</v>
      </c>
      <c r="D16" s="61" t="str">
        <f>IF(D14="","",IF(ISERROR(VLOOKUP(D14,Athletes!$A:$C,3,FALSE)),"?",VLOOKUP(D14,Athletes!$A:$C,3,FALSE)))</f>
        <v>Lewes</v>
      </c>
      <c r="E16" s="61" t="str">
        <f>IF(E14="","",IF(ISERROR(VLOOKUP(E14,Athletes!$A:$C,3,FALSE)),"?",VLOOKUP(E14,Athletes!$A:$C,3,FALSE)))</f>
        <v>Chichester</v>
      </c>
      <c r="F16" s="61" t="str">
        <f>IF(F14="","",IF(ISERROR(VLOOKUP(F14,Athletes!$A:$C,3,FALSE)),"?",VLOOKUP(F14,Athletes!$A:$C,3,FALSE)))</f>
        <v>Phoenix</v>
      </c>
      <c r="G16" s="61" t="str">
        <f>IF(G14="","",IF(ISERROR(VLOOKUP(G14,Athletes!$A:$C,3,FALSE)),"?",VLOOKUP(G14,Athletes!$A:$C,3,FALSE)))</f>
        <v>Brighton</v>
      </c>
      <c r="H16" s="61" t="str">
        <f>IF(H14="","",IF(ISERROR(VLOOKUP(H14,Athletes!$A:$C,3,FALSE)),"?",VLOOKUP(H14,Athletes!$A:$C,3,FALSE)))</f>
        <v>Horsham</v>
      </c>
      <c r="I16" s="61" t="str">
        <f>IF(I14="","",IF(ISERROR(VLOOKUP(I14,Athletes!$A:$C,3,FALSE)),"?",VLOOKUP(I14,Athletes!$A:$C,3,FALSE)))</f>
        <v>Crawley</v>
      </c>
      <c r="J16" s="65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03"/>
      <c r="B17" s="103"/>
      <c r="C17" s="11">
        <v>59.9</v>
      </c>
      <c r="D17" s="11">
        <v>60.3</v>
      </c>
      <c r="E17" s="11">
        <v>60.7</v>
      </c>
      <c r="F17" s="11">
        <v>61.3</v>
      </c>
      <c r="G17" s="11">
        <v>62.2</v>
      </c>
      <c r="H17" s="11">
        <v>65.400000000000006</v>
      </c>
      <c r="I17" s="11">
        <v>66.2</v>
      </c>
      <c r="J17" s="26"/>
      <c r="K17" s="43"/>
      <c r="L17" s="62">
        <f t="shared" ref="L17:S17" si="3">IF(ISERROR(MATCH(L$1,$U14:$AB14,0)),"",9-MATCH(L$1,$U14:$AB14,0))</f>
        <v>4</v>
      </c>
      <c r="M17" s="63">
        <f t="shared" si="3"/>
        <v>2</v>
      </c>
      <c r="N17" s="63">
        <f t="shared" si="3"/>
        <v>6</v>
      </c>
      <c r="O17" s="63" t="str">
        <f t="shared" si="3"/>
        <v/>
      </c>
      <c r="P17" s="63">
        <f t="shared" si="3"/>
        <v>3</v>
      </c>
      <c r="Q17" s="63">
        <f t="shared" si="3"/>
        <v>7</v>
      </c>
      <c r="R17" s="63">
        <f t="shared" si="3"/>
        <v>5</v>
      </c>
      <c r="S17" s="64">
        <f t="shared" si="3"/>
        <v>8</v>
      </c>
      <c r="T17" s="49"/>
    </row>
    <row r="18" spans="1:28" ht="14.5" x14ac:dyDescent="0.3">
      <c r="A18" s="104" t="s">
        <v>20</v>
      </c>
      <c r="B18" s="104" t="s">
        <v>21</v>
      </c>
      <c r="C18" s="12" t="s">
        <v>51</v>
      </c>
      <c r="D18" s="12" t="s">
        <v>57</v>
      </c>
      <c r="E18" s="12" t="s">
        <v>53</v>
      </c>
      <c r="F18" s="12" t="s">
        <v>52</v>
      </c>
      <c r="G18" s="12" t="s">
        <v>55</v>
      </c>
      <c r="H18" s="12" t="s">
        <v>56</v>
      </c>
      <c r="I18" s="12" t="s">
        <v>192</v>
      </c>
      <c r="J18" s="34" t="s">
        <v>54</v>
      </c>
      <c r="K18" s="43"/>
      <c r="L18" s="14"/>
      <c r="M18" s="13"/>
      <c r="N18" s="13"/>
      <c r="O18" s="13"/>
      <c r="P18" s="13"/>
      <c r="Q18" s="13"/>
      <c r="R18" s="13"/>
      <c r="S18" s="16"/>
      <c r="T18" s="49"/>
      <c r="U18" s="61" t="str">
        <f t="shared" ref="U18:AB18" si="4">IF(C18="","",C18)</f>
        <v>Brighton</v>
      </c>
      <c r="V18" s="61" t="str">
        <f t="shared" si="4"/>
        <v>Worthing</v>
      </c>
      <c r="W18" s="61" t="str">
        <f t="shared" si="4"/>
        <v>Chichester</v>
      </c>
      <c r="X18" s="61" t="str">
        <f t="shared" si="4"/>
        <v>Crawley</v>
      </c>
      <c r="Y18" s="61" t="str">
        <f t="shared" si="4"/>
        <v>Lewes</v>
      </c>
      <c r="Z18" s="61" t="str">
        <f t="shared" si="4"/>
        <v>Phoenix</v>
      </c>
      <c r="AA18" s="61" t="str">
        <f t="shared" si="4"/>
        <v>Hayward Heath</v>
      </c>
      <c r="AB18" s="61" t="str">
        <f t="shared" si="4"/>
        <v>Horsham</v>
      </c>
    </row>
    <row r="19" spans="1:28" ht="14.5" x14ac:dyDescent="0.3">
      <c r="A19" s="103"/>
      <c r="B19" s="103"/>
      <c r="C19" s="53">
        <v>84</v>
      </c>
      <c r="D19" s="53">
        <v>85.3</v>
      </c>
      <c r="E19" s="53">
        <v>87.2</v>
      </c>
      <c r="F19" s="53">
        <v>87.9</v>
      </c>
      <c r="G19" s="53">
        <v>90.5</v>
      </c>
      <c r="H19" s="53">
        <v>95</v>
      </c>
      <c r="I19" s="53">
        <v>97.1</v>
      </c>
      <c r="J19" s="55">
        <v>103.3</v>
      </c>
      <c r="K19" s="43"/>
      <c r="L19" s="62">
        <f t="shared" ref="L19:S19" si="5">IF(ISERROR(MATCH(L$1,$U18:$AB18,0)),"",18-2*MATCH(L$1,$U18:$AB18,0))</f>
        <v>16</v>
      </c>
      <c r="M19" s="63">
        <f t="shared" si="5"/>
        <v>10</v>
      </c>
      <c r="N19" s="63">
        <f t="shared" si="5"/>
        <v>12</v>
      </c>
      <c r="O19" s="63" t="str">
        <f t="shared" si="5"/>
        <v/>
      </c>
      <c r="P19" s="63">
        <f t="shared" si="5"/>
        <v>2</v>
      </c>
      <c r="Q19" s="63">
        <f t="shared" si="5"/>
        <v>8</v>
      </c>
      <c r="R19" s="63">
        <f t="shared" si="5"/>
        <v>6</v>
      </c>
      <c r="S19" s="64">
        <f t="shared" si="5"/>
        <v>14</v>
      </c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04" t="s">
        <v>22</v>
      </c>
      <c r="B20" s="104" t="s">
        <v>21</v>
      </c>
      <c r="C20" s="12" t="s">
        <v>51</v>
      </c>
      <c r="D20" s="12" t="s">
        <v>53</v>
      </c>
      <c r="E20" s="12" t="s">
        <v>57</v>
      </c>
      <c r="F20" s="12" t="s">
        <v>52</v>
      </c>
      <c r="G20" s="12" t="s">
        <v>54</v>
      </c>
      <c r="H20" s="12" t="s">
        <v>56</v>
      </c>
      <c r="I20" s="12"/>
      <c r="J20" s="34"/>
      <c r="K20" s="43"/>
      <c r="L20" s="14"/>
      <c r="M20" s="13"/>
      <c r="N20" s="13"/>
      <c r="O20" s="13"/>
      <c r="P20" s="13"/>
      <c r="Q20" s="13"/>
      <c r="R20" s="13"/>
      <c r="S20" s="16"/>
      <c r="T20" s="49"/>
      <c r="U20" s="61" t="str">
        <f>IF(C20="","",C20)</f>
        <v>Brighton</v>
      </c>
      <c r="V20" s="61" t="str">
        <f t="shared" ref="V20:AB20" si="6">IF(D20="","",D20)</f>
        <v>Chichester</v>
      </c>
      <c r="W20" s="61" t="str">
        <f t="shared" si="6"/>
        <v>Worthing</v>
      </c>
      <c r="X20" s="61" t="str">
        <f t="shared" si="6"/>
        <v>Crawley</v>
      </c>
      <c r="Y20" s="61" t="str">
        <f t="shared" si="6"/>
        <v>Horsham</v>
      </c>
      <c r="Z20" s="61" t="str">
        <f t="shared" si="6"/>
        <v>Phoenix</v>
      </c>
      <c r="AA20" s="61" t="str">
        <f t="shared" si="6"/>
        <v/>
      </c>
      <c r="AB20" s="61" t="str">
        <f t="shared" si="6"/>
        <v/>
      </c>
    </row>
    <row r="21" spans="1:28" ht="14.5" x14ac:dyDescent="0.3">
      <c r="A21" s="103"/>
      <c r="B21" s="103"/>
      <c r="C21" s="53">
        <v>54</v>
      </c>
      <c r="D21" s="53">
        <v>54.4</v>
      </c>
      <c r="E21" s="53">
        <v>56.8</v>
      </c>
      <c r="F21" s="53">
        <v>58.1</v>
      </c>
      <c r="G21" s="53">
        <v>59.8</v>
      </c>
      <c r="H21" s="53">
        <v>61.5</v>
      </c>
      <c r="I21" s="53"/>
      <c r="J21" s="55"/>
      <c r="K21" s="43"/>
      <c r="L21" s="62">
        <f t="shared" ref="L21:S21" si="7">IF(ISERROR(MATCH(L$1,$U20:$AB20,0)),"",18-2*MATCH(L$1,$U20:$AB20,0))</f>
        <v>16</v>
      </c>
      <c r="M21" s="63">
        <f t="shared" si="7"/>
        <v>10</v>
      </c>
      <c r="N21" s="63">
        <f t="shared" si="7"/>
        <v>14</v>
      </c>
      <c r="O21" s="63" t="str">
        <f t="shared" si="7"/>
        <v/>
      </c>
      <c r="P21" s="63">
        <f t="shared" si="7"/>
        <v>8</v>
      </c>
      <c r="Q21" s="63" t="str">
        <f t="shared" si="7"/>
        <v/>
      </c>
      <c r="R21" s="63">
        <f t="shared" si="7"/>
        <v>6</v>
      </c>
      <c r="S21" s="64">
        <f t="shared" si="7"/>
        <v>12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04" t="s">
        <v>23</v>
      </c>
      <c r="B22" s="104" t="s">
        <v>17</v>
      </c>
      <c r="C22" s="12">
        <v>25</v>
      </c>
      <c r="D22" s="12">
        <v>109</v>
      </c>
      <c r="E22" s="12">
        <v>207</v>
      </c>
      <c r="F22" s="12">
        <v>285</v>
      </c>
      <c r="G22" s="12">
        <v>73</v>
      </c>
      <c r="H22" s="12">
        <v>361</v>
      </c>
      <c r="I22" s="12">
        <v>316</v>
      </c>
      <c r="J22" s="34">
        <v>161</v>
      </c>
      <c r="K22" s="43"/>
      <c r="L22" s="27"/>
      <c r="M22" s="13"/>
      <c r="N22" s="13"/>
      <c r="O22" s="13"/>
      <c r="P22" s="13"/>
      <c r="Q22" s="13"/>
      <c r="R22" s="13"/>
      <c r="S22" s="16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Crawley</v>
      </c>
      <c r="W22" s="61" t="str">
        <f>IF(E22="","",IF(ISERROR(VLOOKUP(E22,Athletes!$A:$C,3,FALSE)),"?",VLOOKUP(E22,Athletes!$A:$C,3,FALSE)))</f>
        <v>Horsham</v>
      </c>
      <c r="X22" s="61" t="str">
        <f>IF(F22="","",IF(ISERROR(VLOOKUP(F22,Athletes!$A:$C,3,FALSE)),"?",VLOOKUP(F22,Athletes!$A:$C,3,FALSE)))</f>
        <v>Lewes</v>
      </c>
      <c r="Y22" s="61" t="str">
        <f>IF(G22="","",IF(ISERROR(VLOOKUP(G22,Athletes!$A:$C,3,FALSE)),"?",VLOOKUP(G22,Athletes!$A:$C,3,FALSE)))</f>
        <v>Chichester</v>
      </c>
      <c r="Z22" s="61" t="str">
        <f>IF(H22="","",IF(ISERROR(VLOOKUP(H22,Athletes!$A:$C,3,FALSE)),"?",VLOOKUP(H22,Athletes!$A:$C,3,FALSE)))</f>
        <v>Worthing</v>
      </c>
      <c r="AA22" s="61" t="str">
        <f>IF(I22="","",IF(ISERROR(VLOOKUP(I22,Athletes!$A:$C,3,FALSE)),"?",VLOOKUP(I22,Athletes!$A:$C,3,FALSE)))</f>
        <v>Phoenix</v>
      </c>
      <c r="AB22" s="61" t="str">
        <f>IF(J22="","",IF(ISERROR(VLOOKUP(J22,Athletes!$A:$C,3,FALSE)),"?",VLOOKUP(J22,Athletes!$A:$C,3,FALSE)))</f>
        <v>Haywards Heath</v>
      </c>
    </row>
    <row r="23" spans="1:28" ht="14.5" x14ac:dyDescent="0.3">
      <c r="A23" s="102"/>
      <c r="B23" s="102"/>
      <c r="C23" s="61" t="str">
        <f>IF(C22="","",IF(ISERROR(VLOOKUP(C22,Athletes!$A:$B,2,FALSE)),"?",VLOOKUP(C22,Athletes!$A:$B,2,FALSE)))</f>
        <v>Adam Ibrahim</v>
      </c>
      <c r="D23" s="61" t="str">
        <f>IF(D22="","",IF(ISERROR(VLOOKUP(D22,Athletes!$A:$B,2,FALSE)),"?",VLOOKUP(D22,Athletes!$A:$B,2,FALSE)))</f>
        <v>Kyron Thomas</v>
      </c>
      <c r="E23" s="61" t="str">
        <f>IF(E22="","",IF(ISERROR(VLOOKUP(E22,Athletes!$A:$B,2,FALSE)),"?",VLOOKUP(E22,Athletes!$A:$B,2,FALSE)))</f>
        <v xml:space="preserve"> Jacob Taylor</v>
      </c>
      <c r="F23" s="61" t="str">
        <f>IF(F22="","",IF(ISERROR(VLOOKUP(F22,Athletes!$A:$B,2,FALSE)),"?",VLOOKUP(F22,Athletes!$A:$B,2,FALSE)))</f>
        <v>Rory  Williams</v>
      </c>
      <c r="G23" s="61" t="str">
        <f>IF(G22="","",IF(ISERROR(VLOOKUP(G22,Athletes!$A:$B,2,FALSE)),"?",VLOOKUP(G22,Athletes!$A:$B,2,FALSE)))</f>
        <v>Rafe Carver</v>
      </c>
      <c r="H23" s="61" t="str">
        <f>IF(H22="","",IF(ISERROR(VLOOKUP(H22,Athletes!$A:$B,2,FALSE)),"?",VLOOKUP(H22,Athletes!$A:$B,2,FALSE)))</f>
        <v>Caspa Moss</v>
      </c>
      <c r="I23" s="61" t="str">
        <f>IF(I22="","",IF(ISERROR(VLOOKUP(I22,Athletes!$A:$B,2,FALSE)),"?",VLOOKUP(I22,Athletes!$A:$B,2,FALSE)))</f>
        <v>Joshua Horsfield</v>
      </c>
      <c r="J23" s="65" t="str">
        <f>IF(J22="","",IF(ISERROR(VLOOKUP(J22,Athletes!$A:$B,2,FALSE)),"?",VLOOKUP(J22,Athletes!$A:$B,2,FALSE)))</f>
        <v>Luke Diack</v>
      </c>
      <c r="K23" s="43"/>
      <c r="L23" s="28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102"/>
      <c r="B24" s="102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Crawley</v>
      </c>
      <c r="E24" s="61" t="str">
        <f>IF(E22="","",IF(ISERROR(VLOOKUP(E22,Athletes!$A:$C,3,FALSE)),"?",VLOOKUP(E22,Athletes!$A:$C,3,FALSE)))</f>
        <v>Horsham</v>
      </c>
      <c r="F24" s="61" t="str">
        <f>IF(F22="","",IF(ISERROR(VLOOKUP(F22,Athletes!$A:$C,3,FALSE)),"?",VLOOKUP(F22,Athletes!$A:$C,3,FALSE)))</f>
        <v>Lewes</v>
      </c>
      <c r="G24" s="61" t="str">
        <f>IF(G22="","",IF(ISERROR(VLOOKUP(G22,Athletes!$A:$C,3,FALSE)),"?",VLOOKUP(G22,Athletes!$A:$C,3,FALSE)))</f>
        <v>Chichester</v>
      </c>
      <c r="H24" s="61" t="str">
        <f>IF(H22="","",IF(ISERROR(VLOOKUP(H22,Athletes!$A:$C,3,FALSE)),"?",VLOOKUP(H22,Athletes!$A:$C,3,FALSE)))</f>
        <v>Worthing</v>
      </c>
      <c r="I24" s="61" t="str">
        <f>IF(I22="","",IF(ISERROR(VLOOKUP(I22,Athletes!$A:$C,3,FALSE)),"?",VLOOKUP(I22,Athletes!$A:$C,3,FALSE)))</f>
        <v>Phoenix</v>
      </c>
      <c r="J24" s="65" t="str">
        <f>IF(J22="","",IF(ISERROR(VLOOKUP(J22,Athletes!$A:$C,3,FALSE)),"?",VLOOKUP(J22,Athletes!$A:$C,3,FALSE)))</f>
        <v>Haywards Heath</v>
      </c>
      <c r="K24" s="43"/>
      <c r="L24" s="28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02"/>
      <c r="B25" s="103"/>
      <c r="C25" s="53">
        <v>2.06</v>
      </c>
      <c r="D25" s="53">
        <v>2.0499999999999998</v>
      </c>
      <c r="E25" s="53">
        <v>2.04</v>
      </c>
      <c r="F25" s="53">
        <v>2.02</v>
      </c>
      <c r="G25" s="53">
        <v>1.89</v>
      </c>
      <c r="H25" s="53">
        <v>1.82</v>
      </c>
      <c r="I25" s="53">
        <v>1.47</v>
      </c>
      <c r="J25" s="55">
        <v>1.4</v>
      </c>
      <c r="K25" s="43"/>
      <c r="L25" s="62">
        <f t="shared" ref="L25:S25" si="8">IF(ISERROR(MATCH(L$1,$U22:$AB22,0)),"",9-MATCH(L$1,$U22:$AB22,0)+IF(ISERROR(MATCH(L$1,$U22:$AB22,0)),0,INDEX($U25:$AB25,1,MATCH(L$1,$U22:$AB22,0))))</f>
        <v>8</v>
      </c>
      <c r="M25" s="63">
        <f t="shared" si="8"/>
        <v>7</v>
      </c>
      <c r="N25" s="63">
        <f t="shared" si="8"/>
        <v>4</v>
      </c>
      <c r="O25" s="63">
        <f t="shared" si="8"/>
        <v>1</v>
      </c>
      <c r="P25" s="63">
        <f t="shared" si="8"/>
        <v>6</v>
      </c>
      <c r="Q25" s="63">
        <f t="shared" si="8"/>
        <v>5</v>
      </c>
      <c r="R25" s="63">
        <f t="shared" si="8"/>
        <v>2</v>
      </c>
      <c r="S25" s="64">
        <f t="shared" si="8"/>
        <v>3</v>
      </c>
      <c r="T25" s="49"/>
      <c r="U25" s="61">
        <f>IF(C22="","",IF(INDEX($C25:$J25,1,MATCH(U22,$U22:$AB22,0))=INDEX($C25:$J25,1,MATCH(V22,$U22:$AB22,0)),-0.5,0)+IF(INDEX($C25:$J25,1,MATCH(U22,$U22:$AB22,0))=INDEX($C25:$J25,1,MATCH(W22,$U22:$AB22,0)),-0.5,0))</f>
        <v>0</v>
      </c>
      <c r="V25" s="61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1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1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1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1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1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>0</v>
      </c>
      <c r="AB25" s="61">
        <f>IF(J22="","",IF(INDEX($C25:$J25,1,MATCH(AB22,$U22:$AB22,0))=INDEX($C25:$J25,1,MATCH(Z22,$U22:$AB22,0)),0.5,0)+IF(INDEX($C25:$J25,1,MATCH(AB22,$U22:$AB22,0))=INDEX($C25:$J25,1,MATCH(AA22,$U22:$AB22,0)),0.5,0))</f>
        <v>0</v>
      </c>
    </row>
    <row r="26" spans="1:28" ht="14.5" x14ac:dyDescent="0.3">
      <c r="A26" s="102"/>
      <c r="B26" s="102" t="s">
        <v>18</v>
      </c>
      <c r="C26" s="8">
        <v>286</v>
      </c>
      <c r="D26" s="8">
        <v>103</v>
      </c>
      <c r="E26" s="8">
        <v>14</v>
      </c>
      <c r="F26" s="8">
        <v>80</v>
      </c>
      <c r="G26" s="8">
        <v>208</v>
      </c>
      <c r="H26" s="8">
        <v>365</v>
      </c>
      <c r="I26" s="8"/>
      <c r="J26" s="34"/>
      <c r="K26" s="43"/>
      <c r="L26" s="5"/>
      <c r="M26" s="5"/>
      <c r="N26" s="5"/>
      <c r="O26" s="5"/>
      <c r="P26" s="5"/>
      <c r="Q26" s="5"/>
      <c r="R26" s="5"/>
      <c r="S26" s="15"/>
      <c r="T26" s="49"/>
      <c r="U26" s="61" t="str">
        <f>IF(C26="","",IF(ISERROR(VLOOKUP(C26,Athletes!$A:$C,3,FALSE)),"?",VLOOKUP(C26,Athletes!$A:$C,3,FALSE)))</f>
        <v>Lewes</v>
      </c>
      <c r="V26" s="61" t="str">
        <f>IF(D26="","",IF(ISERROR(VLOOKUP(D26,Athletes!$A:$C,3,FALSE)),"?",VLOOKUP(D26,Athletes!$A:$C,3,FALSE)))</f>
        <v>Crawley</v>
      </c>
      <c r="W26" s="61" t="str">
        <f>IF(E26="","",IF(ISERROR(VLOOKUP(E26,Athletes!$A:$C,3,FALSE)),"?",VLOOKUP(E26,Athletes!$A:$C,3,FALSE)))</f>
        <v>Brighton</v>
      </c>
      <c r="X26" s="61" t="str">
        <f>IF(F26="","",IF(ISERROR(VLOOKUP(F26,Athletes!$A:$C,3,FALSE)),"?",VLOOKUP(F26,Athletes!$A:$C,3,FALSE)))</f>
        <v>Chichester</v>
      </c>
      <c r="Y26" s="61" t="str">
        <f>IF(G26="","",IF(ISERROR(VLOOKUP(G26,Athletes!$A:$C,3,FALSE)),"?",VLOOKUP(G26,Athletes!$A:$C,3,FALSE)))</f>
        <v>Horsham</v>
      </c>
      <c r="Z26" s="61" t="str">
        <f>IF(H26="","",IF(ISERROR(VLOOKUP(H26,Athletes!$A:$C,3,FALSE)),"?",VLOOKUP(H26,Athletes!$A:$C,3,FALSE)))</f>
        <v>Worthing</v>
      </c>
      <c r="AA26" s="61" t="str">
        <f>IF(I26="","",IF(ISERROR(VLOOKUP(I26,Athletes!$A:$C,3,FALSE)),"?",VLOOKUP(I26,Athletes!$A:$C,3,FALSE)))</f>
        <v/>
      </c>
      <c r="AB26" s="61" t="str">
        <f>IF(J26="","",IF(ISERROR(VLOOKUP(J26,Athletes!$A:$C,3,FALSE)),"?",VLOOKUP(J26,Athletes!$A:$C,3,FALSE)))</f>
        <v/>
      </c>
    </row>
    <row r="27" spans="1:28" ht="14.5" x14ac:dyDescent="0.3">
      <c r="A27" s="102"/>
      <c r="B27" s="102"/>
      <c r="C27" s="61" t="str">
        <f>IF(C26="","",IF(ISERROR(VLOOKUP(C26,Athletes!$A:$B,2,FALSE)),"?",VLOOKUP(C26,Athletes!$A:$B,2,FALSE)))</f>
        <v>Django  White</v>
      </c>
      <c r="D27" s="61" t="str">
        <f>IF(D26="","",IF(ISERROR(VLOOKUP(D26,Athletes!$A:$B,2,FALSE)),"?",VLOOKUP(D26,Athletes!$A:$B,2,FALSE)))</f>
        <v>Yuchen Chen</v>
      </c>
      <c r="E27" s="61" t="str">
        <f>IF(E26="","",IF(ISERROR(VLOOKUP(E26,Athletes!$A:$B,2,FALSE)),"?",VLOOKUP(E26,Athletes!$A:$B,2,FALSE)))</f>
        <v>Jed Travis</v>
      </c>
      <c r="F27" s="61" t="str">
        <f>IF(F26="","",IF(ISERROR(VLOOKUP(F26,Athletes!$A:$B,2,FALSE)),"?",VLOOKUP(F26,Athletes!$A:$B,2,FALSE)))</f>
        <v>Oscar Squires</v>
      </c>
      <c r="G27" s="61" t="str">
        <f>IF(G26="","",IF(ISERROR(VLOOKUP(G26,Athletes!$A:$B,2,FALSE)),"?",VLOOKUP(G26,Athletes!$A:$B,2,FALSE)))</f>
        <v>Joseph Airey</v>
      </c>
      <c r="H27" s="61" t="str">
        <f>IF(H26="","",IF(ISERROR(VLOOKUP(H26,Athletes!$A:$B,2,FALSE)),"?",VLOOKUP(H26,Athletes!$A:$B,2,FALSE)))</f>
        <v>Archie Windham</v>
      </c>
      <c r="I27" s="61" t="str">
        <f>IF(I26="","",IF(ISERROR(VLOOKUP(I26,Athletes!$A:$B,2,FALSE)),"?",VLOOKUP(I26,Athletes!$A:$B,2,FALSE)))</f>
        <v/>
      </c>
      <c r="J27" s="65" t="str">
        <f>IF(J26="","",IF(ISERROR(VLOOKUP(J26,Athletes!$A:$B,2,FALSE)),"?",VLOOKUP(J26,Athletes!$A:$B,2,FALSE)))</f>
        <v/>
      </c>
      <c r="K27" s="43"/>
      <c r="L27" s="5"/>
      <c r="M27" s="5"/>
      <c r="N27" s="5"/>
      <c r="O27" s="5"/>
      <c r="P27" s="5"/>
      <c r="Q27" s="5"/>
      <c r="R27" s="5"/>
      <c r="S27" s="15"/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02"/>
      <c r="B28" s="102"/>
      <c r="C28" s="61" t="str">
        <f>IF(C26="","",IF(ISERROR(VLOOKUP(C26,Athletes!$A:$C,3,FALSE)),"?",VLOOKUP(C26,Athletes!$A:$C,3,FALSE)))</f>
        <v>Lewes</v>
      </c>
      <c r="D28" s="61" t="str">
        <f>IF(D26="","",IF(ISERROR(VLOOKUP(D26,Athletes!$A:$C,3,FALSE)),"?",VLOOKUP(D26,Athletes!$A:$C,3,FALSE)))</f>
        <v>Crawley</v>
      </c>
      <c r="E28" s="61" t="str">
        <f>IF(E26="","",IF(ISERROR(VLOOKUP(E26,Athletes!$A:$C,3,FALSE)),"?",VLOOKUP(E26,Athletes!$A:$C,3,FALSE)))</f>
        <v>Brighton</v>
      </c>
      <c r="F28" s="61" t="str">
        <f>IF(F26="","",IF(ISERROR(VLOOKUP(F26,Athletes!$A:$C,3,FALSE)),"?",VLOOKUP(F26,Athletes!$A:$C,3,FALSE)))</f>
        <v>Chichester</v>
      </c>
      <c r="G28" s="61" t="str">
        <f>IF(G26="","",IF(ISERROR(VLOOKUP(G26,Athletes!$A:$C,3,FALSE)),"?",VLOOKUP(G26,Athletes!$A:$C,3,FALSE)))</f>
        <v>Horsham</v>
      </c>
      <c r="H28" s="61" t="str">
        <f>IF(H26="","",IF(ISERROR(VLOOKUP(H26,Athletes!$A:$C,3,FALSE)),"?",VLOOKUP(H26,Athletes!$A:$C,3,FALSE)))</f>
        <v>Worthing</v>
      </c>
      <c r="I28" s="61" t="str">
        <f>IF(I26="","",IF(ISERROR(VLOOKUP(I26,Athletes!$A:$C,3,FALSE)),"?",VLOOKUP(I26,Athletes!$A:$C,3,FALSE)))</f>
        <v/>
      </c>
      <c r="J28" s="61" t="str">
        <f>IF(J26="","",IF(ISERROR(VLOOKUP(J26,Athletes!$A:$C,3,FALSE)),"?",VLOOKUP(J26,Athletes!$A:$C,3,FALSE)))</f>
        <v/>
      </c>
      <c r="K28" s="43"/>
      <c r="L28" s="5"/>
      <c r="M28" s="5"/>
      <c r="N28" s="5"/>
      <c r="O28" s="5"/>
      <c r="P28" s="5"/>
      <c r="Q28" s="5"/>
      <c r="R28" s="5"/>
      <c r="S28" s="15"/>
      <c r="T28" s="49"/>
      <c r="U28" s="5"/>
      <c r="V28" s="5"/>
      <c r="W28" s="5"/>
      <c r="X28" s="5"/>
      <c r="Y28" s="5"/>
      <c r="Z28" s="5"/>
      <c r="AA28" s="5"/>
      <c r="AB28" s="5"/>
    </row>
    <row r="29" spans="1:28" ht="14.5" x14ac:dyDescent="0.3">
      <c r="A29" s="103"/>
      <c r="B29" s="103"/>
      <c r="C29" s="53">
        <v>2</v>
      </c>
      <c r="D29" s="53">
        <v>1.9</v>
      </c>
      <c r="E29" s="53">
        <v>1.9</v>
      </c>
      <c r="F29" s="53">
        <v>1.88</v>
      </c>
      <c r="G29" s="53">
        <v>1.64</v>
      </c>
      <c r="H29" s="53">
        <v>1.62</v>
      </c>
      <c r="I29" s="53"/>
      <c r="J29" s="55"/>
      <c r="K29" s="43"/>
      <c r="L29" s="62">
        <f t="shared" ref="L29:S29" si="9">IF(ISERROR(MATCH(L$1,$U26:$AB26,0)),"",9-MATCH(L$1,$U26:$AB26,0)+IF(ISERROR(MATCH(L$1,$U26:$AB26,0)),0,INDEX($U29:$AB29,1,MATCH(L$1,$U26:$AB26,0))))</f>
        <v>6.5</v>
      </c>
      <c r="M29" s="63">
        <f t="shared" si="9"/>
        <v>6.5</v>
      </c>
      <c r="N29" s="63">
        <f t="shared" si="9"/>
        <v>5</v>
      </c>
      <c r="O29" s="63" t="str">
        <f t="shared" si="9"/>
        <v/>
      </c>
      <c r="P29" s="63">
        <f t="shared" si="9"/>
        <v>4</v>
      </c>
      <c r="Q29" s="63">
        <f t="shared" si="9"/>
        <v>8</v>
      </c>
      <c r="R29" s="63" t="str">
        <f t="shared" si="9"/>
        <v/>
      </c>
      <c r="S29" s="64">
        <f t="shared" si="9"/>
        <v>3</v>
      </c>
      <c r="T29" s="49"/>
      <c r="U29" s="61">
        <f>IF(C26="","",IF(INDEX($C29:$J29,1,MATCH(U26,$U26:$AB26,0))=INDEX($C29:$J29,1,MATCH(V26,$U26:$AB26,0)),-0.5,0)+IF(INDEX($C29:$J29,1,MATCH(U26,$U26:$AB26,0))=INDEX($C29:$J29,1,MATCH(W26,$U26:$AB26,0)),-0.5,0))</f>
        <v>0</v>
      </c>
      <c r="V29" s="61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-0.5</v>
      </c>
      <c r="W29" s="61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0.5</v>
      </c>
      <c r="X29" s="61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1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61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>0</v>
      </c>
      <c r="AA29" s="61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1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5" x14ac:dyDescent="0.3">
      <c r="A30" s="102" t="s">
        <v>24</v>
      </c>
      <c r="B30" s="104" t="s">
        <v>17</v>
      </c>
      <c r="C30" s="12">
        <v>109</v>
      </c>
      <c r="D30" s="12">
        <v>207</v>
      </c>
      <c r="E30" s="12">
        <v>14</v>
      </c>
      <c r="F30" s="12">
        <v>288</v>
      </c>
      <c r="G30" s="12">
        <v>78</v>
      </c>
      <c r="H30" s="12">
        <v>365</v>
      </c>
      <c r="I30" s="12">
        <v>172</v>
      </c>
      <c r="J30" s="34">
        <v>310</v>
      </c>
      <c r="K30" s="43"/>
      <c r="L30" s="5"/>
      <c r="M30" s="5"/>
      <c r="N30" s="5"/>
      <c r="O30" s="5"/>
      <c r="P30" s="5"/>
      <c r="Q30" s="5"/>
      <c r="R30" s="5"/>
      <c r="S30" s="15"/>
      <c r="T30" s="49"/>
      <c r="U30" s="61" t="str">
        <f>IF(C30="","",IF(ISERROR(VLOOKUP(C30,Athletes!$A:$C,3,FALSE)),"?",VLOOKUP(C30,Athletes!$A:$C,3,FALSE)))</f>
        <v>Crawley</v>
      </c>
      <c r="V30" s="61" t="str">
        <f>IF(D30="","",IF(ISERROR(VLOOKUP(D30,Athletes!$A:$C,3,FALSE)),"?",VLOOKUP(D30,Athletes!$A:$C,3,FALSE)))</f>
        <v>Horsham</v>
      </c>
      <c r="W30" s="61" t="str">
        <f>IF(E30="","",IF(ISERROR(VLOOKUP(E30,Athletes!$A:$C,3,FALSE)),"?",VLOOKUP(E30,Athletes!$A:$C,3,FALSE)))</f>
        <v>Brighton</v>
      </c>
      <c r="X30" s="61" t="str">
        <f>IF(F30="","",IF(ISERROR(VLOOKUP(F30,Athletes!$A:$C,3,FALSE)),"?",VLOOKUP(F30,Athletes!$A:$C,3,FALSE)))</f>
        <v>Lewes</v>
      </c>
      <c r="Y30" s="61" t="str">
        <f>IF(G30="","",IF(ISERROR(VLOOKUP(G30,Athletes!$A:$C,3,FALSE)),"?",VLOOKUP(G30,Athletes!$A:$C,3,FALSE)))</f>
        <v>Chichester</v>
      </c>
      <c r="Z30" s="61" t="str">
        <f>IF(H30="","",IF(ISERROR(VLOOKUP(H30,Athletes!$A:$C,3,FALSE)),"?",VLOOKUP(H30,Athletes!$A:$C,3,FALSE)))</f>
        <v>Worthing</v>
      </c>
      <c r="AA30" s="61" t="str">
        <f>IF(I30="","",IF(ISERROR(VLOOKUP(I30,Athletes!$A:$C,3,FALSE)),"?",VLOOKUP(I30,Athletes!$A:$C,3,FALSE)))</f>
        <v>Haywards Heath</v>
      </c>
      <c r="AB30" s="61" t="str">
        <f>IF(J30="","",IF(ISERROR(VLOOKUP(J30,Athletes!$A:$C,3,FALSE)),"?",VLOOKUP(J30,Athletes!$A:$C,3,FALSE)))</f>
        <v>Phoenix</v>
      </c>
    </row>
    <row r="31" spans="1:28" ht="14.5" x14ac:dyDescent="0.3">
      <c r="A31" s="102"/>
      <c r="B31" s="102"/>
      <c r="C31" s="61" t="str">
        <f>IF(C30="","",IF(ISERROR(VLOOKUP(C30,Athletes!$A:$B,2,FALSE)),"?",VLOOKUP(C30,Athletes!$A:$B,2,FALSE)))</f>
        <v>Kyron Thomas</v>
      </c>
      <c r="D31" s="61" t="str">
        <f>IF(D30="","",IF(ISERROR(VLOOKUP(D30,Athletes!$A:$B,2,FALSE)),"?",VLOOKUP(D30,Athletes!$A:$B,2,FALSE)))</f>
        <v xml:space="preserve"> Jacob Taylor</v>
      </c>
      <c r="E31" s="61" t="str">
        <f>IF(E30="","",IF(ISERROR(VLOOKUP(E30,Athletes!$A:$B,2,FALSE)),"?",VLOOKUP(E30,Athletes!$A:$B,2,FALSE)))</f>
        <v>Jed Travis</v>
      </c>
      <c r="F31" s="61" t="str">
        <f>IF(F30="","",IF(ISERROR(VLOOKUP(F30,Athletes!$A:$B,2,FALSE)),"?",VLOOKUP(F30,Athletes!$A:$B,2,FALSE)))</f>
        <v>Isaac  Ojeniyi</v>
      </c>
      <c r="G31" s="61" t="str">
        <f>IF(G30="","",IF(ISERROR(VLOOKUP(G30,Athletes!$A:$B,2,FALSE)),"?",VLOOKUP(G30,Athletes!$A:$B,2,FALSE)))</f>
        <v>Fraser Boden</v>
      </c>
      <c r="H31" s="61" t="str">
        <f>IF(H30="","",IF(ISERROR(VLOOKUP(H30,Athletes!$A:$B,2,FALSE)),"?",VLOOKUP(H30,Athletes!$A:$B,2,FALSE)))</f>
        <v>Archie Windham</v>
      </c>
      <c r="I31" s="61" t="str">
        <f>IF(I30="","",IF(ISERROR(VLOOKUP(I30,Athletes!$A:$B,2,FALSE)),"?",VLOOKUP(I30,Athletes!$A:$B,2,FALSE)))</f>
        <v>Noah Featherstone</v>
      </c>
      <c r="J31" s="65" t="str">
        <f>IF(J30="","",IF(ISERROR(VLOOKUP(J30,Athletes!$A:$B,2,FALSE)),"?",VLOOKUP(J30,Athletes!$A:$B,2,FALSE)))</f>
        <v>Evan Risdale</v>
      </c>
      <c r="K31" s="43"/>
      <c r="L31" s="5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02"/>
      <c r="B32" s="102"/>
      <c r="C32" s="61" t="str">
        <f>IF(C30="","",IF(ISERROR(VLOOKUP(C30,Athletes!$A:$C,3,FALSE)),"?",VLOOKUP(C30,Athletes!$A:$C,3,FALSE)))</f>
        <v>Crawley</v>
      </c>
      <c r="D32" s="61" t="str">
        <f>IF(D30="","",IF(ISERROR(VLOOKUP(D30,Athletes!$A:$C,3,FALSE)),"?",VLOOKUP(D30,Athletes!$A:$C,3,FALSE)))</f>
        <v>Horsham</v>
      </c>
      <c r="E32" s="61" t="str">
        <f>IF(E30="","",IF(ISERROR(VLOOKUP(E30,Athletes!$A:$C,3,FALSE)),"?",VLOOKUP(E30,Athletes!$A:$C,3,FALSE)))</f>
        <v>Brighton</v>
      </c>
      <c r="F32" s="61" t="str">
        <f>IF(F30="","",IF(ISERROR(VLOOKUP(F30,Athletes!$A:$C,3,FALSE)),"?",VLOOKUP(F30,Athletes!$A:$C,3,FALSE)))</f>
        <v>Lewes</v>
      </c>
      <c r="G32" s="61" t="str">
        <f>IF(G30="","",IF(ISERROR(VLOOKUP(G30,Athletes!$A:$C,3,FALSE)),"?",VLOOKUP(G30,Athletes!$A:$C,3,FALSE)))</f>
        <v>Chichester</v>
      </c>
      <c r="H32" s="61" t="str">
        <f>IF(H30="","",IF(ISERROR(VLOOKUP(H30,Athletes!$A:$C,3,FALSE)),"?",VLOOKUP(H30,Athletes!$A:$C,3,FALSE)))</f>
        <v>Worthing</v>
      </c>
      <c r="I32" s="61" t="str">
        <f>IF(I30="","",IF(ISERROR(VLOOKUP(I30,Athletes!$A:$C,3,FALSE)),"?",VLOOKUP(I30,Athletes!$A:$C,3,FALSE)))</f>
        <v>Haywards Heath</v>
      </c>
      <c r="J32" s="65" t="str">
        <f>IF(J30="","",IF(ISERROR(VLOOKUP(J30,Athletes!$A:$C,3,FALSE)),"?",VLOOKUP(J30,Athletes!$A:$C,3,FALSE)))</f>
        <v>Phoenix</v>
      </c>
      <c r="K32" s="43"/>
      <c r="L32" s="5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02"/>
      <c r="B33" s="103"/>
      <c r="C33" s="11">
        <v>52</v>
      </c>
      <c r="D33" s="11">
        <v>51</v>
      </c>
      <c r="E33" s="11">
        <v>44</v>
      </c>
      <c r="F33" s="11">
        <v>43</v>
      </c>
      <c r="G33" s="11">
        <v>40</v>
      </c>
      <c r="H33" s="11">
        <v>38</v>
      </c>
      <c r="I33" s="11">
        <v>29</v>
      </c>
      <c r="J33" s="26">
        <v>28</v>
      </c>
      <c r="K33" s="43"/>
      <c r="L33" s="62">
        <f t="shared" ref="L33:S33" si="10">IF(ISERROR(MATCH(L$1,$U30:$AB30,0)),"",9-MATCH(L$1,$U30:$AB30,0)+IF(ISERROR(MATCH(L$1,$U30:$AB30,0)),0,INDEX($U33:$AB33,1,MATCH(L$1,$U30:$AB30,0))))</f>
        <v>6</v>
      </c>
      <c r="M33" s="63">
        <f t="shared" si="10"/>
        <v>8</v>
      </c>
      <c r="N33" s="63">
        <f t="shared" si="10"/>
        <v>4</v>
      </c>
      <c r="O33" s="63">
        <f t="shared" si="10"/>
        <v>2</v>
      </c>
      <c r="P33" s="63">
        <f t="shared" si="10"/>
        <v>7</v>
      </c>
      <c r="Q33" s="63">
        <f t="shared" si="10"/>
        <v>5</v>
      </c>
      <c r="R33" s="63">
        <f t="shared" si="10"/>
        <v>1</v>
      </c>
      <c r="S33" s="64">
        <f t="shared" si="10"/>
        <v>3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1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5" x14ac:dyDescent="0.3">
      <c r="A34" s="102"/>
      <c r="B34" s="102" t="s">
        <v>18</v>
      </c>
      <c r="C34" s="8">
        <v>4</v>
      </c>
      <c r="D34" s="8">
        <v>103</v>
      </c>
      <c r="E34" s="8">
        <v>205</v>
      </c>
      <c r="F34" s="8">
        <v>290</v>
      </c>
      <c r="G34" s="8">
        <v>74</v>
      </c>
      <c r="H34" s="8">
        <v>362</v>
      </c>
      <c r="I34" s="8">
        <v>315</v>
      </c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Brighton</v>
      </c>
      <c r="V34" s="61" t="str">
        <f>IF(D34="","",IF(ISERROR(VLOOKUP(D34,Athletes!$A:$C,3,FALSE)),"?",VLOOKUP(D34,Athletes!$A:$C,3,FALSE)))</f>
        <v>Crawley</v>
      </c>
      <c r="W34" s="61" t="str">
        <f>IF(E34="","",IF(ISERROR(VLOOKUP(E34,Athletes!$A:$C,3,FALSE)),"?",VLOOKUP(E34,Athletes!$A:$C,3,FALSE)))</f>
        <v>Horsham</v>
      </c>
      <c r="X34" s="61" t="str">
        <f>IF(F34="","",IF(ISERROR(VLOOKUP(F34,Athletes!$A:$C,3,FALSE)),"?",VLOOKUP(F34,Athletes!$A:$C,3,FALSE)))</f>
        <v>Lewes</v>
      </c>
      <c r="Y34" s="61" t="str">
        <f>IF(G34="","",IF(ISERROR(VLOOKUP(G34,Athletes!$A:$C,3,FALSE)),"?",VLOOKUP(G34,Athletes!$A:$C,3,FALSE)))</f>
        <v>Chichester</v>
      </c>
      <c r="Z34" s="61" t="str">
        <f>IF(H34="","",IF(ISERROR(VLOOKUP(H34,Athletes!$A:$C,3,FALSE)),"?",VLOOKUP(H34,Athletes!$A:$C,3,FALSE)))</f>
        <v>Worthing</v>
      </c>
      <c r="AA34" s="61" t="str">
        <f>IF(I34="","",IF(ISERROR(VLOOKUP(I34,Athletes!$A:$C,3,FALSE)),"?",VLOOKUP(I34,Athletes!$A:$C,3,FALSE)))</f>
        <v>Phoenix</v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02"/>
      <c r="B35" s="102"/>
      <c r="C35" s="61" t="str">
        <f>IF(C34="","",IF(ISERROR(VLOOKUP(C34,Athletes!$A:$B,2,FALSE)),"?",VLOOKUP(C34,Athletes!$A:$B,2,FALSE)))</f>
        <v>Jack Matten</v>
      </c>
      <c r="D35" s="61" t="str">
        <f>IF(D34="","",IF(ISERROR(VLOOKUP(D34,Athletes!$A:$B,2,FALSE)),"?",VLOOKUP(D34,Athletes!$A:$B,2,FALSE)))</f>
        <v>Yuchen Chen</v>
      </c>
      <c r="E35" s="61" t="str">
        <f>IF(E34="","",IF(ISERROR(VLOOKUP(E34,Athletes!$A:$B,2,FALSE)),"?",VLOOKUP(E34,Athletes!$A:$B,2,FALSE)))</f>
        <v>Aidan Cheuk Wong</v>
      </c>
      <c r="F35" s="61" t="str">
        <f>IF(F34="","",IF(ISERROR(VLOOKUP(F34,Athletes!$A:$B,2,FALSE)),"?",VLOOKUP(F34,Athletes!$A:$B,2,FALSE)))</f>
        <v>Archie Foster</v>
      </c>
      <c r="G35" s="61" t="str">
        <f>IF(G34="","",IF(ISERROR(VLOOKUP(G34,Athletes!$A:$B,2,FALSE)),"?",VLOOKUP(G34,Athletes!$A:$B,2,FALSE)))</f>
        <v>Rafferty Hinton</v>
      </c>
      <c r="H35" s="61" t="str">
        <f>IF(H34="","",IF(ISERROR(VLOOKUP(H34,Athletes!$A:$B,2,FALSE)),"?",VLOOKUP(H34,Athletes!$A:$B,2,FALSE)))</f>
        <v>Riley Ayre</v>
      </c>
      <c r="I35" s="61" t="str">
        <f>IF(I34="","",IF(ISERROR(VLOOKUP(I34,Athletes!$A:$B,2,FALSE)),"?",VLOOKUP(I34,Athletes!$A:$B,2,FALSE)))</f>
        <v>Reuben Horsfield</v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02"/>
      <c r="B36" s="102"/>
      <c r="C36" s="61" t="str">
        <f>IF(C34="","",IF(ISERROR(VLOOKUP(C34,Athletes!$A:$C,3,FALSE)),"?",VLOOKUP(C34,Athletes!$A:$C,3,FALSE)))</f>
        <v>Brighton</v>
      </c>
      <c r="D36" s="61" t="str">
        <f>IF(D34="","",IF(ISERROR(VLOOKUP(D34,Athletes!$A:$C,3,FALSE)),"?",VLOOKUP(D34,Athletes!$A:$C,3,FALSE)))</f>
        <v>Crawley</v>
      </c>
      <c r="E36" s="61" t="str">
        <f>IF(E34="","",IF(ISERROR(VLOOKUP(E34,Athletes!$A:$C,3,FALSE)),"?",VLOOKUP(E34,Athletes!$A:$C,3,FALSE)))</f>
        <v>Horsham</v>
      </c>
      <c r="F36" s="61" t="str">
        <f>IF(F34="","",IF(ISERROR(VLOOKUP(F34,Athletes!$A:$C,3,FALSE)),"?",VLOOKUP(F34,Athletes!$A:$C,3,FALSE)))</f>
        <v>Lewes</v>
      </c>
      <c r="G36" s="61" t="str">
        <f>IF(G34="","",IF(ISERROR(VLOOKUP(G34,Athletes!$A:$C,3,FALSE)),"?",VLOOKUP(G34,Athletes!$A:$C,3,FALSE)))</f>
        <v>Chichester</v>
      </c>
      <c r="H36" s="61" t="str">
        <f>IF(H34="","",IF(ISERROR(VLOOKUP(H34,Athletes!$A:$C,3,FALSE)),"?",VLOOKUP(H34,Athletes!$A:$C,3,FALSE)))</f>
        <v>Worthing</v>
      </c>
      <c r="I36" s="61" t="str">
        <f>IF(I34="","",IF(ISERROR(VLOOKUP(I34,Athletes!$A:$C,3,FALSE)),"?",VLOOKUP(I34,Athletes!$A:$C,3,FALSE)))</f>
        <v>Phoenix</v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03"/>
      <c r="B37" s="103"/>
      <c r="C37" s="11">
        <v>42</v>
      </c>
      <c r="D37" s="11">
        <v>41</v>
      </c>
      <c r="E37" s="11">
        <v>40</v>
      </c>
      <c r="F37" s="11">
        <v>39</v>
      </c>
      <c r="G37" s="11">
        <v>39</v>
      </c>
      <c r="H37" s="11">
        <v>34</v>
      </c>
      <c r="I37" s="11">
        <v>26</v>
      </c>
      <c r="J37" s="26"/>
      <c r="K37" s="43"/>
      <c r="L37" s="62">
        <f t="shared" ref="L37:S37" si="11">IF(ISERROR(MATCH(L$1,$U34:$AB34,0)),"",9-MATCH(L$1,$U34:$AB34,0)+IF(ISERROR(MATCH(L$1,$U34:$AB34,0)),0,INDEX($U37:$AB37,1,MATCH(L$1,$U34:$AB34,0))))</f>
        <v>8</v>
      </c>
      <c r="M37" s="63">
        <f t="shared" si="11"/>
        <v>7</v>
      </c>
      <c r="N37" s="63">
        <f t="shared" si="11"/>
        <v>4.5</v>
      </c>
      <c r="O37" s="63" t="str">
        <f t="shared" si="11"/>
        <v/>
      </c>
      <c r="P37" s="63">
        <f t="shared" si="11"/>
        <v>6</v>
      </c>
      <c r="Q37" s="63">
        <f t="shared" si="11"/>
        <v>4.5</v>
      </c>
      <c r="R37" s="63">
        <f t="shared" si="11"/>
        <v>2</v>
      </c>
      <c r="S37" s="64">
        <f t="shared" si="11"/>
        <v>3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-0.5</v>
      </c>
      <c r="Y37" s="61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0.5</v>
      </c>
      <c r="Z37" s="61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1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>0</v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3">
      <c r="A38" s="105" t="s">
        <v>25</v>
      </c>
      <c r="B38" s="104" t="s">
        <v>17</v>
      </c>
      <c r="C38" s="12">
        <v>172</v>
      </c>
      <c r="D38" s="12">
        <v>103</v>
      </c>
      <c r="E38" s="12">
        <v>204</v>
      </c>
      <c r="F38" s="12">
        <v>362</v>
      </c>
      <c r="G38" s="12">
        <v>4</v>
      </c>
      <c r="H38" s="12">
        <v>91</v>
      </c>
      <c r="I38" s="8">
        <v>287</v>
      </c>
      <c r="J38" s="8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Haywards Heath</v>
      </c>
      <c r="V38" s="61" t="str">
        <f>IF(D38="","",IF(ISERROR(VLOOKUP(D38,Athletes!$A:$C,3,FALSE)),"?",VLOOKUP(D38,Athletes!$A:$C,3,FALSE)))</f>
        <v>Crawley</v>
      </c>
      <c r="W38" s="61" t="str">
        <f>IF(E38="","",IF(ISERROR(VLOOKUP(E38,Athletes!$A:$C,3,FALSE)),"?",VLOOKUP(E38,Athletes!$A:$C,3,FALSE)))</f>
        <v>Horsham</v>
      </c>
      <c r="X38" s="61" t="str">
        <f>IF(F38="","",IF(ISERROR(VLOOKUP(F38,Athletes!$A:$C,3,FALSE)),"?",VLOOKUP(F38,Athletes!$A:$C,3,FALSE)))</f>
        <v>Worthing</v>
      </c>
      <c r="Y38" s="61" t="str">
        <f>IF(G38="","",IF(ISERROR(VLOOKUP(G38,Athletes!$A:$C,3,FALSE)),"?",VLOOKUP(G38,Athletes!$A:$C,3,FALSE)))</f>
        <v>Brighton</v>
      </c>
      <c r="Z38" s="61" t="str">
        <f>IF(H38="","",IF(ISERROR(VLOOKUP(H38,Athletes!$A:$C,3,FALSE)),"?",VLOOKUP(H38,Athletes!$A:$C,3,FALSE)))</f>
        <v>Chichester</v>
      </c>
      <c r="AA38" s="61" t="str">
        <f>IF(I38="","",IF(ISERROR(VLOOKUP(I38,Athletes!$A:$C,3,FALSE)),"?",VLOOKUP(I38,Athletes!$A:$C,3,FALSE)))</f>
        <v>Lewes</v>
      </c>
      <c r="AB38" s="61" t="str">
        <f>IF(J38="","",IF(ISERROR(VLOOKUP(J38,Athletes!$A:$C,3,FALSE)),"?",VLOOKUP(J38,Athletes!$A:$C,3,FALSE)))</f>
        <v/>
      </c>
    </row>
    <row r="39" spans="1:28" ht="14.4" customHeight="1" x14ac:dyDescent="0.3">
      <c r="A39" s="105"/>
      <c r="B39" s="102"/>
      <c r="C39" s="61" t="str">
        <f>IF(C38="","",IF(ISERROR(VLOOKUP(C38,Athletes!$A:$B,2,FALSE)),"?",VLOOKUP(C38,Athletes!$A:$B,2,FALSE)))</f>
        <v>Noah Featherstone</v>
      </c>
      <c r="D39" s="61" t="str">
        <f>IF(D38="","",IF(ISERROR(VLOOKUP(D38,Athletes!$A:$B,2,FALSE)),"?",VLOOKUP(D38,Athletes!$A:$B,2,FALSE)))</f>
        <v>Yuchen Chen</v>
      </c>
      <c r="E39" s="61" t="str">
        <f>IF(E38="","",IF(ISERROR(VLOOKUP(E38,Athletes!$A:$B,2,FALSE)),"?",VLOOKUP(E38,Athletes!$A:$B,2,FALSE)))</f>
        <v>Linus Ranner</v>
      </c>
      <c r="F39" s="61" t="str">
        <f>IF(F38="","",IF(ISERROR(VLOOKUP(F38,Athletes!$A:$B,2,FALSE)),"?",VLOOKUP(F38,Athletes!$A:$B,2,FALSE)))</f>
        <v>Riley Ayre</v>
      </c>
      <c r="G39" s="61" t="str">
        <f>IF(G38="","",IF(ISERROR(VLOOKUP(G38,Athletes!$A:$B,2,FALSE)),"?",VLOOKUP(G38,Athletes!$A:$B,2,FALSE)))</f>
        <v>Jack Matten</v>
      </c>
      <c r="H39" s="61" t="str">
        <f>IF(H38="","",IF(ISERROR(VLOOKUP(H38,Athletes!$A:$B,2,FALSE)),"?",VLOOKUP(H38,Athletes!$A:$B,2,FALSE)))</f>
        <v>Ethan Cowell</v>
      </c>
      <c r="I39" s="61" t="str">
        <f>IF(I38="","",IF(ISERROR(VLOOKUP(I38,Athletes!$A:$B,2,FALSE)),"?",VLOOKUP(I38,Athletes!$A:$B,2,FALSE)))</f>
        <v>Oliver  Stevens</v>
      </c>
      <c r="J39" s="65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3">
      <c r="A40" s="105"/>
      <c r="B40" s="102"/>
      <c r="C40" s="61" t="str">
        <f>IF(C38="","",IF(ISERROR(VLOOKUP(C38,Athletes!$A:$C,3,FALSE)),"?",VLOOKUP(C38,Athletes!$A:$C,3,FALSE)))</f>
        <v>Haywards Heath</v>
      </c>
      <c r="D40" s="61" t="str">
        <f>IF(D38="","",IF(ISERROR(VLOOKUP(D38,Athletes!$A:$C,3,FALSE)),"?",VLOOKUP(D38,Athletes!$A:$C,3,FALSE)))</f>
        <v>Crawley</v>
      </c>
      <c r="E40" s="61" t="str">
        <f>IF(E38="","",IF(ISERROR(VLOOKUP(E38,Athletes!$A:$C,3,FALSE)),"?",VLOOKUP(E38,Athletes!$A:$C,3,FALSE)))</f>
        <v>Horsham</v>
      </c>
      <c r="F40" s="61" t="str">
        <f>IF(F38="","",IF(ISERROR(VLOOKUP(F38,Athletes!$A:$C,3,FALSE)),"?",VLOOKUP(F38,Athletes!$A:$C,3,FALSE)))</f>
        <v>Worthing</v>
      </c>
      <c r="G40" s="61" t="str">
        <f>IF(G38="","",IF(ISERROR(VLOOKUP(G38,Athletes!$A:$C,3,FALSE)),"?",VLOOKUP(G38,Athletes!$A:$C,3,FALSE)))</f>
        <v>Brighton</v>
      </c>
      <c r="H40" s="61" t="str">
        <f>IF(H38="","",IF(ISERROR(VLOOKUP(H38,Athletes!$A:$C,3,FALSE)),"?",VLOOKUP(H38,Athletes!$A:$C,3,FALSE)))</f>
        <v>Chichester</v>
      </c>
      <c r="I40" s="61" t="str">
        <f>IF(I38="","",IF(ISERROR(VLOOKUP(I38,Athletes!$A:$C,3,FALSE)),"?",VLOOKUP(I38,Athletes!$A:$C,3,FALSE)))</f>
        <v>Lewes</v>
      </c>
      <c r="J40" s="65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05"/>
      <c r="B41" s="103"/>
      <c r="C41" s="11">
        <v>51</v>
      </c>
      <c r="D41" s="11">
        <v>48</v>
      </c>
      <c r="E41" s="11">
        <v>47</v>
      </c>
      <c r="F41" s="11">
        <v>46</v>
      </c>
      <c r="G41" s="11">
        <v>44</v>
      </c>
      <c r="H41" s="11">
        <v>43</v>
      </c>
      <c r="I41" s="11">
        <v>42</v>
      </c>
      <c r="J41" s="11"/>
      <c r="K41" s="43"/>
      <c r="L41" s="62">
        <f t="shared" ref="L41:S41" si="12">IF(ISERROR(MATCH(L$1,$U38:$AB38,0)),"",9-MATCH(L$1,$U38:$AB38,0)+IF(ISERROR(MATCH(L$1,$U38:$AB38,0)),0,INDEX($U41:$AB41,1,MATCH(L$1,$U38:$AB38,0))))</f>
        <v>4</v>
      </c>
      <c r="M41" s="63">
        <f t="shared" si="12"/>
        <v>7</v>
      </c>
      <c r="N41" s="63">
        <f t="shared" si="12"/>
        <v>3</v>
      </c>
      <c r="O41" s="63">
        <f t="shared" si="12"/>
        <v>8</v>
      </c>
      <c r="P41" s="63">
        <f t="shared" si="12"/>
        <v>6</v>
      </c>
      <c r="Q41" s="63">
        <f t="shared" si="12"/>
        <v>2</v>
      </c>
      <c r="R41" s="63" t="str">
        <f t="shared" si="12"/>
        <v/>
      </c>
      <c r="S41" s="64">
        <f t="shared" si="12"/>
        <v>5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1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105"/>
      <c r="B42" s="102" t="s">
        <v>18</v>
      </c>
      <c r="C42" s="8">
        <v>107</v>
      </c>
      <c r="D42" s="12">
        <v>71</v>
      </c>
      <c r="E42" s="8">
        <v>208</v>
      </c>
      <c r="F42" s="8">
        <v>33</v>
      </c>
      <c r="G42" s="8">
        <v>305</v>
      </c>
      <c r="H42" s="8">
        <v>288</v>
      </c>
      <c r="I42" s="8">
        <v>161</v>
      </c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Crawley</v>
      </c>
      <c r="V42" s="61" t="str">
        <f>IF(D42="","",IF(ISERROR(VLOOKUP(D42,Athletes!$A:$C,3,FALSE)),"?",VLOOKUP(D42,Athletes!$A:$C,3,FALSE)))</f>
        <v>Chichester</v>
      </c>
      <c r="W42" s="61" t="str">
        <f>IF(E42="","",IF(ISERROR(VLOOKUP(E42,Athletes!$A:$C,3,FALSE)),"?",VLOOKUP(E42,Athletes!$A:$C,3,FALSE)))</f>
        <v>Horsham</v>
      </c>
      <c r="X42" s="61" t="str">
        <f>IF(F42="","",IF(ISERROR(VLOOKUP(F42,Athletes!$A:$C,3,FALSE)),"?",VLOOKUP(F42,Athletes!$A:$C,3,FALSE)))</f>
        <v>Brighton</v>
      </c>
      <c r="Y42" s="61" t="str">
        <f>IF(G42="","",IF(ISERROR(VLOOKUP(G42,Athletes!$A:$C,3,FALSE)),"?",VLOOKUP(G42,Athletes!$A:$C,3,FALSE)))</f>
        <v>Phoenix</v>
      </c>
      <c r="Z42" s="61" t="str">
        <f>IF(H42="","",IF(ISERROR(VLOOKUP(H42,Athletes!$A:$C,3,FALSE)),"?",VLOOKUP(H42,Athletes!$A:$C,3,FALSE)))</f>
        <v>Lewes</v>
      </c>
      <c r="AA42" s="61" t="str">
        <f>IF(I42="","",IF(ISERROR(VLOOKUP(I42,Athletes!$A:$C,3,FALSE)),"?",VLOOKUP(I42,Athletes!$A:$C,3,FALSE)))</f>
        <v>Haywards Heath</v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05"/>
      <c r="B43" s="102"/>
      <c r="C43" s="61" t="str">
        <f>IF(C42="","",IF(ISERROR(VLOOKUP(C42,Athletes!$A:$B,2,FALSE)),"?",VLOOKUP(C42,Athletes!$A:$B,2,FALSE)))</f>
        <v>Myles Richardson</v>
      </c>
      <c r="D43" s="61" t="str">
        <f>IF(D42="","",IF(ISERROR(VLOOKUP(D42,Athletes!$A:$B,2,FALSE)),"?",VLOOKUP(D42,Athletes!$A:$B,2,FALSE)))</f>
        <v>Nathaniel Jolly</v>
      </c>
      <c r="E43" s="61" t="str">
        <f>IF(E42="","",IF(ISERROR(VLOOKUP(E42,Athletes!$A:$B,2,FALSE)),"?",VLOOKUP(E42,Athletes!$A:$B,2,FALSE)))</f>
        <v>Joseph Airey</v>
      </c>
      <c r="F43" s="61" t="str">
        <f>IF(F42="","",IF(ISERROR(VLOOKUP(F42,Athletes!$A:$B,2,FALSE)),"?",VLOOKUP(F42,Athletes!$A:$B,2,FALSE)))</f>
        <v>Beau Boyd</v>
      </c>
      <c r="G43" s="61">
        <f>IF(G42="","",IF(ISERROR(VLOOKUP(G42,Athletes!$A:$B,2,FALSE)),"?",VLOOKUP(G42,Athletes!$A:$B,2,FALSE)))</f>
        <v>0</v>
      </c>
      <c r="H43" s="61" t="str">
        <f>IF(H42="","",IF(ISERROR(VLOOKUP(H42,Athletes!$A:$B,2,FALSE)),"?",VLOOKUP(H42,Athletes!$A:$B,2,FALSE)))</f>
        <v>Isaac  Ojeniyi</v>
      </c>
      <c r="I43" s="61" t="str">
        <f>IF(I42="","",IF(ISERROR(VLOOKUP(I42,Athletes!$A:$B,2,FALSE)),"?",VLOOKUP(I42,Athletes!$A:$B,2,FALSE)))</f>
        <v>Luke Diack</v>
      </c>
      <c r="J43" s="65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05"/>
      <c r="B44" s="102"/>
      <c r="C44" s="61" t="str">
        <f>IF(C42="","",IF(ISERROR(VLOOKUP(C42,Athletes!$A:$C,3,FALSE)),"?",VLOOKUP(C42,Athletes!$A:$C,3,FALSE)))</f>
        <v>Crawley</v>
      </c>
      <c r="D44" s="61" t="str">
        <f>IF(D42="","",IF(ISERROR(VLOOKUP(D42,Athletes!$A:$C,3,FALSE)),"?",VLOOKUP(D42,Athletes!$A:$C,3,FALSE)))</f>
        <v>Chichester</v>
      </c>
      <c r="E44" s="61" t="str">
        <f>IF(E42="","",IF(ISERROR(VLOOKUP(E42,Athletes!$A:$C,3,FALSE)),"?",VLOOKUP(E42,Athletes!$A:$C,3,FALSE)))</f>
        <v>Horsham</v>
      </c>
      <c r="F44" s="61" t="str">
        <f>IF(F42="","",IF(ISERROR(VLOOKUP(F42,Athletes!$A:$C,3,FALSE)),"?",VLOOKUP(F42,Athletes!$A:$C,3,FALSE)))</f>
        <v>Brighton</v>
      </c>
      <c r="G44" s="61" t="str">
        <f>IF(G42="","",IF(ISERROR(VLOOKUP(G42,Athletes!$A:$C,3,FALSE)),"?",VLOOKUP(G42,Athletes!$A:$C,3,FALSE)))</f>
        <v>Phoenix</v>
      </c>
      <c r="H44" s="61" t="str">
        <f>IF(H42="","",IF(ISERROR(VLOOKUP(H42,Athletes!$A:$C,3,FALSE)),"?",VLOOKUP(H42,Athletes!$A:$C,3,FALSE)))</f>
        <v>Lewes</v>
      </c>
      <c r="I44" s="61" t="str">
        <f>IF(I42="","",IF(ISERROR(VLOOKUP(I42,Athletes!$A:$C,3,FALSE)),"?",VLOOKUP(I42,Athletes!$A:$C,3,FALSE)))</f>
        <v>Haywards Heath</v>
      </c>
      <c r="J44" s="65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06"/>
      <c r="B45" s="107"/>
      <c r="C45" s="9">
        <v>44</v>
      </c>
      <c r="D45" s="11">
        <v>43</v>
      </c>
      <c r="E45" s="9">
        <v>41</v>
      </c>
      <c r="F45" s="9">
        <v>40</v>
      </c>
      <c r="G45" s="9">
        <v>38</v>
      </c>
      <c r="H45" s="9">
        <v>37</v>
      </c>
      <c r="I45" s="9">
        <v>35</v>
      </c>
      <c r="J45" s="36"/>
      <c r="K45" s="52"/>
      <c r="L45" s="62">
        <f t="shared" ref="L45:S45" si="13">IF(ISERROR(MATCH(L$1,$U42:$AB42,0)),"",9-MATCH(L$1,$U42:$AB42,0)+IF(ISERROR(MATCH(L$1,$U42:$AB42,0)),0,INDEX($U45:$AB45,1,MATCH(L$1,$U42:$AB42,0))))</f>
        <v>5</v>
      </c>
      <c r="M45" s="63">
        <f t="shared" si="13"/>
        <v>8</v>
      </c>
      <c r="N45" s="63">
        <f t="shared" si="13"/>
        <v>7</v>
      </c>
      <c r="O45" s="63">
        <f t="shared" si="13"/>
        <v>2</v>
      </c>
      <c r="P45" s="63">
        <f t="shared" si="13"/>
        <v>6</v>
      </c>
      <c r="Q45" s="63">
        <f t="shared" si="13"/>
        <v>3</v>
      </c>
      <c r="R45" s="63">
        <f t="shared" si="13"/>
        <v>4</v>
      </c>
      <c r="S45" s="64" t="str">
        <f t="shared" si="13"/>
        <v/>
      </c>
      <c r="T45" s="50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1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1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1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>0</v>
      </c>
      <c r="AA45" s="61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>0</v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9" x14ac:dyDescent="0.35">
      <c r="A46" s="22" t="s">
        <v>27</v>
      </c>
      <c r="B46" s="29"/>
      <c r="C46" s="38"/>
      <c r="D46" s="39"/>
      <c r="E46" s="39"/>
      <c r="F46" s="39"/>
      <c r="G46" s="39"/>
      <c r="H46" s="39"/>
      <c r="I46" s="39"/>
      <c r="J46" s="40"/>
      <c r="K46" s="17"/>
      <c r="L46" s="79">
        <f t="shared" ref="L46:S46" si="14">SUM(L5:L45)</f>
        <v>92.5</v>
      </c>
      <c r="M46" s="80">
        <f t="shared" si="14"/>
        <v>84.5</v>
      </c>
      <c r="N46" s="80">
        <f t="shared" si="14"/>
        <v>74.5</v>
      </c>
      <c r="O46" s="80">
        <f t="shared" si="14"/>
        <v>13</v>
      </c>
      <c r="P46" s="80">
        <f t="shared" si="14"/>
        <v>54</v>
      </c>
      <c r="Q46" s="80">
        <f t="shared" si="14"/>
        <v>59.5</v>
      </c>
      <c r="R46" s="80">
        <f t="shared" si="14"/>
        <v>36</v>
      </c>
      <c r="S46" s="81">
        <f t="shared" si="14"/>
        <v>70</v>
      </c>
      <c r="T46" s="1"/>
    </row>
  </sheetData>
  <mergeCells count="19">
    <mergeCell ref="B2:B5"/>
    <mergeCell ref="A2:A9"/>
    <mergeCell ref="B6:B9"/>
    <mergeCell ref="B10:B13"/>
    <mergeCell ref="B14:B17"/>
    <mergeCell ref="B18:B19"/>
    <mergeCell ref="A18:A19"/>
    <mergeCell ref="A20:A21"/>
    <mergeCell ref="A10:A17"/>
    <mergeCell ref="A22:A29"/>
    <mergeCell ref="B20:B21"/>
    <mergeCell ref="B22:B25"/>
    <mergeCell ref="B26:B29"/>
    <mergeCell ref="A30:A37"/>
    <mergeCell ref="A38:A45"/>
    <mergeCell ref="B34:B37"/>
    <mergeCell ref="B38:B41"/>
    <mergeCell ref="B42:B45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2"/>
  <sheetViews>
    <sheetView topLeftCell="Q1" zoomScaleNormal="100" workbookViewId="0">
      <pane ySplit="1" topLeftCell="A28" activePane="bottomLeft" state="frozen"/>
      <selection activeCell="E30" sqref="E30"/>
      <selection pane="bottomLeft" activeCell="Z61" sqref="Z61"/>
    </sheetView>
  </sheetViews>
  <sheetFormatPr defaultRowHeight="14" x14ac:dyDescent="0.3"/>
  <cols>
    <col min="1" max="1" width="26.9140625" bestFit="1" customWidth="1"/>
    <col min="3" max="4" width="18.9140625" bestFit="1" customWidth="1"/>
    <col min="5" max="6" width="16.9140625" bestFit="1" customWidth="1"/>
    <col min="7" max="7" width="18.9140625" bestFit="1" customWidth="1"/>
    <col min="8" max="8" width="13.1640625" bestFit="1" customWidth="1"/>
    <col min="9" max="9" width="16.4140625" bestFit="1" customWidth="1"/>
    <col min="10" max="10" width="13" bestFit="1" customWidth="1"/>
    <col min="11" max="11" width="3.16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13" bestFit="1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5" customWidth="1"/>
    <col min="21" max="25" width="13.5" bestFit="1" customWidth="1"/>
    <col min="26" max="28" width="13" bestFit="1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102" t="s">
        <v>28</v>
      </c>
      <c r="B2" s="104" t="s">
        <v>17</v>
      </c>
      <c r="C2" s="23">
        <v>97</v>
      </c>
      <c r="D2" s="23">
        <v>133</v>
      </c>
      <c r="E2" s="23">
        <v>217</v>
      </c>
      <c r="F2" s="23">
        <v>27</v>
      </c>
      <c r="G2" s="23">
        <v>351</v>
      </c>
      <c r="H2" s="23">
        <v>297</v>
      </c>
      <c r="I2" s="2"/>
      <c r="J2" s="56"/>
      <c r="K2" s="45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Chichester</v>
      </c>
      <c r="V2" s="61" t="str">
        <f>IF(D2="","",IF(ISERROR(VLOOKUP(D2,Athletes!$A:$C,3,FALSE)),"?",VLOOKUP(D2,Athletes!$A:$C,3,FALSE)))</f>
        <v>Crawley</v>
      </c>
      <c r="W2" s="61" t="str">
        <f>IF(E2="","",IF(ISERROR(VLOOKUP(E2,Athletes!$A:$C,3,FALSE)),"?",VLOOKUP(E2,Athletes!$A:$C,3,FALSE)))</f>
        <v>Horsham</v>
      </c>
      <c r="X2" s="61" t="str">
        <f>IF(F2="","",IF(ISERROR(VLOOKUP(F2,Athletes!$A:$C,3,FALSE)),"?",VLOOKUP(F2,Athletes!$A:$C,3,FALSE)))</f>
        <v>Brighton</v>
      </c>
      <c r="Y2" s="61" t="str">
        <f>IF(G2="","",IF(ISERROR(VLOOKUP(G2,Athletes!$A:$C,3,FALSE)),"?",VLOOKUP(G2,Athletes!$A:$C,3,FALSE)))</f>
        <v>Worthing</v>
      </c>
      <c r="Z2" s="61" t="str">
        <f>IF(H2="","",IF(ISERROR(VLOOKUP(H2,Athletes!$A:$C,3,FALSE)),"?",VLOOKUP(H2,Athletes!$A:$C,3,FALSE)))</f>
        <v>Lewes</v>
      </c>
      <c r="AA2" s="61" t="str">
        <f>IF(I2="","",IF(ISERROR(VLOOKUP(I2,Athletes!$A:$C,3,FALSE)),"?",VLOOKUP(I2,Athletes!$A:$C,3,FALSE)))</f>
        <v/>
      </c>
      <c r="AB2" s="61" t="str">
        <f>IF(J2="","",IF(ISERROR(VLOOKUP(J2,Athletes!$A:$C,3,FALSE)),"?",VLOOKUP(J2,Athletes!$A:$C,3,FALSE)))</f>
        <v/>
      </c>
    </row>
    <row r="3" spans="1:28" ht="14.5" x14ac:dyDescent="0.3">
      <c r="A3" s="102"/>
      <c r="B3" s="102"/>
      <c r="C3" s="61" t="str">
        <f>IF(C2="","",IF(ISERROR(VLOOKUP(C2,Athletes!$A:$B,2,FALSE)),"?",VLOOKUP(C2,Athletes!$A:$B,2,FALSE)))</f>
        <v>Marnie Powell</v>
      </c>
      <c r="D3" s="61" t="str">
        <f>IF(D2="","",IF(ISERROR(VLOOKUP(D2,Athletes!$A:$B,2,FALSE)),"?",VLOOKUP(D2,Athletes!$A:$B,2,FALSE)))</f>
        <v>Isabella Caroll</v>
      </c>
      <c r="E3" s="61" t="str">
        <f>IF(E2="","",IF(ISERROR(VLOOKUP(E2,Athletes!$A:$B,2,FALSE)),"?",VLOOKUP(E2,Athletes!$A:$B,2,FALSE)))</f>
        <v>Phoebe Gillman-Davis</v>
      </c>
      <c r="F3" s="61" t="str">
        <f>IF(F2="","",IF(ISERROR(VLOOKUP(F2,Athletes!$A:$B,2,FALSE)),"?",VLOOKUP(F2,Athletes!$A:$B,2,FALSE)))</f>
        <v>Amelia Hedger-Jones</v>
      </c>
      <c r="G3" s="61" t="str">
        <f>IF(G2="","",IF(ISERROR(VLOOKUP(G2,Athletes!$A:$B,2,FALSE)),"?",VLOOKUP(G2,Athletes!$A:$B,2,FALSE)))</f>
        <v>Isabella Pineda-Bissel</v>
      </c>
      <c r="H3" s="61" t="str">
        <f>IF(H2="","",IF(ISERROR(VLOOKUP(H2,Athletes!$A:$B,2,FALSE)),"?",VLOOKUP(H2,Athletes!$A:$B,2,FALSE)))</f>
        <v>Hanna Socha</v>
      </c>
      <c r="I3" s="61" t="str">
        <f>IF(I2="","",IF(ISERROR(VLOOKUP(I2,Athletes!$A:$B,2,FALSE)),"?",VLOOKUP(I2,Athletes!$A:$B,2,FALSE)))</f>
        <v/>
      </c>
      <c r="J3" s="61" t="str">
        <f>IF(J2="","",IF(ISERROR(VLOOKUP(J2,Athletes!$A:$B,2,FALSE)),"?",VLOOKUP(J2,Athletes!$A:$B,2,FALSE)))</f>
        <v/>
      </c>
      <c r="K3" s="45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102"/>
      <c r="B4" s="102"/>
      <c r="C4" s="61" t="str">
        <f>IF(C2="","",IF(ISERROR(VLOOKUP(C2,Athletes!$A:$C,3,FALSE)),"?",VLOOKUP(C2,Athletes!$A:$C,3,FALSE)))</f>
        <v>Chichester</v>
      </c>
      <c r="D4" s="61" t="str">
        <f>IF(D2="","",IF(ISERROR(VLOOKUP(D2,Athletes!$A:$C,3,FALSE)),"?",VLOOKUP(D2,Athletes!$A:$C,3,FALSE)))</f>
        <v>Crawley</v>
      </c>
      <c r="E4" s="61" t="str">
        <f>IF(E2="","",IF(ISERROR(VLOOKUP(E2,Athletes!$A:$C,3,FALSE)),"?",VLOOKUP(E2,Athletes!$A:$C,3,FALSE)))</f>
        <v>Horsham</v>
      </c>
      <c r="F4" s="61" t="str">
        <f>IF(F2="","",IF(ISERROR(VLOOKUP(F2,Athletes!$A:$C,3,FALSE)),"?",VLOOKUP(F2,Athletes!$A:$C,3,FALSE)))</f>
        <v>Brighton</v>
      </c>
      <c r="G4" s="61" t="str">
        <f>IF(G2="","",IF(ISERROR(VLOOKUP(G2,Athletes!$A:$C,3,FALSE)),"?",VLOOKUP(G2,Athletes!$A:$C,3,FALSE)))</f>
        <v>Worthing</v>
      </c>
      <c r="H4" s="61" t="str">
        <f>IF(H2="","",IF(ISERROR(VLOOKUP(H2,Athletes!$A:$C,3,FALSE)),"?",VLOOKUP(H2,Athletes!$A:$C,3,FALSE)))</f>
        <v>Lewes</v>
      </c>
      <c r="I4" s="61" t="str">
        <f>IF(I2="","",IF(ISERROR(VLOOKUP(I2,Athletes!$A:$C,3,FALSE)),"?",VLOOKUP(I2,Athletes!$A:$C,3,FALSE)))</f>
        <v/>
      </c>
      <c r="J4" s="61" t="str">
        <f>IF(J2="","",IF(ISERROR(VLOOKUP(J2,Athletes!$A:$C,3,FALSE)),"?",VLOOKUP(J2,Athletes!$A:$C,3,FALSE)))</f>
        <v/>
      </c>
      <c r="K4" s="45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02"/>
      <c r="B5" s="103"/>
      <c r="C5" s="53">
        <v>25.7</v>
      </c>
      <c r="D5" s="53">
        <v>25.8</v>
      </c>
      <c r="E5" s="53">
        <v>26.9</v>
      </c>
      <c r="F5" s="53">
        <v>27.2</v>
      </c>
      <c r="G5" s="53">
        <v>28</v>
      </c>
      <c r="H5" s="53">
        <v>30</v>
      </c>
      <c r="I5" s="53"/>
      <c r="J5" s="57"/>
      <c r="K5" s="46"/>
      <c r="L5" s="61">
        <f t="shared" ref="L5:S5" si="0">IF(ISERROR(MATCH(L$1,$U2:$AB2,0)),"",9-MATCH(L$1,$U2:$AB2,0))</f>
        <v>5</v>
      </c>
      <c r="M5" s="61">
        <f t="shared" si="0"/>
        <v>7</v>
      </c>
      <c r="N5" s="61">
        <f t="shared" si="0"/>
        <v>8</v>
      </c>
      <c r="O5" s="61" t="str">
        <f t="shared" si="0"/>
        <v/>
      </c>
      <c r="P5" s="61">
        <f t="shared" si="0"/>
        <v>6</v>
      </c>
      <c r="Q5" s="61">
        <f t="shared" si="0"/>
        <v>3</v>
      </c>
      <c r="R5" s="61" t="str">
        <f t="shared" si="0"/>
        <v/>
      </c>
      <c r="S5" s="61">
        <f t="shared" si="0"/>
        <v>4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102"/>
      <c r="B6" s="102" t="s">
        <v>18</v>
      </c>
      <c r="C6" s="8">
        <v>135</v>
      </c>
      <c r="D6" s="8">
        <v>223</v>
      </c>
      <c r="E6" s="8">
        <v>348</v>
      </c>
      <c r="F6" s="8">
        <v>1</v>
      </c>
      <c r="G6" s="8">
        <v>99</v>
      </c>
      <c r="H6" s="8"/>
      <c r="I6" s="8"/>
      <c r="J6" s="31"/>
      <c r="K6" s="46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Crawley</v>
      </c>
      <c r="V6" s="61" t="str">
        <f>IF(D6="","",IF(ISERROR(VLOOKUP(D6,Athletes!$A:$C,3,FALSE)),"?",VLOOKUP(D6,Athletes!$A:$C,3,FALSE)))</f>
        <v>Horsham</v>
      </c>
      <c r="W6" s="61" t="str">
        <f>IF(E6="","",IF(ISERROR(VLOOKUP(E6,Athletes!$A:$C,3,FALSE)),"?",VLOOKUP(E6,Athletes!$A:$C,3,FALSE)))</f>
        <v>Worthing</v>
      </c>
      <c r="X6" s="61" t="str">
        <f>IF(F6="","",IF(ISERROR(VLOOKUP(F6,Athletes!$A:$C,3,FALSE)),"?",VLOOKUP(F6,Athletes!$A:$C,3,FALSE)))</f>
        <v>Brighton</v>
      </c>
      <c r="Y6" s="61" t="str">
        <f>IF(G6="","",IF(ISERROR(VLOOKUP(G6,Athletes!$A:$C,3,FALSE)),"?",VLOOKUP(G6,Athletes!$A:$C,3,FALSE)))</f>
        <v>Chichester</v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102"/>
      <c r="B7" s="102"/>
      <c r="C7" s="61" t="str">
        <f>IF(C6="","",IF(ISERROR(VLOOKUP(C6,Athletes!$A:$B,2,FALSE)),"?",VLOOKUP(C6,Athletes!$A:$B,2,FALSE)))</f>
        <v>Bethanie Gould</v>
      </c>
      <c r="D7" s="61" t="str">
        <f>IF(D6="","",IF(ISERROR(VLOOKUP(D6,Athletes!$A:$B,2,FALSE)),"?",VLOOKUP(D6,Athletes!$A:$B,2,FALSE)))</f>
        <v>Mimi Andre</v>
      </c>
      <c r="E7" s="61" t="str">
        <f>IF(E6="","",IF(ISERROR(VLOOKUP(E6,Athletes!$A:$B,2,FALSE)),"?",VLOOKUP(E6,Athletes!$A:$B,2,FALSE)))</f>
        <v>Cerys Justice</v>
      </c>
      <c r="F7" s="61" t="str">
        <f>IF(F6="","",IF(ISERROR(VLOOKUP(F6,Athletes!$A:$B,2,FALSE)),"?",VLOOKUP(F6,Athletes!$A:$B,2,FALSE)))</f>
        <v>Amelia Waller</v>
      </c>
      <c r="G7" s="61" t="str">
        <f>IF(G6="","",IF(ISERROR(VLOOKUP(G6,Athletes!$A:$B,2,FALSE)),"?",VLOOKUP(G6,Athletes!$A:$B,2,FALSE)))</f>
        <v>Sophie Platt</v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6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02"/>
      <c r="B8" s="102"/>
      <c r="C8" s="61" t="str">
        <f>IF(C6="","",IF(ISERROR(VLOOKUP(C6,Athletes!$A:$C,3,FALSE)),"?",VLOOKUP(C6,Athletes!$A:$C,3,FALSE)))</f>
        <v>Crawley</v>
      </c>
      <c r="D8" s="61" t="str">
        <f>IF(D6="","",IF(ISERROR(VLOOKUP(D6,Athletes!$A:$C,3,FALSE)),"?",VLOOKUP(D6,Athletes!$A:$C,3,FALSE)))</f>
        <v>Horsham</v>
      </c>
      <c r="E8" s="61" t="str">
        <f>IF(E6="","",IF(ISERROR(VLOOKUP(E6,Athletes!$A:$C,3,FALSE)),"?",VLOOKUP(E6,Athletes!$A:$C,3,FALSE)))</f>
        <v>Worthing</v>
      </c>
      <c r="F8" s="61" t="str">
        <f>IF(F6="","",IF(ISERROR(VLOOKUP(F6,Athletes!$A:$C,3,FALSE)),"?",VLOOKUP(F6,Athletes!$A:$C,3,FALSE)))</f>
        <v>Brighton</v>
      </c>
      <c r="G8" s="61" t="str">
        <f>IF(G6="","",IF(ISERROR(VLOOKUP(G6,Athletes!$A:$C,3,FALSE)),"?",VLOOKUP(G6,Athletes!$A:$C,3,FALSE)))</f>
        <v>Chichester</v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6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03"/>
      <c r="B9" s="103"/>
      <c r="C9" s="53">
        <v>26.4</v>
      </c>
      <c r="D9" s="53">
        <v>27.6</v>
      </c>
      <c r="E9" s="53">
        <v>28.9</v>
      </c>
      <c r="F9" s="53" t="s">
        <v>191</v>
      </c>
      <c r="G9" s="53">
        <v>31.1</v>
      </c>
      <c r="H9" s="53"/>
      <c r="I9" s="53"/>
      <c r="J9" s="57"/>
      <c r="K9" s="46"/>
      <c r="L9" s="61">
        <f t="shared" ref="L9:S9" si="1">IF(ISERROR(MATCH(L$1,$U6:$AB6,0)),"",9-MATCH(L$1,$U6:$AB6,0))</f>
        <v>5</v>
      </c>
      <c r="M9" s="61">
        <f t="shared" si="1"/>
        <v>8</v>
      </c>
      <c r="N9" s="61">
        <f t="shared" si="1"/>
        <v>4</v>
      </c>
      <c r="O9" s="61" t="str">
        <f t="shared" si="1"/>
        <v/>
      </c>
      <c r="P9" s="61">
        <f t="shared" si="1"/>
        <v>7</v>
      </c>
      <c r="Q9" s="61" t="str">
        <f t="shared" si="1"/>
        <v/>
      </c>
      <c r="R9" s="61" t="str">
        <f t="shared" si="1"/>
        <v/>
      </c>
      <c r="S9" s="61">
        <f t="shared" si="1"/>
        <v>6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104" t="s">
        <v>19</v>
      </c>
      <c r="B10" s="104" t="s">
        <v>17</v>
      </c>
      <c r="C10" s="12">
        <v>135</v>
      </c>
      <c r="D10" s="12">
        <v>217</v>
      </c>
      <c r="E10" s="12">
        <v>242</v>
      </c>
      <c r="F10" s="12">
        <v>36</v>
      </c>
      <c r="G10" s="12">
        <v>75</v>
      </c>
      <c r="H10" s="8">
        <v>353</v>
      </c>
      <c r="I10" s="8"/>
      <c r="J10" s="31"/>
      <c r="K10" s="46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Crawley</v>
      </c>
      <c r="V10" s="61" t="str">
        <f>IF(D10="","",IF(ISERROR(VLOOKUP(D10,Athletes!$A:$C,3,FALSE)),"?",VLOOKUP(D10,Athletes!$A:$C,3,FALSE)))</f>
        <v>Horsham</v>
      </c>
      <c r="W10" s="61" t="str">
        <f>IF(E10="","",IF(ISERROR(VLOOKUP(E10,Athletes!$A:$C,3,FALSE)),"?",VLOOKUP(E10,Athletes!$A:$C,3,FALSE)))</f>
        <v>Lewes</v>
      </c>
      <c r="X10" s="61" t="str">
        <f>IF(F10="","",IF(ISERROR(VLOOKUP(F10,Athletes!$A:$C,3,FALSE)),"?",VLOOKUP(F10,Athletes!$A:$C,3,FALSE)))</f>
        <v>Brighton</v>
      </c>
      <c r="Y10" s="61" t="str">
        <f>IF(G10="","",IF(ISERROR(VLOOKUP(G10,Athletes!$A:$C,3,FALSE)),"?",VLOOKUP(G10,Athletes!$A:$C,3,FALSE)))</f>
        <v>Chichester</v>
      </c>
      <c r="Z10" s="61" t="str">
        <f>IF(H10="","",IF(ISERROR(VLOOKUP(H10,Athletes!$A:$C,3,FALSE)),"?",VLOOKUP(H10,Athletes!$A:$C,3,FALSE)))</f>
        <v>Worthing</v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102"/>
      <c r="B11" s="102"/>
      <c r="C11" s="61" t="str">
        <f>IF(C10="","",IF(ISERROR(VLOOKUP(C10,Athletes!$A:$B,2,FALSE)),"?",VLOOKUP(C10,Athletes!$A:$B,2,FALSE)))</f>
        <v>Bethanie Gould</v>
      </c>
      <c r="D11" s="61" t="str">
        <f>IF(D10="","",IF(ISERROR(VLOOKUP(D10,Athletes!$A:$B,2,FALSE)),"?",VLOOKUP(D10,Athletes!$A:$B,2,FALSE)))</f>
        <v>Phoebe Gillman-Davis</v>
      </c>
      <c r="E11" s="61" t="str">
        <f>IF(E10="","",IF(ISERROR(VLOOKUP(E10,Athletes!$A:$B,2,FALSE)),"?",VLOOKUP(E10,Athletes!$A:$B,2,FALSE)))</f>
        <v>Sunshine Love</v>
      </c>
      <c r="F11" s="61" t="str">
        <f>IF(F10="","",IF(ISERROR(VLOOKUP(F10,Athletes!$A:$B,2,FALSE)),"?",VLOOKUP(F10,Athletes!$A:$B,2,FALSE)))</f>
        <v>Naomi Newman</v>
      </c>
      <c r="G11" s="61" t="str">
        <f>IF(G10="","",IF(ISERROR(VLOOKUP(G10,Athletes!$A:$B,2,FALSE)),"?",VLOOKUP(G10,Athletes!$A:$B,2,FALSE)))</f>
        <v>Mila Dobson</v>
      </c>
      <c r="H11" s="61" t="str">
        <f>IF(H10="","",IF(ISERROR(VLOOKUP(H10,Athletes!$A:$B,2,FALSE)),"?",VLOOKUP(H10,Athletes!$A:$B,2,FALSE)))</f>
        <v>Lily Marshall</v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6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02"/>
      <c r="B12" s="102"/>
      <c r="C12" s="61" t="str">
        <f>IF(C10="","",IF(ISERROR(VLOOKUP(C10,Athletes!$A:$C,3,FALSE)),"?",VLOOKUP(C10,Athletes!$A:$C,3,FALSE)))</f>
        <v>Crawley</v>
      </c>
      <c r="D12" s="61" t="str">
        <f>IF(D10="","",IF(ISERROR(VLOOKUP(D10,Athletes!$A:$C,3,FALSE)),"?",VLOOKUP(D10,Athletes!$A:$C,3,FALSE)))</f>
        <v>Horsham</v>
      </c>
      <c r="E12" s="61" t="str">
        <f>IF(E10="","",IF(ISERROR(VLOOKUP(E10,Athletes!$A:$C,3,FALSE)),"?",VLOOKUP(E10,Athletes!$A:$C,3,FALSE)))</f>
        <v>Lewes</v>
      </c>
      <c r="F12" s="61" t="str">
        <f>IF(F10="","",IF(ISERROR(VLOOKUP(F10,Athletes!$A:$C,3,FALSE)),"?",VLOOKUP(F10,Athletes!$A:$C,3,FALSE)))</f>
        <v>Brighton</v>
      </c>
      <c r="G12" s="61" t="str">
        <f>IF(G10="","",IF(ISERROR(VLOOKUP(G10,Athletes!$A:$C,3,FALSE)),"?",VLOOKUP(G10,Athletes!$A:$C,3,FALSE)))</f>
        <v>Chichester</v>
      </c>
      <c r="H12" s="61" t="str">
        <f>IF(H10="","",IF(ISERROR(VLOOKUP(H10,Athletes!$A:$C,3,FALSE)),"?",VLOOKUP(H10,Athletes!$A:$C,3,FALSE)))</f>
        <v>Worthing</v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6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02"/>
      <c r="B13" s="103"/>
      <c r="C13" s="53">
        <v>56.6</v>
      </c>
      <c r="D13" s="53">
        <v>58.3</v>
      </c>
      <c r="E13" s="53">
        <v>59.6</v>
      </c>
      <c r="F13" s="53">
        <v>59.8</v>
      </c>
      <c r="G13" s="53">
        <v>61.7</v>
      </c>
      <c r="H13" s="53">
        <v>62.6</v>
      </c>
      <c r="I13" s="53"/>
      <c r="J13" s="57"/>
      <c r="K13" s="46"/>
      <c r="L13" s="61">
        <f t="shared" ref="L13:S13" si="2">IF(ISERROR(MATCH(L$1,$U10:$AB10,0)),"",9-MATCH(L$1,$U10:$AB10,0))</f>
        <v>5</v>
      </c>
      <c r="M13" s="61">
        <f t="shared" si="2"/>
        <v>8</v>
      </c>
      <c r="N13" s="61">
        <f t="shared" si="2"/>
        <v>4</v>
      </c>
      <c r="O13" s="61" t="str">
        <f t="shared" si="2"/>
        <v/>
      </c>
      <c r="P13" s="61">
        <f t="shared" si="2"/>
        <v>7</v>
      </c>
      <c r="Q13" s="61">
        <f t="shared" si="2"/>
        <v>6</v>
      </c>
      <c r="R13" s="61" t="str">
        <f t="shared" si="2"/>
        <v/>
      </c>
      <c r="S13" s="61">
        <f t="shared" si="2"/>
        <v>3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102"/>
      <c r="B14" s="102" t="s">
        <v>18</v>
      </c>
      <c r="C14" s="8">
        <v>138</v>
      </c>
      <c r="D14" s="8">
        <v>214</v>
      </c>
      <c r="E14" s="8">
        <v>345</v>
      </c>
      <c r="F14" s="8">
        <v>89</v>
      </c>
      <c r="G14" s="8">
        <v>6</v>
      </c>
      <c r="H14" s="8"/>
      <c r="I14" s="8"/>
      <c r="J14" s="31"/>
      <c r="K14" s="46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Crawley</v>
      </c>
      <c r="V14" s="61" t="str">
        <f>IF(D14="","",IF(ISERROR(VLOOKUP(D14,Athletes!$A:$C,3,FALSE)),"?",VLOOKUP(D14,Athletes!$A:$C,3,FALSE)))</f>
        <v>Horsham</v>
      </c>
      <c r="W14" s="61" t="str">
        <f>IF(E14="","",IF(ISERROR(VLOOKUP(E14,Athletes!$A:$C,3,FALSE)),"?",VLOOKUP(E14,Athletes!$A:$C,3,FALSE)))</f>
        <v>Worthing</v>
      </c>
      <c r="X14" s="61" t="str">
        <f>IF(F14="","",IF(ISERROR(VLOOKUP(F14,Athletes!$A:$C,3,FALSE)),"?",VLOOKUP(F14,Athletes!$A:$C,3,FALSE)))</f>
        <v>Chichester</v>
      </c>
      <c r="Y14" s="61" t="str">
        <f>IF(G14="","",IF(ISERROR(VLOOKUP(G14,Athletes!$A:$C,3,FALSE)),"?",VLOOKUP(G14,Athletes!$A:$C,3,FALSE)))</f>
        <v>Brighton</v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02"/>
      <c r="B15" s="102"/>
      <c r="C15" s="61" t="str">
        <f>IF(C14="","",IF(ISERROR(VLOOKUP(C14,Athletes!$A:$B,2,FALSE)),"?",VLOOKUP(C14,Athletes!$A:$B,2,FALSE)))</f>
        <v>Belle McLaren</v>
      </c>
      <c r="D15" s="61" t="str">
        <f>IF(D14="","",IF(ISERROR(VLOOKUP(D14,Athletes!$A:$B,2,FALSE)),"?",VLOOKUP(D14,Athletes!$A:$B,2,FALSE)))</f>
        <v>Sienna Carey</v>
      </c>
      <c r="E15" s="61" t="str">
        <f>IF(E14="","",IF(ISERROR(VLOOKUP(E14,Athletes!$A:$B,2,FALSE)),"?",VLOOKUP(E14,Athletes!$A:$B,2,FALSE)))</f>
        <v>Isla Leadbeatter</v>
      </c>
      <c r="F15" s="61" t="str">
        <f>IF(F14="","",IF(ISERROR(VLOOKUP(F14,Athletes!$A:$B,2,FALSE)),"?",VLOOKUP(F14,Athletes!$A:$B,2,FALSE)))</f>
        <v>Matilda Hammond</v>
      </c>
      <c r="G15" s="61" t="str">
        <f>IF(G14="","",IF(ISERROR(VLOOKUP(G14,Athletes!$A:$B,2,FALSE)),"?",VLOOKUP(G14,Athletes!$A:$B,2,FALSE)))</f>
        <v>Sophia Clooney</v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6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02"/>
      <c r="B16" s="102"/>
      <c r="C16" s="61" t="str">
        <f>IF(C14="","",IF(ISERROR(VLOOKUP(C14,Athletes!$A:$C,3,FALSE)),"?",VLOOKUP(C14,Athletes!$A:$C,3,FALSE)))</f>
        <v>Crawley</v>
      </c>
      <c r="D16" s="61" t="str">
        <f>IF(D14="","",IF(ISERROR(VLOOKUP(D14,Athletes!$A:$C,3,FALSE)),"?",VLOOKUP(D14,Athletes!$A:$C,3,FALSE)))</f>
        <v>Horsham</v>
      </c>
      <c r="E16" s="61" t="str">
        <f>IF(E14="","",IF(ISERROR(VLOOKUP(E14,Athletes!$A:$C,3,FALSE)),"?",VLOOKUP(E14,Athletes!$A:$C,3,FALSE)))</f>
        <v>Worthing</v>
      </c>
      <c r="F16" s="61" t="str">
        <f>IF(F14="","",IF(ISERROR(VLOOKUP(F14,Athletes!$A:$C,3,FALSE)),"?",VLOOKUP(F14,Athletes!$A:$C,3,FALSE)))</f>
        <v>Chichester</v>
      </c>
      <c r="G16" s="61" t="str">
        <f>IF(G14="","",IF(ISERROR(VLOOKUP(G14,Athletes!$A:$C,3,FALSE)),"?",VLOOKUP(G14,Athletes!$A:$C,3,FALSE)))</f>
        <v>Brighton</v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46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03"/>
      <c r="B17" s="103"/>
      <c r="C17" s="53">
        <v>56.8</v>
      </c>
      <c r="D17" s="53">
        <v>58</v>
      </c>
      <c r="E17" s="53">
        <v>59.1</v>
      </c>
      <c r="F17" s="53">
        <v>59.5</v>
      </c>
      <c r="G17" s="53">
        <v>61.4</v>
      </c>
      <c r="H17" s="53"/>
      <c r="I17" s="53"/>
      <c r="J17" s="57"/>
      <c r="K17" s="46"/>
      <c r="L17" s="61">
        <f t="shared" ref="L17:S17" si="3">IF(ISERROR(MATCH(L$1,$U14:$AB14,0)),"",9-MATCH(L$1,$U14:$AB14,0))</f>
        <v>4</v>
      </c>
      <c r="M17" s="61">
        <f t="shared" si="3"/>
        <v>8</v>
      </c>
      <c r="N17" s="61">
        <f t="shared" si="3"/>
        <v>5</v>
      </c>
      <c r="O17" s="61" t="str">
        <f t="shared" si="3"/>
        <v/>
      </c>
      <c r="P17" s="61">
        <f t="shared" si="3"/>
        <v>7</v>
      </c>
      <c r="Q17" s="61" t="str">
        <f t="shared" si="3"/>
        <v/>
      </c>
      <c r="R17" s="61" t="str">
        <f t="shared" si="3"/>
        <v/>
      </c>
      <c r="S17" s="61">
        <f t="shared" si="3"/>
        <v>6</v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104" t="s">
        <v>29</v>
      </c>
      <c r="B18" s="104" t="s">
        <v>17</v>
      </c>
      <c r="C18" s="12">
        <v>21</v>
      </c>
      <c r="D18" s="12">
        <v>136</v>
      </c>
      <c r="E18" s="12">
        <v>213</v>
      </c>
      <c r="F18" s="12">
        <v>88</v>
      </c>
      <c r="G18" s="31">
        <v>296</v>
      </c>
      <c r="H18" s="12"/>
      <c r="I18" s="8"/>
      <c r="J18" s="31"/>
      <c r="K18" s="46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Brighton</v>
      </c>
      <c r="V18" s="61" t="str">
        <f>IF(D18="","",IF(ISERROR(VLOOKUP(D18,Athletes!$A:$C,3,FALSE)),"?",VLOOKUP(D18,Athletes!$A:$C,3,FALSE)))</f>
        <v>Crawley</v>
      </c>
      <c r="W18" s="61" t="str">
        <f>IF(E18="","",IF(ISERROR(VLOOKUP(E18,Athletes!$A:$C,3,FALSE)),"?",VLOOKUP(E18,Athletes!$A:$C,3,FALSE)))</f>
        <v>Horsham</v>
      </c>
      <c r="X18" s="61" t="str">
        <f>IF(F18="","",IF(ISERROR(VLOOKUP(F18,Athletes!$A:$C,3,FALSE)),"?",VLOOKUP(F18,Athletes!$A:$C,3,FALSE)))</f>
        <v>Chichester</v>
      </c>
      <c r="Y18" s="61" t="str">
        <f>IF(G18="","",IF(ISERROR(VLOOKUP(G18,Athletes!$A:$C,3,FALSE)),"?",VLOOKUP(G18,Athletes!$A:$C,3,FALSE)))</f>
        <v>Lewes</v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102"/>
      <c r="B19" s="102"/>
      <c r="C19" s="61" t="str">
        <f>IF(C18="","",IF(ISERROR(VLOOKUP(C18,Athletes!$A:$B,2,FALSE)),"?",VLOOKUP(C18,Athletes!$A:$B,2,FALSE)))</f>
        <v>Skye Widdows</v>
      </c>
      <c r="D19" s="61" t="str">
        <f>IF(D18="","",IF(ISERROR(VLOOKUP(D18,Athletes!$A:$B,2,FALSE)),"?",VLOOKUP(D18,Athletes!$A:$B,2,FALSE)))</f>
        <v>Evie Grobel</v>
      </c>
      <c r="E19" s="61" t="str">
        <f>IF(E18="","",IF(ISERROR(VLOOKUP(E18,Athletes!$A:$B,2,FALSE)),"?",VLOOKUP(E18,Athletes!$A:$B,2,FALSE)))</f>
        <v>Poppy Goddard</v>
      </c>
      <c r="F19" s="61" t="str">
        <f>IF(F18="","",IF(ISERROR(VLOOKUP(F18,Athletes!$A:$B,2,FALSE)),"?",VLOOKUP(F18,Athletes!$A:$B,2,FALSE)))</f>
        <v>Rebekah Jolly</v>
      </c>
      <c r="G19" s="61" t="str">
        <f>IF(G18="","",IF(ISERROR(VLOOKUP(G18,Athletes!$A:$B,2,FALSE)),"?",VLOOKUP(G18,Athletes!$A:$B,2,FALSE)))</f>
        <v>Anna Westbusy</v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6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02"/>
      <c r="B20" s="102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>Horsham</v>
      </c>
      <c r="F20" s="61" t="str">
        <f>IF(F18="","",IF(ISERROR(VLOOKUP(F18,Athletes!$A:$C,3,FALSE)),"?",VLOOKUP(F18,Athletes!$A:$C,3,FALSE)))</f>
        <v>Chichester</v>
      </c>
      <c r="G20" s="61" t="str">
        <f>IF(G18="","",IF(ISERROR(VLOOKUP(G18,Athletes!$A:$C,3,FALSE)),"?",VLOOKUP(G18,Athletes!$A:$C,3,FALSE)))</f>
        <v>Lewes</v>
      </c>
      <c r="H20" s="61" t="str">
        <f>IF(H18="","",IF(ISERROR(VLOOKUP(H18,Athletes!$A:$C,3,FALSE)),"?",VLOOKUP(H18,Athletes!$A:$C,3,FALSE)))</f>
        <v/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46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">
      <c r="A21" s="102"/>
      <c r="B21" s="103"/>
      <c r="C21" s="53">
        <v>87.6</v>
      </c>
      <c r="D21" s="53">
        <v>93.5</v>
      </c>
      <c r="E21" s="53">
        <v>99.8</v>
      </c>
      <c r="F21" s="53">
        <v>101.8</v>
      </c>
      <c r="G21" s="57">
        <v>107.7</v>
      </c>
      <c r="H21" s="53"/>
      <c r="I21" s="53"/>
      <c r="J21" s="57"/>
      <c r="K21" s="46"/>
      <c r="L21" s="61">
        <f t="shared" ref="L21:S21" si="4">IF(ISERROR(MATCH(L$1,$U18:$AB18,0)),"",9-MATCH(L$1,$U18:$AB18,0))</f>
        <v>8</v>
      </c>
      <c r="M21" s="61">
        <f t="shared" si="4"/>
        <v>7</v>
      </c>
      <c r="N21" s="61">
        <f t="shared" si="4"/>
        <v>5</v>
      </c>
      <c r="O21" s="61" t="str">
        <f t="shared" si="4"/>
        <v/>
      </c>
      <c r="P21" s="61">
        <f t="shared" si="4"/>
        <v>6</v>
      </c>
      <c r="Q21" s="61">
        <f t="shared" si="4"/>
        <v>4</v>
      </c>
      <c r="R21" s="61" t="str">
        <f t="shared" si="4"/>
        <v/>
      </c>
      <c r="S21" s="61" t="str">
        <f t="shared" si="4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02"/>
      <c r="B22" s="102" t="s">
        <v>18</v>
      </c>
      <c r="C22" s="8">
        <v>2</v>
      </c>
      <c r="D22" s="8">
        <v>218</v>
      </c>
      <c r="E22" s="8">
        <v>132</v>
      </c>
      <c r="F22" s="8">
        <v>99</v>
      </c>
      <c r="G22" s="8"/>
      <c r="H22" s="8"/>
      <c r="I22" s="8"/>
      <c r="J22" s="31"/>
      <c r="K22" s="46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Horsham</v>
      </c>
      <c r="W22" s="61" t="str">
        <f>IF(E22="","",IF(ISERROR(VLOOKUP(E22,Athletes!$A:$C,3,FALSE)),"?",VLOOKUP(E22,Athletes!$A:$C,3,FALSE)))</f>
        <v>Crawley</v>
      </c>
      <c r="X22" s="61" t="str">
        <f>IF(F22="","",IF(ISERROR(VLOOKUP(F22,Athletes!$A:$C,3,FALSE)),"?",VLOOKUP(F22,Athletes!$A:$C,3,FALSE)))</f>
        <v>Chichester</v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102"/>
      <c r="B23" s="102"/>
      <c r="C23" s="61" t="str">
        <f>IF(C22="","",IF(ISERROR(VLOOKUP(C22,Athletes!$A:$B,2,FALSE)),"?",VLOOKUP(C22,Athletes!$A:$B,2,FALSE)))</f>
        <v>Florence Matten</v>
      </c>
      <c r="D23" s="61" t="str">
        <f>IF(D22="","",IF(ISERROR(VLOOKUP(D22,Athletes!$A:$B,2,FALSE)),"?",VLOOKUP(D22,Athletes!$A:$B,2,FALSE)))</f>
        <v>Charlotte Airey</v>
      </c>
      <c r="E23" s="61" t="str">
        <f>IF(E22="","",IF(ISERROR(VLOOKUP(E22,Athletes!$A:$B,2,FALSE)),"?",VLOOKUP(E22,Athletes!$A:$B,2,FALSE)))</f>
        <v>Matilda Airey</v>
      </c>
      <c r="F23" s="61" t="str">
        <f>IF(F22="","",IF(ISERROR(VLOOKUP(F22,Athletes!$A:$B,2,FALSE)),"?",VLOOKUP(F22,Athletes!$A:$B,2,FALSE)))</f>
        <v>Sophie Platt</v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6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102"/>
      <c r="B24" s="102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Horsham</v>
      </c>
      <c r="E24" s="61" t="str">
        <f>IF(E22="","",IF(ISERROR(VLOOKUP(E22,Athletes!$A:$C,3,FALSE)),"?",VLOOKUP(E22,Athletes!$A:$C,3,FALSE)))</f>
        <v>Crawley</v>
      </c>
      <c r="F24" s="61" t="str">
        <f>IF(F22="","",IF(ISERROR(VLOOKUP(F22,Athletes!$A:$C,3,FALSE)),"?",VLOOKUP(F22,Athletes!$A:$C,3,FALSE)))</f>
        <v>Chichester</v>
      </c>
      <c r="G24" s="61" t="str">
        <f>IF(G22="","",IF(ISERROR(VLOOKUP(G22,Athletes!$A:$C,3,FALSE)),"?",VLOOKUP(G22,Athletes!$A:$C,3,FALSE)))</f>
        <v/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46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03"/>
      <c r="B25" s="103"/>
      <c r="C25" s="53">
        <v>92.7</v>
      </c>
      <c r="D25" s="11">
        <v>97</v>
      </c>
      <c r="E25" s="53">
        <v>102</v>
      </c>
      <c r="F25" s="11">
        <v>112.7</v>
      </c>
      <c r="G25" s="11"/>
      <c r="H25" s="11"/>
      <c r="I25" s="11"/>
      <c r="J25" s="32"/>
      <c r="K25" s="46"/>
      <c r="L25" s="61">
        <f t="shared" ref="L25:S25" si="5">IF(ISERROR(MATCH(L$1,$U22:$AB22,0)),"",9-MATCH(L$1,$U22:$AB22,0))</f>
        <v>8</v>
      </c>
      <c r="M25" s="61">
        <f t="shared" si="5"/>
        <v>6</v>
      </c>
      <c r="N25" s="61">
        <f t="shared" si="5"/>
        <v>5</v>
      </c>
      <c r="O25" s="61" t="str">
        <f t="shared" si="5"/>
        <v/>
      </c>
      <c r="P25" s="61">
        <f t="shared" si="5"/>
        <v>7</v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14.5" x14ac:dyDescent="0.3">
      <c r="A26" s="104" t="s">
        <v>48</v>
      </c>
      <c r="B26" s="104" t="s">
        <v>21</v>
      </c>
      <c r="C26" s="12" t="s">
        <v>51</v>
      </c>
      <c r="D26" s="12" t="s">
        <v>53</v>
      </c>
      <c r="E26" s="12" t="s">
        <v>52</v>
      </c>
      <c r="F26" s="12" t="s">
        <v>54</v>
      </c>
      <c r="G26" s="12" t="s">
        <v>57</v>
      </c>
      <c r="H26" s="12" t="s">
        <v>55</v>
      </c>
      <c r="I26" s="12"/>
      <c r="J26" s="31"/>
      <c r="K26" s="46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>IF(C26="","",C26)</f>
        <v>Brighton</v>
      </c>
      <c r="V26" s="61" t="str">
        <f t="shared" ref="V26:AB26" si="6">IF(D26="","",D26)</f>
        <v>Chichester</v>
      </c>
      <c r="W26" s="61" t="str">
        <f t="shared" si="6"/>
        <v>Crawley</v>
      </c>
      <c r="X26" s="61" t="str">
        <f t="shared" si="6"/>
        <v>Horsham</v>
      </c>
      <c r="Y26" s="61" t="str">
        <f t="shared" si="6"/>
        <v>Worthing</v>
      </c>
      <c r="Z26" s="61" t="str">
        <f t="shared" si="6"/>
        <v>Lewes</v>
      </c>
      <c r="AA26" s="61" t="str">
        <f t="shared" si="6"/>
        <v/>
      </c>
      <c r="AB26" s="61" t="str">
        <f t="shared" si="6"/>
        <v/>
      </c>
    </row>
    <row r="27" spans="1:28" ht="14.5" x14ac:dyDescent="0.3">
      <c r="A27" s="103"/>
      <c r="B27" s="103"/>
      <c r="C27" s="11">
        <v>110.6</v>
      </c>
      <c r="D27" s="11">
        <v>114.6</v>
      </c>
      <c r="E27" s="11">
        <v>116.8</v>
      </c>
      <c r="F27" s="11">
        <v>119.9</v>
      </c>
      <c r="G27" s="11">
        <v>121</v>
      </c>
      <c r="H27" s="11">
        <v>125.3</v>
      </c>
      <c r="I27" s="11"/>
      <c r="J27" s="32"/>
      <c r="K27" s="46"/>
      <c r="L27" s="61">
        <f t="shared" ref="L27:S27" si="7">IF(ISERROR(MATCH(L$1,$U26:$AB26,0)),"",18-2*MATCH(L$1,$U26:$AB26,0))</f>
        <v>16</v>
      </c>
      <c r="M27" s="61">
        <f t="shared" si="7"/>
        <v>12</v>
      </c>
      <c r="N27" s="61">
        <f t="shared" si="7"/>
        <v>14</v>
      </c>
      <c r="O27" s="61" t="str">
        <f t="shared" si="7"/>
        <v/>
      </c>
      <c r="P27" s="61">
        <f t="shared" si="7"/>
        <v>10</v>
      </c>
      <c r="Q27" s="61">
        <f t="shared" si="7"/>
        <v>6</v>
      </c>
      <c r="R27" s="61" t="str">
        <f t="shared" si="7"/>
        <v/>
      </c>
      <c r="S27" s="61">
        <f t="shared" si="7"/>
        <v>8</v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04" t="s">
        <v>30</v>
      </c>
      <c r="B28" s="104" t="s">
        <v>21</v>
      </c>
      <c r="C28" s="12" t="s">
        <v>51</v>
      </c>
      <c r="D28" s="12" t="s">
        <v>52</v>
      </c>
      <c r="E28" s="12" t="s">
        <v>53</v>
      </c>
      <c r="F28" s="12" t="s">
        <v>54</v>
      </c>
      <c r="G28" s="12" t="s">
        <v>57</v>
      </c>
      <c r="H28" s="12"/>
      <c r="I28" s="12"/>
      <c r="J28" s="31"/>
      <c r="K28" s="46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8">IF(C28="","",C28)</f>
        <v>Brighton</v>
      </c>
      <c r="V28" s="61" t="str">
        <f t="shared" si="8"/>
        <v>Crawley</v>
      </c>
      <c r="W28" s="61" t="str">
        <f t="shared" si="8"/>
        <v>Chichester</v>
      </c>
      <c r="X28" s="61" t="str">
        <f t="shared" si="8"/>
        <v>Horsham</v>
      </c>
      <c r="Y28" s="61" t="str">
        <f t="shared" si="8"/>
        <v>Worthing</v>
      </c>
      <c r="Z28" s="61" t="str">
        <f t="shared" si="8"/>
        <v/>
      </c>
      <c r="AA28" s="61" t="str">
        <f t="shared" si="8"/>
        <v/>
      </c>
      <c r="AB28" s="61" t="str">
        <f t="shared" si="8"/>
        <v/>
      </c>
    </row>
    <row r="29" spans="1:28" ht="14.5" x14ac:dyDescent="0.3">
      <c r="A29" s="103"/>
      <c r="B29" s="103"/>
      <c r="C29" s="11">
        <v>105.6</v>
      </c>
      <c r="D29" s="11">
        <v>106.2</v>
      </c>
      <c r="E29" s="11">
        <v>106.8</v>
      </c>
      <c r="F29" s="11">
        <v>113.6</v>
      </c>
      <c r="G29" s="11">
        <v>114</v>
      </c>
      <c r="H29" s="11"/>
      <c r="I29" s="11"/>
      <c r="J29" s="32"/>
      <c r="K29" s="46"/>
      <c r="L29" s="61">
        <f t="shared" ref="L29:S29" si="9">IF(ISERROR(MATCH(L$1,$U28:$AB28,0)),"",18-2*MATCH(L$1,$U28:$AB28,0))</f>
        <v>16</v>
      </c>
      <c r="M29" s="61">
        <f t="shared" si="9"/>
        <v>14</v>
      </c>
      <c r="N29" s="61">
        <f t="shared" si="9"/>
        <v>12</v>
      </c>
      <c r="O29" s="61" t="str">
        <f t="shared" si="9"/>
        <v/>
      </c>
      <c r="P29" s="61">
        <f t="shared" si="9"/>
        <v>10</v>
      </c>
      <c r="Q29" s="61" t="str">
        <f t="shared" si="9"/>
        <v/>
      </c>
      <c r="R29" s="61" t="str">
        <f t="shared" si="9"/>
        <v/>
      </c>
      <c r="S29" s="61">
        <f t="shared" si="9"/>
        <v>8</v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104" t="s">
        <v>23</v>
      </c>
      <c r="B30" s="104" t="s">
        <v>17</v>
      </c>
      <c r="C30" s="12">
        <v>2</v>
      </c>
      <c r="D30" s="12">
        <v>97</v>
      </c>
      <c r="E30" s="12">
        <v>242</v>
      </c>
      <c r="F30" s="12">
        <v>219</v>
      </c>
      <c r="G30" s="12">
        <v>133</v>
      </c>
      <c r="H30" s="12">
        <v>349</v>
      </c>
      <c r="I30" s="12"/>
      <c r="J30" s="31"/>
      <c r="K30" s="46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Brighton</v>
      </c>
      <c r="V30" s="61" t="str">
        <f>IF(D30="","",IF(ISERROR(VLOOKUP(D30,Athletes!$A:$C,3,FALSE)),"?",VLOOKUP(D30,Athletes!$A:$C,3,FALSE)))</f>
        <v>Chichester</v>
      </c>
      <c r="W30" s="61" t="str">
        <f>IF(E30="","",IF(ISERROR(VLOOKUP(E30,Athletes!$A:$C,3,FALSE)),"?",VLOOKUP(E30,Athletes!$A:$C,3,FALSE)))</f>
        <v>Lewes</v>
      </c>
      <c r="X30" s="61" t="str">
        <f>IF(F30="","",IF(ISERROR(VLOOKUP(F30,Athletes!$A:$C,3,FALSE)),"?",VLOOKUP(F30,Athletes!$A:$C,3,FALSE)))</f>
        <v>Horsham</v>
      </c>
      <c r="Y30" s="61" t="str">
        <f>IF(G30="","",IF(ISERROR(VLOOKUP(G30,Athletes!$A:$C,3,FALSE)),"?",VLOOKUP(G30,Athletes!$A:$C,3,FALSE)))</f>
        <v>Crawley</v>
      </c>
      <c r="Z30" s="61" t="str">
        <f>IF(H30="","",IF(ISERROR(VLOOKUP(H30,Athletes!$A:$C,3,FALSE)),"?",VLOOKUP(H30,Athletes!$A:$C,3,FALSE)))</f>
        <v>Worthing</v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102"/>
      <c r="B31" s="102"/>
      <c r="C31" s="61" t="str">
        <f>IF(C30="","",IF(ISERROR(VLOOKUP(C30,Athletes!$A:$B,2,FALSE)),"?",VLOOKUP(C30,Athletes!$A:$B,2,FALSE)))</f>
        <v>Florence Matten</v>
      </c>
      <c r="D31" s="61" t="str">
        <f>IF(D30="","",IF(ISERROR(VLOOKUP(D30,Athletes!$A:$B,2,FALSE)),"?",VLOOKUP(D30,Athletes!$A:$B,2,FALSE)))</f>
        <v>Marnie Powell</v>
      </c>
      <c r="E31" s="61" t="str">
        <f>IF(E30="","",IF(ISERROR(VLOOKUP(E30,Athletes!$A:$B,2,FALSE)),"?",VLOOKUP(E30,Athletes!$A:$B,2,FALSE)))</f>
        <v>Sunshine Love</v>
      </c>
      <c r="F31" s="61" t="str">
        <f>IF(F30="","",IF(ISERROR(VLOOKUP(F30,Athletes!$A:$B,2,FALSE)),"?",VLOOKUP(F30,Athletes!$A:$B,2,FALSE)))</f>
        <v>Alisa Krashchevych</v>
      </c>
      <c r="G31" s="61" t="str">
        <f>IF(G30="","",IF(ISERROR(VLOOKUP(G30,Athletes!$A:$B,2,FALSE)),"?",VLOOKUP(G30,Athletes!$A:$B,2,FALSE)))</f>
        <v>Isabella Caroll</v>
      </c>
      <c r="H31" s="61" t="str">
        <f>IF(H30="","",IF(ISERROR(VLOOKUP(H30,Athletes!$A:$B,2,FALSE)),"?",VLOOKUP(H30,Athletes!$A:$B,2,FALSE)))</f>
        <v>Piper Kelly</v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6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02"/>
      <c r="B32" s="102"/>
      <c r="C32" s="61" t="str">
        <f>IF(C30="","",IF(ISERROR(VLOOKUP(C30,Athletes!$A:$C,3,FALSE)),"?",VLOOKUP(C30,Athletes!$A:$C,3,FALSE)))</f>
        <v>Brighton</v>
      </c>
      <c r="D32" s="61" t="str">
        <f>IF(D30="","",IF(ISERROR(VLOOKUP(D30,Athletes!$A:$C,3,FALSE)),"?",VLOOKUP(D30,Athletes!$A:$C,3,FALSE)))</f>
        <v>Chichester</v>
      </c>
      <c r="E32" s="61" t="str">
        <f>IF(E30="","",IF(ISERROR(VLOOKUP(E30,Athletes!$A:$C,3,FALSE)),"?",VLOOKUP(E30,Athletes!$A:$C,3,FALSE)))</f>
        <v>Lewes</v>
      </c>
      <c r="F32" s="61" t="str">
        <f>IF(F30="","",IF(ISERROR(VLOOKUP(F30,Athletes!$A:$C,3,FALSE)),"?",VLOOKUP(F30,Athletes!$A:$C,3,FALSE)))</f>
        <v>Horsham</v>
      </c>
      <c r="G32" s="61" t="str">
        <f>IF(G30="","",IF(ISERROR(VLOOKUP(G30,Athletes!$A:$C,3,FALSE)),"?",VLOOKUP(G30,Athletes!$A:$C,3,FALSE)))</f>
        <v>Crawley</v>
      </c>
      <c r="H32" s="61" t="str">
        <f>IF(H30="","",IF(ISERROR(VLOOKUP(H30,Athletes!$A:$C,3,FALSE)),"?",VLOOKUP(H30,Athletes!$A:$C,3,FALSE)))</f>
        <v>Worthing</v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6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02"/>
      <c r="B33" s="103"/>
      <c r="C33" s="53">
        <v>2.31</v>
      </c>
      <c r="D33" s="53">
        <v>2.09</v>
      </c>
      <c r="E33" s="53">
        <v>2.0099999999999998</v>
      </c>
      <c r="F33" s="53">
        <v>1.96</v>
      </c>
      <c r="G33" s="53">
        <v>1.92</v>
      </c>
      <c r="H33" s="53">
        <v>1.76</v>
      </c>
      <c r="I33" s="53"/>
      <c r="J33" s="57"/>
      <c r="K33" s="46"/>
      <c r="L33" s="61">
        <f t="shared" ref="L33:S33" si="10">IF(ISERROR(MATCH(L$1,$U30:$AB30,0)),"",9-MATCH(L$1,$U30:$AB30,0)+IF(ISERROR(MATCH(L$1,$U30:$AB30,0)),0,INDEX($U33:$AB33,1,MATCH(L$1,$U30:$AB30,0))))</f>
        <v>8</v>
      </c>
      <c r="M33" s="61">
        <f t="shared" si="10"/>
        <v>4</v>
      </c>
      <c r="N33" s="61">
        <f t="shared" si="10"/>
        <v>7</v>
      </c>
      <c r="O33" s="61" t="str">
        <f t="shared" si="10"/>
        <v/>
      </c>
      <c r="P33" s="61">
        <f t="shared" si="10"/>
        <v>5</v>
      </c>
      <c r="Q33" s="61">
        <f t="shared" si="10"/>
        <v>6</v>
      </c>
      <c r="R33" s="61" t="str">
        <f t="shared" si="10"/>
        <v/>
      </c>
      <c r="S33" s="61">
        <f t="shared" si="10"/>
        <v>3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102"/>
      <c r="B34" s="102" t="s">
        <v>18</v>
      </c>
      <c r="C34" s="8">
        <v>239</v>
      </c>
      <c r="D34" s="8">
        <v>139</v>
      </c>
      <c r="E34" s="8">
        <v>26</v>
      </c>
      <c r="F34" s="8">
        <v>89</v>
      </c>
      <c r="G34" s="8">
        <v>353</v>
      </c>
      <c r="H34" s="8">
        <v>295</v>
      </c>
      <c r="I34" s="8"/>
      <c r="J34" s="31"/>
      <c r="K34" s="46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Horsham</v>
      </c>
      <c r="V34" s="61" t="str">
        <f>IF(D34="","",IF(ISERROR(VLOOKUP(D34,Athletes!$A:$C,3,FALSE)),"?",VLOOKUP(D34,Athletes!$A:$C,3,FALSE)))</f>
        <v>Crawley</v>
      </c>
      <c r="W34" s="61" t="str">
        <f>IF(E34="","",IF(ISERROR(VLOOKUP(E34,Athletes!$A:$C,3,FALSE)),"?",VLOOKUP(E34,Athletes!$A:$C,3,FALSE)))</f>
        <v>Brighton</v>
      </c>
      <c r="X34" s="61" t="str">
        <f>IF(F34="","",IF(ISERROR(VLOOKUP(F34,Athletes!$A:$C,3,FALSE)),"?",VLOOKUP(F34,Athletes!$A:$C,3,FALSE)))</f>
        <v>Chichester</v>
      </c>
      <c r="Y34" s="61" t="str">
        <f>IF(G34="","",IF(ISERROR(VLOOKUP(G34,Athletes!$A:$C,3,FALSE)),"?",VLOOKUP(G34,Athletes!$A:$C,3,FALSE)))</f>
        <v>Worthing</v>
      </c>
      <c r="Z34" s="61" t="str">
        <f>IF(H34="","",IF(ISERROR(VLOOKUP(H34,Athletes!$A:$C,3,FALSE)),"?",VLOOKUP(H34,Athletes!$A:$C,3,FALSE)))</f>
        <v>Lewes</v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02"/>
      <c r="B35" s="102"/>
      <c r="C35" s="61" t="str">
        <f>IF(C34="","",IF(ISERROR(VLOOKUP(C34,Athletes!$A:$B,2,FALSE)),"?",VLOOKUP(C34,Athletes!$A:$B,2,FALSE)))</f>
        <v>Abigail Hockings</v>
      </c>
      <c r="D35" s="61" t="str">
        <f>IF(D34="","",IF(ISERROR(VLOOKUP(D34,Athletes!$A:$B,2,FALSE)),"?",VLOOKUP(D34,Athletes!$A:$B,2,FALSE)))</f>
        <v>Sanaya Bhavik Mohandas</v>
      </c>
      <c r="E35" s="61" t="str">
        <f>IF(E34="","",IF(ISERROR(VLOOKUP(E34,Athletes!$A:$B,2,FALSE)),"?",VLOOKUP(E34,Athletes!$A:$B,2,FALSE)))</f>
        <v>Leilah  Ibrahim</v>
      </c>
      <c r="F35" s="61" t="str">
        <f>IF(F34="","",IF(ISERROR(VLOOKUP(F34,Athletes!$A:$B,2,FALSE)),"?",VLOOKUP(F34,Athletes!$A:$B,2,FALSE)))</f>
        <v>Matilda Hammond</v>
      </c>
      <c r="G35" s="61" t="str">
        <f>IF(G34="","",IF(ISERROR(VLOOKUP(G34,Athletes!$A:$B,2,FALSE)),"?",VLOOKUP(G34,Athletes!$A:$B,2,FALSE)))</f>
        <v>Lily Marshall</v>
      </c>
      <c r="H35" s="61" t="str">
        <f>IF(H34="","",IF(ISERROR(VLOOKUP(H34,Athletes!$A:$B,2,FALSE)),"?",VLOOKUP(H34,Athletes!$A:$B,2,FALSE)))</f>
        <v>Blythe Barbet</v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6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02"/>
      <c r="B36" s="102"/>
      <c r="C36" s="61" t="str">
        <f>IF(C34="","",IF(ISERROR(VLOOKUP(C34,Athletes!$A:$C,3,FALSE)),"?",VLOOKUP(C34,Athletes!$A:$C,3,FALSE)))</f>
        <v>Horsham</v>
      </c>
      <c r="D36" s="61" t="str">
        <f>IF(D34="","",IF(ISERROR(VLOOKUP(D34,Athletes!$A:$C,3,FALSE)),"?",VLOOKUP(D34,Athletes!$A:$C,3,FALSE)))</f>
        <v>Crawley</v>
      </c>
      <c r="E36" s="61" t="str">
        <f>IF(E34="","",IF(ISERROR(VLOOKUP(E34,Athletes!$A:$C,3,FALSE)),"?",VLOOKUP(E34,Athletes!$A:$C,3,FALSE)))</f>
        <v>Brighton</v>
      </c>
      <c r="F36" s="61" t="str">
        <f>IF(F34="","",IF(ISERROR(VLOOKUP(F34,Athletes!$A:$C,3,FALSE)),"?",VLOOKUP(F34,Athletes!$A:$C,3,FALSE)))</f>
        <v>Chichester</v>
      </c>
      <c r="G36" s="61" t="str">
        <f>IF(G34="","",IF(ISERROR(VLOOKUP(G34,Athletes!$A:$C,3,FALSE)),"?",VLOOKUP(G34,Athletes!$A:$C,3,FALSE)))</f>
        <v>Worthing</v>
      </c>
      <c r="H36" s="61" t="str">
        <f>IF(H34="","",IF(ISERROR(VLOOKUP(H34,Athletes!$A:$C,3,FALSE)),"?",VLOOKUP(H34,Athletes!$A:$C,3,FALSE)))</f>
        <v>Lewes</v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6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03"/>
      <c r="B37" s="103"/>
      <c r="C37" s="53">
        <v>1.94</v>
      </c>
      <c r="D37" s="53">
        <v>1.92</v>
      </c>
      <c r="E37" s="53">
        <v>1.82</v>
      </c>
      <c r="F37" s="53">
        <v>1.8</v>
      </c>
      <c r="G37" s="53">
        <v>1.66</v>
      </c>
      <c r="H37" s="53">
        <v>162</v>
      </c>
      <c r="I37" s="53"/>
      <c r="J37" s="57"/>
      <c r="K37" s="46"/>
      <c r="L37" s="61">
        <f t="shared" ref="L37:S37" si="11">IF(ISERROR(MATCH(L$1,$U34:$AB34,0)),"",9-MATCH(L$1,$U34:$AB34,0)+IF(ISERROR(MATCH(L$1,$U34:$AB34,0)),0,INDEX($U37:$AB37,1,MATCH(L$1,$U34:$AB34,0))))</f>
        <v>6</v>
      </c>
      <c r="M37" s="61">
        <f t="shared" si="11"/>
        <v>7</v>
      </c>
      <c r="N37" s="61">
        <f t="shared" si="11"/>
        <v>5</v>
      </c>
      <c r="O37" s="61" t="str">
        <f t="shared" si="11"/>
        <v/>
      </c>
      <c r="P37" s="61">
        <f t="shared" si="11"/>
        <v>8</v>
      </c>
      <c r="Q37" s="61">
        <f t="shared" si="11"/>
        <v>3</v>
      </c>
      <c r="R37" s="61" t="str">
        <f t="shared" si="11"/>
        <v/>
      </c>
      <c r="S37" s="61">
        <f t="shared" si="11"/>
        <v>4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1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1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104" t="s">
        <v>71</v>
      </c>
      <c r="B38" s="104" t="s">
        <v>17</v>
      </c>
      <c r="C38" s="12">
        <v>75</v>
      </c>
      <c r="D38" s="12">
        <v>10</v>
      </c>
      <c r="E38" s="12">
        <v>132</v>
      </c>
      <c r="F38" s="12">
        <v>352</v>
      </c>
      <c r="G38" s="12">
        <v>221</v>
      </c>
      <c r="H38" s="12"/>
      <c r="I38" s="12"/>
      <c r="J38" s="25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Chichester</v>
      </c>
      <c r="V38" s="61" t="str">
        <f>IF(D38="","",IF(ISERROR(VLOOKUP(D38,Athletes!$A:$C,3,FALSE)),"?",VLOOKUP(D38,Athletes!$A:$C,3,FALSE)))</f>
        <v>Brighton</v>
      </c>
      <c r="W38" s="61" t="str">
        <f>IF(E38="","",IF(ISERROR(VLOOKUP(E38,Athletes!$A:$C,3,FALSE)),"?",VLOOKUP(E38,Athletes!$A:$C,3,FALSE)))</f>
        <v>Crawley</v>
      </c>
      <c r="X38" s="61" t="str">
        <f>IF(F38="","",IF(ISERROR(VLOOKUP(F38,Athletes!$A:$C,3,FALSE)),"?",VLOOKUP(F38,Athletes!$A:$C,3,FALSE)))</f>
        <v>Worthing</v>
      </c>
      <c r="Y38" s="61" t="str">
        <f>IF(G38="","",IF(ISERROR(VLOOKUP(G38,Athletes!$A:$C,3,FALSE)),"?",VLOOKUP(G38,Athletes!$A:$C,3,FALSE)))</f>
        <v>Horsham</v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102"/>
      <c r="B39" s="102"/>
      <c r="C39" s="61" t="str">
        <f>IF(C38="","",IF(ISERROR(VLOOKUP(C38,Athletes!$A:$B,2,FALSE)),"?",VLOOKUP(C38,Athletes!$A:$B,2,FALSE)))</f>
        <v>Mila Dobson</v>
      </c>
      <c r="D39" s="61" t="str">
        <f>IF(D38="","",IF(ISERROR(VLOOKUP(D38,Athletes!$A:$B,2,FALSE)),"?",VLOOKUP(D38,Athletes!$A:$B,2,FALSE)))</f>
        <v>Evie Hunter</v>
      </c>
      <c r="E39" s="61" t="str">
        <f>IF(E38="","",IF(ISERROR(VLOOKUP(E38,Athletes!$A:$B,2,FALSE)),"?",VLOOKUP(E38,Athletes!$A:$B,2,FALSE)))</f>
        <v>Matilda Airey</v>
      </c>
      <c r="F39" s="61" t="str">
        <f>IF(F38="","",IF(ISERROR(VLOOKUP(F38,Athletes!$A:$B,2,FALSE)),"?",VLOOKUP(F38,Athletes!$A:$B,2,FALSE)))</f>
        <v>Harlow Cartwright</v>
      </c>
      <c r="G39" s="61" t="str">
        <f>IF(G38="","",IF(ISERROR(VLOOKUP(G38,Athletes!$A:$B,2,FALSE)),"?",VLOOKUP(G38,Athletes!$A:$B,2,FALSE)))</f>
        <v>Elicia Price</v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102"/>
      <c r="B40" s="102"/>
      <c r="C40" s="61" t="str">
        <f>IF(C38="","",IF(ISERROR(VLOOKUP(C38,Athletes!$A:$C,3,FALSE)),"?",VLOOKUP(C38,Athletes!$A:$C,3,FALSE)))</f>
        <v>Chichester</v>
      </c>
      <c r="D40" s="61" t="str">
        <f>IF(D38="","",IF(ISERROR(VLOOKUP(D38,Athletes!$A:$C,3,FALSE)),"?",VLOOKUP(D38,Athletes!$A:$C,3,FALSE)))</f>
        <v>Brighton</v>
      </c>
      <c r="E40" s="61" t="str">
        <f>IF(E38="","",IF(ISERROR(VLOOKUP(E38,Athletes!$A:$C,3,FALSE)),"?",VLOOKUP(E38,Athletes!$A:$C,3,FALSE)))</f>
        <v>Crawley</v>
      </c>
      <c r="F40" s="61" t="str">
        <f>IF(F38="","",IF(ISERROR(VLOOKUP(F38,Athletes!$A:$C,3,FALSE)),"?",VLOOKUP(F38,Athletes!$A:$C,3,FALSE)))</f>
        <v>Worthing</v>
      </c>
      <c r="G40" s="61" t="str">
        <f>IF(G38="","",IF(ISERROR(VLOOKUP(G38,Athletes!$A:$C,3,FALSE)),"?",VLOOKUP(G38,Athletes!$A:$C,3,FALSE)))</f>
        <v>Horsham</v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02"/>
      <c r="B41" s="103"/>
      <c r="C41" s="53">
        <v>6.02</v>
      </c>
      <c r="D41" s="53">
        <v>5.68</v>
      </c>
      <c r="E41" s="53">
        <v>5.22</v>
      </c>
      <c r="F41" s="53">
        <v>5.2</v>
      </c>
      <c r="G41" s="53">
        <v>4.9800000000000004</v>
      </c>
      <c r="H41" s="53"/>
      <c r="I41" s="53"/>
      <c r="J41" s="55"/>
      <c r="K41" s="43"/>
      <c r="L41" s="61">
        <f t="shared" ref="L41:S41" si="12">IF(ISERROR(MATCH(L$1,$U38:$AB38,0)),"",9-MATCH(L$1,$U38:$AB38,0)+IF(ISERROR(MATCH(L$1,$U38:$AB38,0)),0,INDEX($U41:$AB41,1,MATCH(L$1,$U38:$AB38,0))))</f>
        <v>7</v>
      </c>
      <c r="M41" s="61">
        <f t="shared" si="12"/>
        <v>6</v>
      </c>
      <c r="N41" s="61">
        <f t="shared" si="12"/>
        <v>8</v>
      </c>
      <c r="O41" s="61" t="str">
        <f t="shared" si="12"/>
        <v/>
      </c>
      <c r="P41" s="61">
        <f t="shared" si="12"/>
        <v>4</v>
      </c>
      <c r="Q41" s="61" t="str">
        <f t="shared" si="12"/>
        <v/>
      </c>
      <c r="R41" s="61" t="str">
        <f t="shared" si="12"/>
        <v/>
      </c>
      <c r="S41" s="61">
        <f t="shared" si="12"/>
        <v>5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102"/>
      <c r="B42" s="102" t="s">
        <v>18</v>
      </c>
      <c r="C42" s="8">
        <v>3</v>
      </c>
      <c r="D42" s="8">
        <v>88</v>
      </c>
      <c r="E42" s="8">
        <v>136</v>
      </c>
      <c r="F42" s="8">
        <v>351</v>
      </c>
      <c r="G42" s="8">
        <v>216</v>
      </c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Brighton</v>
      </c>
      <c r="V42" s="61" t="str">
        <f>IF(D42="","",IF(ISERROR(VLOOKUP(D42,Athletes!$A:$C,3,FALSE)),"?",VLOOKUP(D42,Athletes!$A:$C,3,FALSE)))</f>
        <v>Chichester</v>
      </c>
      <c r="W42" s="61" t="str">
        <f>IF(E42="","",IF(ISERROR(VLOOKUP(E42,Athletes!$A:$C,3,FALSE)),"?",VLOOKUP(E42,Athletes!$A:$C,3,FALSE)))</f>
        <v>Crawley</v>
      </c>
      <c r="X42" s="61" t="str">
        <f>IF(F42="","",IF(ISERROR(VLOOKUP(F42,Athletes!$A:$C,3,FALSE)),"?",VLOOKUP(F42,Athletes!$A:$C,3,FALSE)))</f>
        <v>Worthing</v>
      </c>
      <c r="Y42" s="61" t="str">
        <f>IF(G42="","",IF(ISERROR(VLOOKUP(G42,Athletes!$A:$C,3,FALSE)),"?",VLOOKUP(G42,Athletes!$A:$C,3,FALSE)))</f>
        <v>Horsham</v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02"/>
      <c r="B43" s="102"/>
      <c r="C43" s="61" t="str">
        <f>IF(C42="","",IF(ISERROR(VLOOKUP(C42,Athletes!$A:$B,2,FALSE)),"?",VLOOKUP(C42,Athletes!$A:$B,2,FALSE)))</f>
        <v>Fleur Vonderscher</v>
      </c>
      <c r="D43" s="61" t="str">
        <f>IF(D42="","",IF(ISERROR(VLOOKUP(D42,Athletes!$A:$B,2,FALSE)),"?",VLOOKUP(D42,Athletes!$A:$B,2,FALSE)))</f>
        <v>Rebekah Jolly</v>
      </c>
      <c r="E43" s="61" t="str">
        <f>IF(E42="","",IF(ISERROR(VLOOKUP(E42,Athletes!$A:$B,2,FALSE)),"?",VLOOKUP(E42,Athletes!$A:$B,2,FALSE)))</f>
        <v>Evie Grobel</v>
      </c>
      <c r="F43" s="61" t="str">
        <f>IF(F42="","",IF(ISERROR(VLOOKUP(F42,Athletes!$A:$B,2,FALSE)),"?",VLOOKUP(F42,Athletes!$A:$B,2,FALSE)))</f>
        <v>Isabella Pineda-Bissel</v>
      </c>
      <c r="G43" s="61" t="str">
        <f>IF(G42="","",IF(ISERROR(VLOOKUP(G42,Athletes!$A:$B,2,FALSE)),"?",VLOOKUP(G42,Athletes!$A:$B,2,FALSE)))</f>
        <v>Kayleigh Cleaver</v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02"/>
      <c r="B44" s="102"/>
      <c r="C44" s="61" t="str">
        <f>IF(C42="","",IF(ISERROR(VLOOKUP(C42,Athletes!$A:$C,3,FALSE)),"?",VLOOKUP(C42,Athletes!$A:$C,3,FALSE)))</f>
        <v>Brighton</v>
      </c>
      <c r="D44" s="61" t="str">
        <f>IF(D42="","",IF(ISERROR(VLOOKUP(D42,Athletes!$A:$C,3,FALSE)),"?",VLOOKUP(D42,Athletes!$A:$C,3,FALSE)))</f>
        <v>Chichester</v>
      </c>
      <c r="E44" s="61" t="str">
        <f>IF(E42="","",IF(ISERROR(VLOOKUP(E42,Athletes!$A:$C,3,FALSE)),"?",VLOOKUP(E42,Athletes!$A:$C,3,FALSE)))</f>
        <v>Crawley</v>
      </c>
      <c r="F44" s="61" t="str">
        <f>IF(F42="","",IF(ISERROR(VLOOKUP(F42,Athletes!$A:$C,3,FALSE)),"?",VLOOKUP(F42,Athletes!$A:$C,3,FALSE)))</f>
        <v>Worthing</v>
      </c>
      <c r="G44" s="61" t="str">
        <f>IF(G42="","",IF(ISERROR(VLOOKUP(G42,Athletes!$A:$C,3,FALSE)),"?",VLOOKUP(G42,Athletes!$A:$C,3,FALSE)))</f>
        <v>Horsham</v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IF(J43="","",IF(ISERROR(VLOOKUP(J43,Athletes!$A:$B,2,FALSE)),"?",VLOOKUP(J43,Athletes!$A:$B,2,FALSE)))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03"/>
      <c r="B45" s="103"/>
      <c r="C45" s="53">
        <v>5.37</v>
      </c>
      <c r="D45" s="53">
        <v>5.14</v>
      </c>
      <c r="E45" s="53">
        <v>4.88</v>
      </c>
      <c r="F45" s="53">
        <v>4.8600000000000003</v>
      </c>
      <c r="G45" s="53">
        <v>4.76</v>
      </c>
      <c r="H45" s="53"/>
      <c r="I45" s="53"/>
      <c r="J45" s="53"/>
      <c r="K45" s="43"/>
      <c r="L45" s="61">
        <f t="shared" ref="L45:S45" si="13">IF(ISERROR(MATCH(L$1,$U42:$AB42,0)),"",9-MATCH(L$1,$U42:$AB42,0)+IF(ISERROR(MATCH(L$1,$U42:$AB42,0)),0,INDEX($U45:$AB45,1,MATCH(L$1,$U42:$AB42,0))))</f>
        <v>8</v>
      </c>
      <c r="M45" s="61">
        <f t="shared" si="13"/>
        <v>6</v>
      </c>
      <c r="N45" s="61">
        <f t="shared" si="13"/>
        <v>7</v>
      </c>
      <c r="O45" s="61" t="str">
        <f t="shared" si="13"/>
        <v/>
      </c>
      <c r="P45" s="61">
        <f t="shared" si="13"/>
        <v>4</v>
      </c>
      <c r="Q45" s="61" t="str">
        <f t="shared" si="13"/>
        <v/>
      </c>
      <c r="R45" s="61" t="str">
        <f t="shared" si="13"/>
        <v/>
      </c>
      <c r="S45" s="61">
        <f t="shared" si="13"/>
        <v>5</v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1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1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102" t="s">
        <v>24</v>
      </c>
      <c r="B46" s="104" t="s">
        <v>17</v>
      </c>
      <c r="C46" s="12">
        <v>139</v>
      </c>
      <c r="D46" s="12">
        <v>242</v>
      </c>
      <c r="E46" s="12">
        <v>75</v>
      </c>
      <c r="F46" s="12">
        <v>224</v>
      </c>
      <c r="G46" s="12">
        <v>10</v>
      </c>
      <c r="H46" s="12">
        <v>348</v>
      </c>
      <c r="I46" s="12"/>
      <c r="J46" s="31"/>
      <c r="K46" s="46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Crawley</v>
      </c>
      <c r="V46" s="61" t="str">
        <f>IF(D46="","",IF(ISERROR(VLOOKUP(D46,Athletes!$A:$C,3,FALSE)),"?",VLOOKUP(D46,Athletes!$A:$C,3,FALSE)))</f>
        <v>Lewes</v>
      </c>
      <c r="W46" s="61" t="str">
        <f>IF(E46="","",IF(ISERROR(VLOOKUP(E46,Athletes!$A:$C,3,FALSE)),"?",VLOOKUP(E46,Athletes!$A:$C,3,FALSE)))</f>
        <v>Chichester</v>
      </c>
      <c r="X46" s="61" t="str">
        <f>IF(F46="","",IF(ISERROR(VLOOKUP(F46,Athletes!$A:$C,3,FALSE)),"?",VLOOKUP(F46,Athletes!$A:$C,3,FALSE)))</f>
        <v>Horsham</v>
      </c>
      <c r="Y46" s="61" t="str">
        <f>IF(G46="","",IF(ISERROR(VLOOKUP(G46,Athletes!$A:$C,3,FALSE)),"?",VLOOKUP(G46,Athletes!$A:$C,3,FALSE)))</f>
        <v>Brighton</v>
      </c>
      <c r="Z46" s="61" t="str">
        <f>IF(H46="","",IF(ISERROR(VLOOKUP(H46,Athletes!$A:$C,3,FALSE)),"?",VLOOKUP(H46,Athletes!$A:$C,3,FALSE)))</f>
        <v>Worthing</v>
      </c>
      <c r="AA46" s="61" t="str">
        <f>IF(I46="","",IF(ISERROR(VLOOKUP(I46,Athletes!$A:$C,3,FALSE)),"?",VLOOKUP(I46,Athletes!$A:$C,3,FALSE)))</f>
        <v/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102"/>
      <c r="B47" s="102"/>
      <c r="C47" s="61" t="str">
        <f>IF(C46="","",IF(ISERROR(VLOOKUP(C46,Athletes!$A:$B,2,FALSE)),"?",VLOOKUP(C46,Athletes!$A:$B,2,FALSE)))</f>
        <v>Sanaya Bhavik Mohandas</v>
      </c>
      <c r="D47" s="61" t="str">
        <f>IF(D46="","",IF(ISERROR(VLOOKUP(D46,Athletes!$A:$B,2,FALSE)),"?",VLOOKUP(D46,Athletes!$A:$B,2,FALSE)))</f>
        <v>Sunshine Love</v>
      </c>
      <c r="E47" s="61" t="str">
        <f>IF(E46="","",IF(ISERROR(VLOOKUP(E46,Athletes!$A:$B,2,FALSE)),"?",VLOOKUP(E46,Athletes!$A:$B,2,FALSE)))</f>
        <v>Mila Dobson</v>
      </c>
      <c r="F47" s="61" t="str">
        <f>IF(F46="","",IF(ISERROR(VLOOKUP(F46,Athletes!$A:$B,2,FALSE)),"?",VLOOKUP(F46,Athletes!$A:$B,2,FALSE)))</f>
        <v>Tillie Pawley</v>
      </c>
      <c r="G47" s="61" t="str">
        <f>IF(G46="","",IF(ISERROR(VLOOKUP(G46,Athletes!$A:$B,2,FALSE)),"?",VLOOKUP(G46,Athletes!$A:$B,2,FALSE)))</f>
        <v>Evie Hunter</v>
      </c>
      <c r="H47" s="61" t="str">
        <f>IF(H46="","",IF(ISERROR(VLOOKUP(H46,Athletes!$A:$B,2,FALSE)),"?",VLOOKUP(H46,Athletes!$A:$B,2,FALSE)))</f>
        <v>Cerys Justice</v>
      </c>
      <c r="I47" s="61" t="str">
        <f>IF(I46="","",IF(ISERROR(VLOOKUP(I46,Athletes!$A:$B,2,FALSE)),"?",VLOOKUP(I46,Athletes!$A:$B,2,FALSE)))</f>
        <v/>
      </c>
      <c r="J47" s="61" t="str">
        <f>IF(J46="","",IF(ISERROR(VLOOKUP(J46,Athletes!$A:$B,2,FALSE)),"?",VLOOKUP(J46,Athletes!$A:$B,2,FALSE)))</f>
        <v/>
      </c>
      <c r="K47" s="46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102"/>
      <c r="B48" s="102"/>
      <c r="C48" s="61" t="str">
        <f>IF(C46="","",IF(ISERROR(VLOOKUP(C46,Athletes!$A:$C,3,FALSE)),"?",VLOOKUP(C46,Athletes!$A:$C,3,FALSE)))</f>
        <v>Crawley</v>
      </c>
      <c r="D48" s="61" t="str">
        <f>IF(D46="","",IF(ISERROR(VLOOKUP(D46,Athletes!$A:$C,3,FALSE)),"?",VLOOKUP(D46,Athletes!$A:$C,3,FALSE)))</f>
        <v>Lewes</v>
      </c>
      <c r="E48" s="61" t="str">
        <f>IF(E46="","",IF(ISERROR(VLOOKUP(E46,Athletes!$A:$C,3,FALSE)),"?",VLOOKUP(E46,Athletes!$A:$C,3,FALSE)))</f>
        <v>Chichester</v>
      </c>
      <c r="F48" s="61" t="str">
        <f>IF(F46="","",IF(ISERROR(VLOOKUP(F46,Athletes!$A:$C,3,FALSE)),"?",VLOOKUP(F46,Athletes!$A:$C,3,FALSE)))</f>
        <v>Horsham</v>
      </c>
      <c r="G48" s="61" t="str">
        <f>IF(G46="","",IF(ISERROR(VLOOKUP(G46,Athletes!$A:$C,3,FALSE)),"?",VLOOKUP(G46,Athletes!$A:$C,3,FALSE)))</f>
        <v>Brighton</v>
      </c>
      <c r="H48" s="61" t="str">
        <f>IF(H46="","",IF(ISERROR(VLOOKUP(H46,Athletes!$A:$C,3,FALSE)),"?",VLOOKUP(H46,Athletes!$A:$C,3,FALSE)))</f>
        <v>Worthing</v>
      </c>
      <c r="I48" s="61" t="str">
        <f>IF(I46="","",IF(ISERROR(VLOOKUP(I46,Athletes!$A:$C,3,FALSE)),"?",VLOOKUP(I46,Athletes!$A:$C,3,FALSE)))</f>
        <v/>
      </c>
      <c r="J48" s="61" t="str">
        <f>IF(J46="","",IF(ISERROR(VLOOKUP(J46,Athletes!$A:$C,3,FALSE)),"?",VLOOKUP(J46,Athletes!$A:$C,3,FALSE)))</f>
        <v/>
      </c>
      <c r="K48" s="46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102"/>
      <c r="B49" s="103"/>
      <c r="C49" s="11">
        <v>51</v>
      </c>
      <c r="D49" s="11">
        <v>50</v>
      </c>
      <c r="E49" s="11">
        <v>50</v>
      </c>
      <c r="F49" s="11">
        <v>43</v>
      </c>
      <c r="G49" s="11">
        <v>41</v>
      </c>
      <c r="H49" s="11">
        <v>38</v>
      </c>
      <c r="I49" s="11"/>
      <c r="J49" s="32"/>
      <c r="K49" s="46"/>
      <c r="L49" s="61">
        <f t="shared" ref="L49:S49" si="14">IF(ISERROR(MATCH(L$1,$U46:$AB46,0)),"",9-MATCH(L$1,$U46:$AB46,0)+IF(ISERROR(MATCH(L$1,$U46:$AB46,0)),0,INDEX($U49:$AB49,1,MATCH(L$1,$U46:$AB46,0))))</f>
        <v>4</v>
      </c>
      <c r="M49" s="61">
        <f t="shared" si="14"/>
        <v>8</v>
      </c>
      <c r="N49" s="61">
        <f t="shared" si="14"/>
        <v>6.5</v>
      </c>
      <c r="O49" s="61" t="str">
        <f t="shared" si="14"/>
        <v/>
      </c>
      <c r="P49" s="61">
        <f t="shared" si="14"/>
        <v>5</v>
      </c>
      <c r="Q49" s="61">
        <f t="shared" si="14"/>
        <v>6.5</v>
      </c>
      <c r="R49" s="61" t="str">
        <f t="shared" si="14"/>
        <v/>
      </c>
      <c r="S49" s="61">
        <f t="shared" si="14"/>
        <v>3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-0.5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0.5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1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1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102"/>
      <c r="B50" s="102" t="s">
        <v>18</v>
      </c>
      <c r="C50" s="8">
        <v>133</v>
      </c>
      <c r="D50" s="8">
        <v>89</v>
      </c>
      <c r="E50" s="8">
        <v>3</v>
      </c>
      <c r="F50" s="8">
        <v>214</v>
      </c>
      <c r="G50" s="8">
        <v>349</v>
      </c>
      <c r="H50" s="8"/>
      <c r="I50" s="8"/>
      <c r="J50" s="31"/>
      <c r="K50" s="46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Crawley</v>
      </c>
      <c r="V50" s="61" t="str">
        <f>IF(D50="","",IF(ISERROR(VLOOKUP(D50,Athletes!$A:$C,3,FALSE)),"?",VLOOKUP(D50,Athletes!$A:$C,3,FALSE)))</f>
        <v>Chichester</v>
      </c>
      <c r="W50" s="61" t="str">
        <f>IF(E50="","",IF(ISERROR(VLOOKUP(E50,Athletes!$A:$C,3,FALSE)),"?",VLOOKUP(E50,Athletes!$A:$C,3,FALSE)))</f>
        <v>Brighton</v>
      </c>
      <c r="X50" s="61" t="str">
        <f>IF(F50="","",IF(ISERROR(VLOOKUP(F50,Athletes!$A:$C,3,FALSE)),"?",VLOOKUP(F50,Athletes!$A:$C,3,FALSE)))</f>
        <v>Horsham</v>
      </c>
      <c r="Y50" s="61" t="str">
        <f>IF(G50="","",IF(ISERROR(VLOOKUP(G50,Athletes!$A:$C,3,FALSE)),"?",VLOOKUP(G50,Athletes!$A:$C,3,FALSE)))</f>
        <v>Worthing</v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102"/>
      <c r="B51" s="102"/>
      <c r="C51" s="61" t="str">
        <f>IF(C50="","",IF(ISERROR(VLOOKUP(C50,Athletes!$A:$B,2,FALSE)),"?",VLOOKUP(C50,Athletes!$A:$B,2,FALSE)))</f>
        <v>Isabella Caroll</v>
      </c>
      <c r="D51" s="61" t="str">
        <f>IF(D50="","",IF(ISERROR(VLOOKUP(D50,Athletes!$A:$B,2,FALSE)),"?",VLOOKUP(D50,Athletes!$A:$B,2,FALSE)))</f>
        <v>Matilda Hammond</v>
      </c>
      <c r="E51" s="61" t="str">
        <f>IF(E50="","",IF(ISERROR(VLOOKUP(E50,Athletes!$A:$B,2,FALSE)),"?",VLOOKUP(E50,Athletes!$A:$B,2,FALSE)))</f>
        <v>Fleur Vonderscher</v>
      </c>
      <c r="F51" s="61" t="str">
        <f>IF(F50="","",IF(ISERROR(VLOOKUP(F50,Athletes!$A:$B,2,FALSE)),"?",VLOOKUP(F50,Athletes!$A:$B,2,FALSE)))</f>
        <v>Sienna Carey</v>
      </c>
      <c r="G51" s="61" t="str">
        <f>IF(G50="","",IF(ISERROR(VLOOKUP(G50,Athletes!$A:$B,2,FALSE)),"?",VLOOKUP(G50,Athletes!$A:$B,2,FALSE)))</f>
        <v>Piper Kelly</v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46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102"/>
      <c r="B52" s="102"/>
      <c r="C52" s="61" t="str">
        <f>IF(C50="","",IF(ISERROR(VLOOKUP(C50,Athletes!$A:$C,3,FALSE)),"?",VLOOKUP(C50,Athletes!$A:$C,3,FALSE)))</f>
        <v>Crawley</v>
      </c>
      <c r="D52" s="61" t="str">
        <f>IF(D50="","",IF(ISERROR(VLOOKUP(D50,Athletes!$A:$C,3,FALSE)),"?",VLOOKUP(D50,Athletes!$A:$C,3,FALSE)))</f>
        <v>Chichester</v>
      </c>
      <c r="E52" s="61" t="str">
        <f>IF(E50="","",IF(ISERROR(VLOOKUP(E50,Athletes!$A:$C,3,FALSE)),"?",VLOOKUP(E50,Athletes!$A:$C,3,FALSE)))</f>
        <v>Brighton</v>
      </c>
      <c r="F52" s="61" t="str">
        <f>IF(F50="","",IF(ISERROR(VLOOKUP(F50,Athletes!$A:$C,3,FALSE)),"?",VLOOKUP(F50,Athletes!$A:$C,3,FALSE)))</f>
        <v>Horsham</v>
      </c>
      <c r="G52" s="61" t="str">
        <f>IF(G50="","",IF(ISERROR(VLOOKUP(G50,Athletes!$A:$C,3,FALSE)),"?",VLOOKUP(G50,Athletes!$A:$C,3,FALSE)))</f>
        <v>Worthing</v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6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103"/>
      <c r="B53" s="103"/>
      <c r="C53" s="11">
        <v>49</v>
      </c>
      <c r="D53" s="11">
        <v>45</v>
      </c>
      <c r="E53" s="11">
        <v>41</v>
      </c>
      <c r="F53" s="11">
        <v>38</v>
      </c>
      <c r="G53" s="11">
        <v>33</v>
      </c>
      <c r="H53" s="11"/>
      <c r="I53" s="11"/>
      <c r="J53" s="32"/>
      <c r="K53" s="46"/>
      <c r="L53" s="61">
        <f t="shared" ref="L53:S53" si="15">IF(ISERROR(MATCH(L$1,$U50:$AB50,0)),"",9-MATCH(L$1,$U50:$AB50,0)+IF(ISERROR(MATCH(L$1,$U50:$AB50,0)),0,INDEX($U53:$AB53,1,MATCH(L$1,$U50:$AB50,0))))</f>
        <v>6</v>
      </c>
      <c r="M53" s="61">
        <f t="shared" si="15"/>
        <v>8</v>
      </c>
      <c r="N53" s="61">
        <f t="shared" si="15"/>
        <v>7</v>
      </c>
      <c r="O53" s="61" t="str">
        <f t="shared" si="15"/>
        <v/>
      </c>
      <c r="P53" s="61">
        <f t="shared" si="15"/>
        <v>5</v>
      </c>
      <c r="Q53" s="61" t="str">
        <f t="shared" si="15"/>
        <v/>
      </c>
      <c r="R53" s="61" t="str">
        <f t="shared" si="15"/>
        <v/>
      </c>
      <c r="S53" s="61">
        <f t="shared" si="15"/>
        <v>4</v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1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1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3">
      <c r="A54" s="105" t="s">
        <v>31</v>
      </c>
      <c r="B54" s="104" t="s">
        <v>17</v>
      </c>
      <c r="C54" s="12">
        <v>21</v>
      </c>
      <c r="D54" s="12">
        <v>68</v>
      </c>
      <c r="E54" s="12">
        <v>211</v>
      </c>
      <c r="F54" s="12">
        <v>134</v>
      </c>
      <c r="G54" s="12">
        <v>348</v>
      </c>
      <c r="H54" s="12">
        <v>296</v>
      </c>
      <c r="I54" s="12"/>
      <c r="J54" s="31"/>
      <c r="K54" s="46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Brighton</v>
      </c>
      <c r="V54" s="61" t="str">
        <f>IF(D54="","",IF(ISERROR(VLOOKUP(D54,Athletes!$A:$C,3,FALSE)),"?",VLOOKUP(D54,Athletes!$A:$C,3,FALSE)))</f>
        <v>Chichester</v>
      </c>
      <c r="W54" s="61" t="str">
        <f>IF(E54="","",IF(ISERROR(VLOOKUP(E54,Athletes!$A:$C,3,FALSE)),"?",VLOOKUP(E54,Athletes!$A:$C,3,FALSE)))</f>
        <v>Horsham</v>
      </c>
      <c r="X54" s="61" t="str">
        <f>IF(F54="","",IF(ISERROR(VLOOKUP(F54,Athletes!$A:$C,3,FALSE)),"?",VLOOKUP(F54,Athletes!$A:$C,3,FALSE)))</f>
        <v>Crawley</v>
      </c>
      <c r="Y54" s="61" t="str">
        <f>IF(G54="","",IF(ISERROR(VLOOKUP(G54,Athletes!$A:$C,3,FALSE)),"?",VLOOKUP(G54,Athletes!$A:$C,3,FALSE)))</f>
        <v>Worthing</v>
      </c>
      <c r="Z54" s="61" t="str">
        <f>IF(H54="","",IF(ISERROR(VLOOKUP(H54,Athletes!$A:$C,3,FALSE)),"?",VLOOKUP(H54,Athletes!$A:$C,3,FALSE)))</f>
        <v>Lewes</v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105"/>
      <c r="B55" s="102"/>
      <c r="C55" s="61" t="str">
        <f>IF(C54="","",IF(ISERROR(VLOOKUP(C54,Athletes!$A:$B,2,FALSE)),"?",VLOOKUP(C54,Athletes!$A:$B,2,FALSE)))</f>
        <v>Skye Widdows</v>
      </c>
      <c r="D55" s="61" t="str">
        <f>IF(D54="","",IF(ISERROR(VLOOKUP(D54,Athletes!$A:$B,2,FALSE)),"?",VLOOKUP(D54,Athletes!$A:$B,2,FALSE)))</f>
        <v>Olivia Page u11 Maya Stair u13</v>
      </c>
      <c r="E55" s="61" t="str">
        <f>IF(E54="","",IF(ISERROR(VLOOKUP(E54,Athletes!$A:$B,2,FALSE)),"?",VLOOKUP(E54,Athletes!$A:$B,2,FALSE)))</f>
        <v>Chloe Penfold</v>
      </c>
      <c r="F55" s="61" t="str">
        <f>IF(F54="","",IF(ISERROR(VLOOKUP(F54,Athletes!$A:$B,2,FALSE)),"?",VLOOKUP(F54,Athletes!$A:$B,2,FALSE)))</f>
        <v>Averie Gates</v>
      </c>
      <c r="G55" s="61" t="str">
        <f>IF(G54="","",IF(ISERROR(VLOOKUP(G54,Athletes!$A:$B,2,FALSE)),"?",VLOOKUP(G54,Athletes!$A:$B,2,FALSE)))</f>
        <v>Cerys Justice</v>
      </c>
      <c r="H55" s="61" t="str">
        <f>IF(H54="","",IF(ISERROR(VLOOKUP(H54,Athletes!$A:$B,2,FALSE)),"?",VLOOKUP(H54,Athletes!$A:$B,2,FALSE)))</f>
        <v>Anna Westbusy</v>
      </c>
      <c r="I55" s="61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46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105"/>
      <c r="B56" s="102"/>
      <c r="C56" s="61" t="str">
        <f>IF(C54="","",IF(ISERROR(VLOOKUP(C54,Athletes!$A:$C,3,FALSE)),"?",VLOOKUP(C54,Athletes!$A:$C,3,FALSE)))</f>
        <v>Brighton</v>
      </c>
      <c r="D56" s="61" t="str">
        <f>IF(D54="","",IF(ISERROR(VLOOKUP(D54,Athletes!$A:$C,3,FALSE)),"?",VLOOKUP(D54,Athletes!$A:$C,3,FALSE)))</f>
        <v>Chichester</v>
      </c>
      <c r="E56" s="61" t="str">
        <f>IF(E54="","",IF(ISERROR(VLOOKUP(E54,Athletes!$A:$C,3,FALSE)),"?",VLOOKUP(E54,Athletes!$A:$C,3,FALSE)))</f>
        <v>Horsham</v>
      </c>
      <c r="F56" s="61" t="str">
        <f>IF(F54="","",IF(ISERROR(VLOOKUP(F54,Athletes!$A:$C,3,FALSE)),"?",VLOOKUP(F54,Athletes!$A:$C,3,FALSE)))</f>
        <v>Crawley</v>
      </c>
      <c r="G56" s="61" t="str">
        <f>IF(G54="","",IF(ISERROR(VLOOKUP(G54,Athletes!$A:$C,3,FALSE)),"?",VLOOKUP(G54,Athletes!$A:$C,3,FALSE)))</f>
        <v>Worthing</v>
      </c>
      <c r="H56" s="61" t="str">
        <f>IF(H54="","",IF(ISERROR(VLOOKUP(H54,Athletes!$A:$C,3,FALSE)),"?",VLOOKUP(H54,Athletes!$A:$C,3,FALSE)))</f>
        <v>Lewes</v>
      </c>
      <c r="I56" s="61" t="str">
        <f>IF(I54="","",IF(ISERROR(VLOOKUP(I54,Athletes!$A:$C,3,FALSE)),"?",VLOOKUP(I54,Athletes!$A:$C,3,FALSE)))</f>
        <v/>
      </c>
      <c r="J56" s="61" t="str">
        <f>IF(J55="","",IF(ISERROR(VLOOKUP(J55,Athletes!$A:$B,2,FALSE)),"?",VLOOKUP(J55,Athletes!$A:$B,2,FALSE)))</f>
        <v/>
      </c>
      <c r="K56" s="46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105"/>
      <c r="B57" s="103"/>
      <c r="C57" s="11">
        <v>83</v>
      </c>
      <c r="D57" s="11">
        <v>78</v>
      </c>
      <c r="E57" s="11">
        <v>74</v>
      </c>
      <c r="F57" s="11">
        <v>73</v>
      </c>
      <c r="G57" s="11">
        <v>68</v>
      </c>
      <c r="H57" s="11">
        <v>52</v>
      </c>
      <c r="I57" s="11"/>
      <c r="J57" s="32"/>
      <c r="K57" s="46"/>
      <c r="L57" s="61">
        <f t="shared" ref="L57:S57" si="16">IF(ISERROR(MATCH(L$1,$U54:$AB54,0)),"",9-MATCH(L$1,$U54:$AB54,0)+IF(ISERROR(MATCH(L$1,$U54:$AB54,0)),0,INDEX($U57:$AB57,1,MATCH(L$1,$U54:$AB54,0))))</f>
        <v>8</v>
      </c>
      <c r="M57" s="61">
        <f t="shared" si="16"/>
        <v>5</v>
      </c>
      <c r="N57" s="61">
        <f t="shared" si="16"/>
        <v>7</v>
      </c>
      <c r="O57" s="61" t="str">
        <f t="shared" si="16"/>
        <v/>
      </c>
      <c r="P57" s="61">
        <f t="shared" si="16"/>
        <v>6</v>
      </c>
      <c r="Q57" s="61">
        <f t="shared" si="16"/>
        <v>2</v>
      </c>
      <c r="R57" s="61" t="str">
        <f t="shared" si="16"/>
        <v/>
      </c>
      <c r="S57" s="61">
        <f t="shared" si="16"/>
        <v>4</v>
      </c>
      <c r="T57" s="49"/>
      <c r="U57" s="61">
        <f>IF(C54="","",IF(INDEX($D57:$J57,1,MATCH(U54,$U54:$AB54,0))=INDEX($D57:$J57,1,MATCH(V54,$U54:$AB54,0)),-0.5,0)+IF(INDEX($D57:$J57,1,MATCH(U54,$U54:$AB54,0))=INDEX($D57:$J57,1,MATCH(W54,$U54:$AB54,0)),-0.5,0))</f>
        <v>0</v>
      </c>
      <c r="V57" s="61">
        <f>IF(D54="","",IF(INDEX($D57:$J57,1,MATCH(V54,$U54:$AB54,0))=INDEX($D57:$J57,1,MATCH(U54,$U54:$AB54,0)),0.5,0)+IF(INDEX($D57:$J57,1,MATCH(V54,$U54:$AB54,0))=INDEX($D57:$J57,1,MATCH(W54,$U54:$AB54,0)),-0.5,0)+IF(INDEX($D57:$J57,1,MATCH(V54,$U54:$AB54,0))=INDEX($D57:$J57,1,MATCH(X54,$U54:$AB54,0)),-0.5,0))</f>
        <v>0</v>
      </c>
      <c r="W57" s="61">
        <f>IF(E54="","",IF(INDEX($D57:$J57,1,MATCH(W54,$U54:$AB54,0))=INDEX($D57:$J57,1,MATCH(U54,$U54:$AB54,0)),0.5,0)+IF(INDEX($D57:$J57,1,MATCH(W54,$U54:$AB54,0))=INDEX($D57:$J57,1,MATCH(V54,$U54:$AB54,0)),0.5,0)+IF(INDEX($D57:$J57,1,MATCH(W54,$U54:$AB54,0))=INDEX($D57:$J57,1,MATCH(X54,$U54:$AB54,0)),-0.5,0)+IF(INDEX($D57:$J57,1,MATCH(W54,$U54:$AB54,0))=INDEX($D57:$J57,1,MATCH(Y54,$U54:$AB54,0)),-0.5,0))</f>
        <v>0</v>
      </c>
      <c r="X57" s="61">
        <f>IF(F54="","",IF(INDEX($D57:$J57,1,MATCH(X54,$U54:$AB54,0))=INDEX($D57:$J57,1,MATCH(V54,$U54:$AB54,0)),0.5,0)+IF(INDEX($D57:$J57,1,MATCH(X54,$U54:$AB54,0))=INDEX($D57:$J57,1,MATCH(W54,$U54:$AB54,0)),0.5,0)+IF(INDEX($D57:$J57,1,MATCH(X54,$U54:$AB54,0))=INDEX($D57:$J57,1,MATCH(Y54,$U54:$AB54,0)),-0.5,0)+IF(INDEX($D57:$J57,1,MATCH(X54,$U54:$AB54,0))=INDEX($D57:$J57,1,MATCH(Z54,$U54:$AB54,0)),-0.5,0))</f>
        <v>0</v>
      </c>
      <c r="Y57" s="61">
        <f>IF(G54="","",IF(INDEX($D57:$J57,1,MATCH(Y54,$U54:$AB54,0))=INDEX($D57:$J57,1,MATCH(W54,$U54:$AB54,0)),0.5,0)+IF(INDEX($D57:$J57,1,MATCH(Y54,$U54:$AB54,0))=INDEX($D57:$J57,1,MATCH(X54,$U54:$AB54,0)),0.5,0)+IF(INDEX($D57:$J57,1,MATCH(Y54,$U54:$AB54,0))=INDEX($D57:$J57,1,MATCH(Z54,$U54:$AB54,0)),-0.5,0)+IF(INDEX($D57:$J57,1,MATCH(Y54,$U54:$AB54,0))=INDEX($D57:$J57,1,MATCH(AA54,$U54:$AB54,0)),-0.5,0))</f>
        <v>0</v>
      </c>
      <c r="Z57" s="61">
        <f>IF(H54="","",IF(INDEX($D57:$J57,1,MATCH(Z54,$U54:$AB54,0))=INDEX($D57:$J57,1,MATCH(X54,$U54:$AB54,0)),0.5,0)+IF(INDEX($D57:$J57,1,MATCH(Z54,$U54:$AB54,0))=INDEX($D57:$J57,1,MATCH(Y54,$U54:$AB54,0)),0.5,0)+IF(INDEX($D57:$J57,1,MATCH(Z54,$U54:$AB54,0))=INDEX($D57:$J57,1,MATCH(AA54,$U54:$AB54,0)),-0.5,0)+IF(INDEX($D57:$J57,1,MATCH(Z54,$U54:$AB54,0))=INDEX($D57:$J57,1,MATCH(AB54,$U54:$AB54,0)),-0.5,0))</f>
        <v>-1</v>
      </c>
      <c r="AA57" s="61" t="str">
        <f>IF(I54="","",IF(INDEX($D57:$J57,1,MATCH(AA54,$U54:$AB54,0))=INDEX($D57:$J57,1,MATCH(Y54,$U54:$AB54,0)),0.5,0)+IF(INDEX($D57:$J57,1,MATCH(AA54,$U54:$AB54,0))=INDEX($D57:$J57,1,MATCH(Z54,$U54:$AB54,0)),0.5,0)+IF(INDEX($D57:$J57,1,MATCH(AA54,$U54:$AB54,0))=INDEX($D57:$J57,1,MATCH(AB54,$U54:$AB54,0)),-0.5,0))</f>
        <v/>
      </c>
      <c r="AB57" s="61" t="str">
        <f>IF(J54="","",IF(INDEX($D57:$J57,1,MATCH(AB54,$U54:$AB54,0))=INDEX($D57:$J57,1,MATCH(Z54,$U54:$AB54,0)),0.5,0)+IF(INDEX($D57:$J57,1,MATCH(AB54,$U54:$AB54,0))=INDEX($D57:$J57,1,MATCH(AA54,$U54:$AB54,0)),0.5,0))</f>
        <v/>
      </c>
    </row>
    <row r="58" spans="1:28" ht="14.5" x14ac:dyDescent="0.3">
      <c r="A58" s="105"/>
      <c r="B58" s="102" t="s">
        <v>18</v>
      </c>
      <c r="C58" s="78">
        <v>36</v>
      </c>
      <c r="D58" s="78">
        <v>223</v>
      </c>
      <c r="E58" s="78">
        <v>88</v>
      </c>
      <c r="F58" s="78">
        <v>136</v>
      </c>
      <c r="G58" s="8">
        <v>349</v>
      </c>
      <c r="H58" s="8"/>
      <c r="I58" s="8"/>
      <c r="J58" s="31"/>
      <c r="K58" s="46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Brighton</v>
      </c>
      <c r="V58" s="61" t="str">
        <f>IF(D58="","",IF(ISERROR(VLOOKUP(D58,Athletes!$A:$C,3,FALSE)),"?",VLOOKUP(D58,Athletes!$A:$C,3,FALSE)))</f>
        <v>Horsham</v>
      </c>
      <c r="W58" s="61" t="str">
        <f>IF(E58="","",IF(ISERROR(VLOOKUP(E58,Athletes!$A:$C,3,FALSE)),"?",VLOOKUP(E58,Athletes!$A:$C,3,FALSE)))</f>
        <v>Chichester</v>
      </c>
      <c r="X58" s="61" t="str">
        <f>IF(F58="","",IF(ISERROR(VLOOKUP(F58,Athletes!$A:$C,3,FALSE)),"?",VLOOKUP(F58,Athletes!$A:$C,3,FALSE)))</f>
        <v>Crawley</v>
      </c>
      <c r="Y58" s="61" t="str">
        <f>IF(G58="","",IF(ISERROR(VLOOKUP(G58,Athletes!$A:$C,3,FALSE)),"?",VLOOKUP(G58,Athletes!$A:$C,3,FALSE)))</f>
        <v>Worthing</v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105"/>
      <c r="B59" s="102"/>
      <c r="C59" s="61" t="str">
        <f>IF(C58="","",IF(ISERROR(VLOOKUP(C58,Athletes!$A:$B,2,FALSE)),"?",VLOOKUP(C58,Athletes!$A:$B,2,FALSE)))</f>
        <v>Naomi Newman</v>
      </c>
      <c r="D59" s="61" t="str">
        <f>IF(D58="","",IF(ISERROR(VLOOKUP(D58,Athletes!$A:$B,2,FALSE)),"?",VLOOKUP(D58,Athletes!$A:$B,2,FALSE)))</f>
        <v>Mimi Andre</v>
      </c>
      <c r="E59" s="61" t="str">
        <f>IF(E58="","",IF(ISERROR(VLOOKUP(E58,Athletes!$A:$B,2,FALSE)),"?",VLOOKUP(E58,Athletes!$A:$B,2,FALSE)))</f>
        <v>Rebekah Jolly</v>
      </c>
      <c r="F59" s="61" t="str">
        <f>IF(F58="","",IF(ISERROR(VLOOKUP(F58,Athletes!$A:$B,2,FALSE)),"?",VLOOKUP(F58,Athletes!$A:$B,2,FALSE)))</f>
        <v>Evie Grobel</v>
      </c>
      <c r="G59" s="61" t="str">
        <f>IF(G58="","",IF(ISERROR(VLOOKUP(G58,Athletes!$A:$B,2,FALSE)),"?",VLOOKUP(G58,Athletes!$A:$B,2,FALSE)))</f>
        <v>Piper Kelly</v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6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105"/>
      <c r="B60" s="102"/>
      <c r="C60" s="61" t="str">
        <f>IF(C58="","",IF(ISERROR(VLOOKUP(C58,Athletes!$A:$C,3,FALSE)),"?",VLOOKUP(C58,Athletes!$A:$C,3,FALSE)))</f>
        <v>Brighton</v>
      </c>
      <c r="D60" s="61" t="str">
        <f>IF(D58="","",IF(ISERROR(VLOOKUP(D58,Athletes!$A:$C,3,FALSE)),"?",VLOOKUP(D58,Athletes!$A:$C,3,FALSE)))</f>
        <v>Horsham</v>
      </c>
      <c r="E60" s="61" t="str">
        <f>IF(E58="","",IF(ISERROR(VLOOKUP(E58,Athletes!$A:$C,3,FALSE)),"?",VLOOKUP(E58,Athletes!$A:$C,3,FALSE)))</f>
        <v>Chichester</v>
      </c>
      <c r="F60" s="61" t="str">
        <f>IF(F58="","",IF(ISERROR(VLOOKUP(F58,Athletes!$A:$C,3,FALSE)),"?",VLOOKUP(F58,Athletes!$A:$C,3,FALSE)))</f>
        <v>Crawley</v>
      </c>
      <c r="G60" s="61" t="str">
        <f>IF(G58="","",IF(ISERROR(VLOOKUP(G58,Athletes!$A:$C,3,FALSE)),"?",VLOOKUP(G58,Athletes!$A:$C,3,FALSE)))</f>
        <v>Worthing</v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1" t="str">
        <f>IF(J58="","",IF(ISERROR(VLOOKUP(J58,Athletes!$A:$C,3,FALSE)),"?",VLOOKUP(J58,Athletes!$A:$C,3,FALSE)))</f>
        <v/>
      </c>
      <c r="K60" s="46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06"/>
      <c r="B61" s="107"/>
      <c r="C61" s="9">
        <v>74</v>
      </c>
      <c r="D61" s="9">
        <v>72</v>
      </c>
      <c r="E61" s="9">
        <v>71</v>
      </c>
      <c r="F61" s="9">
        <v>69</v>
      </c>
      <c r="G61" s="9">
        <v>64</v>
      </c>
      <c r="H61" s="9"/>
      <c r="I61" s="9"/>
      <c r="J61" s="32"/>
      <c r="K61" s="47"/>
      <c r="L61" s="62">
        <f t="shared" ref="L61:S61" si="17">IF(ISERROR(MATCH(L$1,$U58:$AB58,0)),"",9-MATCH(L$1,$U58:$AB58,0)+IF(ISERROR(MATCH(L$1,$U58:$AB58,0)),0,INDEX($U61:$AB61,1,MATCH(L$1,$U58:$AB58,0))))</f>
        <v>8</v>
      </c>
      <c r="M61" s="63">
        <f t="shared" si="17"/>
        <v>5</v>
      </c>
      <c r="N61" s="63">
        <f t="shared" si="17"/>
        <v>6</v>
      </c>
      <c r="O61" s="63" t="str">
        <f t="shared" si="17"/>
        <v/>
      </c>
      <c r="P61" s="63">
        <f t="shared" si="17"/>
        <v>7</v>
      </c>
      <c r="Q61" s="63" t="str">
        <f t="shared" si="17"/>
        <v/>
      </c>
      <c r="R61" s="63" t="str">
        <f t="shared" si="17"/>
        <v/>
      </c>
      <c r="S61" s="64">
        <f t="shared" si="17"/>
        <v>4</v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1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1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>0</v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32</v>
      </c>
      <c r="B62" s="29"/>
      <c r="C62" s="7"/>
      <c r="D62" s="7"/>
      <c r="E62" s="7"/>
      <c r="F62" s="7"/>
      <c r="G62" s="7"/>
      <c r="H62" s="7"/>
      <c r="I62" s="7"/>
      <c r="J62" s="35"/>
      <c r="K62" s="66"/>
      <c r="L62" s="82">
        <f>SUM(L5:L61)</f>
        <v>122</v>
      </c>
      <c r="M62" s="83">
        <f>SUM(M5:M61)</f>
        <v>119</v>
      </c>
      <c r="N62" s="83">
        <f>SUM(N5:N61)</f>
        <v>110.5</v>
      </c>
      <c r="O62" s="83">
        <f>SUM(O5:O61)</f>
        <v>0</v>
      </c>
      <c r="P62" s="83">
        <f>SUM(P5:P61)</f>
        <v>104</v>
      </c>
      <c r="Q62" s="83">
        <f>SUM(Q6:Q61)</f>
        <v>33.5</v>
      </c>
      <c r="R62" s="83">
        <f>SUM(R5:R61)</f>
        <v>0</v>
      </c>
      <c r="S62" s="84">
        <f>SUM(S5:S61)</f>
        <v>67</v>
      </c>
      <c r="T62" s="1"/>
    </row>
  </sheetData>
  <mergeCells count="25"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  <mergeCell ref="A2:A9"/>
    <mergeCell ref="A10:A17"/>
    <mergeCell ref="A18:A25"/>
    <mergeCell ref="A26:A27"/>
    <mergeCell ref="A28:A29"/>
    <mergeCell ref="B22:B25"/>
    <mergeCell ref="B26:B27"/>
    <mergeCell ref="B28:B29"/>
    <mergeCell ref="B30:B33"/>
    <mergeCell ref="B34:B37"/>
    <mergeCell ref="B2:B5"/>
    <mergeCell ref="B6:B9"/>
    <mergeCell ref="B10:B13"/>
    <mergeCell ref="B14:B17"/>
    <mergeCell ref="B18:B21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2"/>
  <sheetViews>
    <sheetView topLeftCell="M1" zoomScaleNormal="100" workbookViewId="0">
      <pane ySplit="1" topLeftCell="A30" activePane="bottomLeft" state="frozen"/>
      <selection activeCell="E30" sqref="E30"/>
      <selection pane="bottomLeft" activeCell="U53" sqref="U53"/>
    </sheetView>
  </sheetViews>
  <sheetFormatPr defaultRowHeight="14" x14ac:dyDescent="0.3"/>
  <cols>
    <col min="1" max="1" width="26.9140625" bestFit="1" customWidth="1"/>
    <col min="3" max="4" width="17.1640625" bestFit="1" customWidth="1"/>
    <col min="5" max="5" width="13.6640625" bestFit="1" customWidth="1"/>
    <col min="6" max="6" width="17.1640625" bestFit="1" customWidth="1"/>
    <col min="7" max="7" width="15" customWidth="1"/>
    <col min="8" max="8" width="11.9140625" bestFit="1" customWidth="1"/>
    <col min="9" max="9" width="12" bestFit="1" customWidth="1"/>
    <col min="10" max="10" width="13.58203125" customWidth="1"/>
    <col min="11" max="11" width="3.41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" customWidth="1"/>
    <col min="21" max="21" width="8.08203125" customWidth="1"/>
    <col min="22" max="26" width="9.08203125" customWidth="1"/>
    <col min="27" max="28" width="7.6640625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4" customHeight="1" x14ac:dyDescent="0.3">
      <c r="A2" s="102" t="s">
        <v>28</v>
      </c>
      <c r="B2" s="104" t="s">
        <v>17</v>
      </c>
      <c r="C2" s="23">
        <v>121</v>
      </c>
      <c r="D2" s="23">
        <v>76</v>
      </c>
      <c r="E2" s="23">
        <v>33</v>
      </c>
      <c r="F2" s="23">
        <v>300</v>
      </c>
      <c r="G2" s="23">
        <v>235</v>
      </c>
      <c r="H2" s="23">
        <v>356</v>
      </c>
      <c r="I2" s="23">
        <v>313</v>
      </c>
      <c r="J2" s="58">
        <v>168</v>
      </c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Crawley</v>
      </c>
      <c r="V2" s="61" t="str">
        <f>IF(D2="","",IF(ISERROR(VLOOKUP(D2,Athletes!$A:$C,3,FALSE)),"?",VLOOKUP(D2,Athletes!$A:$C,3,FALSE)))</f>
        <v>Chichester</v>
      </c>
      <c r="W2" s="61" t="str">
        <f>IF(E2="","",IF(ISERROR(VLOOKUP(E2,Athletes!$A:$C,3,FALSE)),"?",VLOOKUP(E2,Athletes!$A:$C,3,FALSE)))</f>
        <v>Brighton</v>
      </c>
      <c r="X2" s="61" t="str">
        <f>IF(F2="","",IF(ISERROR(VLOOKUP(F2,Athletes!$A:$C,3,FALSE)),"?",VLOOKUP(F2,Athletes!$A:$C,3,FALSE)))</f>
        <v>Lewes</v>
      </c>
      <c r="Y2" s="61" t="str">
        <f>IF(G2="","",IF(ISERROR(VLOOKUP(G2,Athletes!$A:$C,3,FALSE)),"?",VLOOKUP(G2,Athletes!$A:$C,3,FALSE)))</f>
        <v>Horsham</v>
      </c>
      <c r="Z2" s="61" t="str">
        <f>IF(H2="","",IF(ISERROR(VLOOKUP(H2,Athletes!$A:$C,3,FALSE)),"?",VLOOKUP(H2,Athletes!$A:$C,3,FALSE)))</f>
        <v>Worthing</v>
      </c>
      <c r="AA2" s="61" t="str">
        <f>IF(I2="","",IF(ISERROR(VLOOKUP(I2,Athletes!$A:$C,3,FALSE)),"?",VLOOKUP(I2,Athletes!$A:$C,3,FALSE)))</f>
        <v>Phoenix</v>
      </c>
      <c r="AB2" s="61" t="str">
        <f>IF(J2="","",IF(ISERROR(VLOOKUP(J2,Athletes!$A:$C,3,FALSE)),"?",VLOOKUP(J2,Athletes!$A:$C,3,FALSE)))</f>
        <v>Haywards Heath</v>
      </c>
    </row>
    <row r="3" spans="1:28" ht="14.4" customHeight="1" x14ac:dyDescent="0.3">
      <c r="A3" s="102"/>
      <c r="B3" s="102"/>
      <c r="C3" s="61" t="str">
        <f>IF(C2="","",IF(ISERROR(VLOOKUP(C2,Athletes!$A:$B,2,FALSE)),"?",VLOOKUP(C2,Athletes!$A:$B,2,FALSE)))</f>
        <v>Henry Bromham</v>
      </c>
      <c r="D3" s="61" t="str">
        <f>IF(D2="","",IF(ISERROR(VLOOKUP(D2,Athletes!$A:$B,2,FALSE)),"?",VLOOKUP(D2,Athletes!$A:$B,2,FALSE)))</f>
        <v>Osian Landstrom</v>
      </c>
      <c r="E3" s="61" t="str">
        <f>IF(E2="","",IF(ISERROR(VLOOKUP(E2,Athletes!$A:$B,2,FALSE)),"?",VLOOKUP(E2,Athletes!$A:$B,2,FALSE)))</f>
        <v>Beau Boyd</v>
      </c>
      <c r="F3" s="61" t="str">
        <f>IF(F2="","",IF(ISERROR(VLOOKUP(F2,Athletes!$A:$B,2,FALSE)),"?",VLOOKUP(F2,Athletes!$A:$B,2,FALSE)))</f>
        <v>Rainbow Love</v>
      </c>
      <c r="G3" s="61" t="str">
        <f>IF(G2="","",IF(ISERROR(VLOOKUP(G2,Athletes!$A:$B,2,FALSE)),"?",VLOOKUP(G2,Athletes!$A:$B,2,FALSE)))</f>
        <v>Hayden Smallridge</v>
      </c>
      <c r="H3" s="61" t="str">
        <f>IF(H2="","",IF(ISERROR(VLOOKUP(H2,Athletes!$A:$B,2,FALSE)),"?",VLOOKUP(H2,Athletes!$A:$B,2,FALSE)))</f>
        <v>Isaac Yeboah-Regis</v>
      </c>
      <c r="I3" s="61" t="str">
        <f>IF(I2="","",IF(ISERROR(VLOOKUP(I2,Athletes!$A:$B,2,FALSE)),"?",VLOOKUP(I2,Athletes!$A:$B,2,FALSE)))</f>
        <v>Felix Steer</v>
      </c>
      <c r="J3" s="65" t="str">
        <f>IF(J2="","",IF(ISERROR(VLOOKUP(J2,Athletes!$A:$B,2,FALSE)),"?",VLOOKUP(J2,Athletes!$A:$B,2,FALSE)))</f>
        <v>Rohan Barnes</v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3">
      <c r="A4" s="102"/>
      <c r="B4" s="102"/>
      <c r="C4" s="61" t="str">
        <f>IF(C2="","",IF(ISERROR(VLOOKUP(C2,Athletes!$A:$C,3,FALSE)),"?",VLOOKUP(C2,Athletes!$A:$C,3,FALSE)))</f>
        <v>Crawley</v>
      </c>
      <c r="D4" s="61" t="str">
        <f>IF(D2="","",IF(ISERROR(VLOOKUP(D2,Athletes!$A:$C,3,FALSE)),"?",VLOOKUP(D2,Athletes!$A:$C,3,FALSE)))</f>
        <v>Chichester</v>
      </c>
      <c r="E4" s="61" t="str">
        <f>IF(E2="","",IF(ISERROR(VLOOKUP(E2,Athletes!$A:$C,3,FALSE)),"?",VLOOKUP(E2,Athletes!$A:$C,3,FALSE)))</f>
        <v>Brighton</v>
      </c>
      <c r="F4" s="61" t="str">
        <f>IF(F2="","",IF(ISERROR(VLOOKUP(F2,Athletes!$A:$C,3,FALSE)),"?",VLOOKUP(F2,Athletes!$A:$C,3,FALSE)))</f>
        <v>Lewes</v>
      </c>
      <c r="G4" s="61" t="str">
        <f>IF(G2="","",IF(ISERROR(VLOOKUP(G2,Athletes!$A:$C,3,FALSE)),"?",VLOOKUP(G2,Athletes!$A:$C,3,FALSE)))</f>
        <v>Horsham</v>
      </c>
      <c r="H4" s="61" t="str">
        <f>IF(H2="","",IF(ISERROR(VLOOKUP(H2,Athletes!$A:$C,3,FALSE)),"?",VLOOKUP(H2,Athletes!$A:$C,3,FALSE)))</f>
        <v>Worthing</v>
      </c>
      <c r="I4" s="61" t="str">
        <f>IF(I2="","",IF(ISERROR(VLOOKUP(I2,Athletes!$A:$C,3,FALSE)),"?",VLOOKUP(I2,Athletes!$A:$C,3,FALSE)))</f>
        <v>Phoenix</v>
      </c>
      <c r="J4" s="61" t="str">
        <f>IF(J2="","",IF(ISERROR(VLOOKUP(J2,Athletes!$A:$C,3,FALSE)),"?",VLOOKUP(J2,Athletes!$A:$C,3,FALSE)))</f>
        <v>Haywards Heath</v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02"/>
      <c r="B5" s="103"/>
      <c r="C5" s="53">
        <v>25</v>
      </c>
      <c r="D5" s="53">
        <v>25.8</v>
      </c>
      <c r="E5" s="53">
        <v>26</v>
      </c>
      <c r="F5" s="53">
        <v>26.7</v>
      </c>
      <c r="G5" s="53">
        <v>27</v>
      </c>
      <c r="H5" s="53">
        <v>27.5</v>
      </c>
      <c r="I5" s="53">
        <v>28</v>
      </c>
      <c r="J5" s="55">
        <v>28.2</v>
      </c>
      <c r="K5" s="43"/>
      <c r="L5" s="61">
        <f t="shared" ref="L5:S5" si="0">IF(ISERROR(MATCH(L$1,$U2:$AB2,0)),"",9-MATCH(L$1,$U2:$AB2,0))</f>
        <v>6</v>
      </c>
      <c r="M5" s="61">
        <f t="shared" si="0"/>
        <v>8</v>
      </c>
      <c r="N5" s="61">
        <f t="shared" si="0"/>
        <v>7</v>
      </c>
      <c r="O5" s="61">
        <f t="shared" si="0"/>
        <v>1</v>
      </c>
      <c r="P5" s="61">
        <f t="shared" si="0"/>
        <v>4</v>
      </c>
      <c r="Q5" s="61">
        <f t="shared" si="0"/>
        <v>5</v>
      </c>
      <c r="R5" s="61">
        <f t="shared" si="0"/>
        <v>2</v>
      </c>
      <c r="S5" s="61">
        <f t="shared" si="0"/>
        <v>3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102"/>
      <c r="B6" s="102" t="s">
        <v>18</v>
      </c>
      <c r="C6" s="8">
        <v>127</v>
      </c>
      <c r="D6" s="8">
        <v>83</v>
      </c>
      <c r="E6" s="8">
        <v>5</v>
      </c>
      <c r="F6" s="8">
        <v>360</v>
      </c>
      <c r="G6" s="8">
        <v>234</v>
      </c>
      <c r="H6" s="8">
        <v>174</v>
      </c>
      <c r="I6" s="8"/>
      <c r="J6" s="8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Crawley</v>
      </c>
      <c r="V6" s="61" t="str">
        <f>IF(D6="","",IF(ISERROR(VLOOKUP(D6,Athletes!$A:$C,3,FALSE)),"?",VLOOKUP(D6,Athletes!$A:$C,3,FALSE)))</f>
        <v>Chichester</v>
      </c>
      <c r="W6" s="61" t="str">
        <f>IF(E6="","",IF(ISERROR(VLOOKUP(E6,Athletes!$A:$C,3,FALSE)),"?",VLOOKUP(E6,Athletes!$A:$C,3,FALSE)))</f>
        <v>Brighton</v>
      </c>
      <c r="X6" s="61" t="str">
        <f>IF(F6="","",IF(ISERROR(VLOOKUP(F6,Athletes!$A:$C,3,FALSE)),"?",VLOOKUP(F6,Athletes!$A:$C,3,FALSE)))</f>
        <v>Worthing</v>
      </c>
      <c r="Y6" s="61" t="str">
        <f>IF(G6="","",IF(ISERROR(VLOOKUP(G6,Athletes!$A:$C,3,FALSE)),"?",VLOOKUP(G6,Athletes!$A:$C,3,FALSE)))</f>
        <v>Horsham</v>
      </c>
      <c r="Z6" s="61" t="str">
        <f>IF(H6="","",IF(ISERROR(VLOOKUP(H6,Athletes!$A:$C,3,FALSE)),"?",VLOOKUP(H6,Athletes!$A:$C,3,FALSE)))</f>
        <v>Haywards Heath</v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102"/>
      <c r="B7" s="102"/>
      <c r="C7" s="61" t="str">
        <f>IF(C6="","",IF(ISERROR(VLOOKUP(C6,Athletes!$A:$B,2,FALSE)),"?",VLOOKUP(C6,Athletes!$A:$B,2,FALSE)))</f>
        <v>Riaan Mitchell</v>
      </c>
      <c r="D7" s="61" t="str">
        <f>IF(D6="","",IF(ISERROR(VLOOKUP(D6,Athletes!$A:$B,2,FALSE)),"?",VLOOKUP(D6,Athletes!$A:$B,2,FALSE)))</f>
        <v>Rueben Hughes</v>
      </c>
      <c r="E7" s="61" t="str">
        <f>IF(E6="","",IF(ISERROR(VLOOKUP(E6,Athletes!$A:$B,2,FALSE)),"?",VLOOKUP(E6,Athletes!$A:$B,2,FALSE)))</f>
        <v>Harvey Weston</v>
      </c>
      <c r="F7" s="61" t="str">
        <f>IF(F6="","",IF(ISERROR(VLOOKUP(F6,Athletes!$A:$B,2,FALSE)),"?",VLOOKUP(F6,Athletes!$A:$B,2,FALSE)))</f>
        <v>Leo Whyatt</v>
      </c>
      <c r="G7" s="61" t="str">
        <f>IF(G6="","",IF(ISERROR(VLOOKUP(G6,Athletes!$A:$B,2,FALSE)),"?",VLOOKUP(G6,Athletes!$A:$B,2,FALSE)))</f>
        <v>Lucas Taylor</v>
      </c>
      <c r="H7" s="61" t="str">
        <f>IF(H6="","",IF(ISERROR(VLOOKUP(H6,Athletes!$A:$B,2,FALSE)),"?",VLOOKUP(H6,Athletes!$A:$B,2,FALSE)))</f>
        <v>Joe Waller</v>
      </c>
      <c r="I7" s="61" t="str">
        <f>IF(I6="","",IF(ISERROR(VLOOKUP(I6,Athletes!$A:$B,2,FALSE)),"?",VLOOKUP(I6,Athletes!$A:$B,2,FALSE)))</f>
        <v/>
      </c>
      <c r="J7" s="65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02"/>
      <c r="B8" s="102"/>
      <c r="C8" s="61" t="str">
        <f>IF(C6="","",IF(ISERROR(VLOOKUP(C6,Athletes!$A:$C,3,FALSE)),"?",VLOOKUP(C6,Athletes!$A:$C,3,FALSE)))</f>
        <v>Crawley</v>
      </c>
      <c r="D8" s="61" t="str">
        <f>IF(D6="","",IF(ISERROR(VLOOKUP(D6,Athletes!$A:$C,3,FALSE)),"?",VLOOKUP(D6,Athletes!$A:$C,3,FALSE)))</f>
        <v>Chichester</v>
      </c>
      <c r="E8" s="61" t="str">
        <f>IF(E6="","",IF(ISERROR(VLOOKUP(E6,Athletes!$A:$C,3,FALSE)),"?",VLOOKUP(E6,Athletes!$A:$C,3,FALSE)))</f>
        <v>Brighton</v>
      </c>
      <c r="F8" s="61" t="str">
        <f>IF(F6="","",IF(ISERROR(VLOOKUP(F6,Athletes!$A:$C,3,FALSE)),"?",VLOOKUP(F6,Athletes!$A:$C,3,FALSE)))</f>
        <v>Worthing</v>
      </c>
      <c r="G8" s="61" t="str">
        <f>IF(G6="","",IF(ISERROR(VLOOKUP(G6,Athletes!$A:$C,3,FALSE)),"?",VLOOKUP(G6,Athletes!$A:$C,3,FALSE)))</f>
        <v>Horsham</v>
      </c>
      <c r="H8" s="61" t="str">
        <f>IF(H6="","",IF(ISERROR(VLOOKUP(H6,Athletes!$A:$C,3,FALSE)),"?",VLOOKUP(H6,Athletes!$A:$C,3,FALSE)))</f>
        <v>Haywards Heath</v>
      </c>
      <c r="I8" s="61" t="str">
        <f>IF(I6="","",IF(ISERROR(VLOOKUP(I6,Athletes!$A:$C,3,FALSE)),"?",VLOOKUP(I6,Athletes!$A:$C,3,FALSE)))</f>
        <v/>
      </c>
      <c r="J8" s="65" t="str">
        <f>IF(J7="","",IF(ISERROR(VLOOKUP(J7,Athletes!$A:$B,2,FALSE)),"?",VLOOKUP(J7,Athletes!$A:$B,2,FALSE)))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03"/>
      <c r="B9" s="103"/>
      <c r="C9" s="53">
        <v>26.8</v>
      </c>
      <c r="D9" s="53">
        <v>27.4</v>
      </c>
      <c r="E9" s="53">
        <v>28.2</v>
      </c>
      <c r="F9" s="53">
        <v>28.6</v>
      </c>
      <c r="G9" s="53">
        <v>29.1</v>
      </c>
      <c r="H9" s="53">
        <v>29.1</v>
      </c>
      <c r="I9" s="53"/>
      <c r="J9" s="53"/>
      <c r="K9" s="43"/>
      <c r="L9" s="61">
        <f t="shared" ref="L9:S9" si="1">IF(ISERROR(MATCH(L$1,$U6:$AB6,0)),"",9-MATCH(L$1,$U6:$AB6,0))</f>
        <v>6</v>
      </c>
      <c r="M9" s="61">
        <f t="shared" si="1"/>
        <v>8</v>
      </c>
      <c r="N9" s="61">
        <f t="shared" si="1"/>
        <v>7</v>
      </c>
      <c r="O9" s="61">
        <f t="shared" si="1"/>
        <v>3</v>
      </c>
      <c r="P9" s="61">
        <f t="shared" si="1"/>
        <v>4</v>
      </c>
      <c r="Q9" s="61" t="str">
        <f t="shared" si="1"/>
        <v/>
      </c>
      <c r="R9" s="61" t="str">
        <f t="shared" si="1"/>
        <v/>
      </c>
      <c r="S9" s="61">
        <f t="shared" si="1"/>
        <v>5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104" t="s">
        <v>19</v>
      </c>
      <c r="B10" s="104" t="s">
        <v>17</v>
      </c>
      <c r="C10" s="12">
        <v>76</v>
      </c>
      <c r="D10" s="12">
        <v>32</v>
      </c>
      <c r="E10" s="12">
        <v>127</v>
      </c>
      <c r="F10" s="12">
        <v>226</v>
      </c>
      <c r="G10" s="12">
        <v>298</v>
      </c>
      <c r="H10" s="12">
        <v>360</v>
      </c>
      <c r="I10" s="12">
        <v>170</v>
      </c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Chichester</v>
      </c>
      <c r="V10" s="61" t="str">
        <f>IF(D10="","",IF(ISERROR(VLOOKUP(D10,Athletes!$A:$C,3,FALSE)),"?",VLOOKUP(D10,Athletes!$A:$C,3,FALSE)))</f>
        <v>Brighton</v>
      </c>
      <c r="W10" s="61" t="str">
        <f>IF(E10="","",IF(ISERROR(VLOOKUP(E10,Athletes!$A:$C,3,FALSE)),"?",VLOOKUP(E10,Athletes!$A:$C,3,FALSE)))</f>
        <v>Crawley</v>
      </c>
      <c r="X10" s="61" t="str">
        <f>IF(F10="","",IF(ISERROR(VLOOKUP(F10,Athletes!$A:$C,3,FALSE)),"?",VLOOKUP(F10,Athletes!$A:$C,3,FALSE)))</f>
        <v>Horsham</v>
      </c>
      <c r="Y10" s="61" t="str">
        <f>IF(G10="","",IF(ISERROR(VLOOKUP(G10,Athletes!$A:$C,3,FALSE)),"?",VLOOKUP(G10,Athletes!$A:$C,3,FALSE)))</f>
        <v>Lewes</v>
      </c>
      <c r="Z10" s="61" t="str">
        <f>IF(H10="","",IF(ISERROR(VLOOKUP(H10,Athletes!$A:$C,3,FALSE)),"?",VLOOKUP(H10,Athletes!$A:$C,3,FALSE)))</f>
        <v>Worthing</v>
      </c>
      <c r="AA10" s="61" t="str">
        <f>IF(I10="","",IF(ISERROR(VLOOKUP(I10,Athletes!$A:$C,3,FALSE)),"?",VLOOKUP(I10,Athletes!$A:$C,3,FALSE)))</f>
        <v>Haywards Heath</v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102"/>
      <c r="B11" s="102"/>
      <c r="C11" s="61" t="str">
        <f>IF(C10="","",IF(ISERROR(VLOOKUP(C10,Athletes!$A:$B,2,FALSE)),"?",VLOOKUP(C10,Athletes!$A:$B,2,FALSE)))</f>
        <v>Osian Landstrom</v>
      </c>
      <c r="D11" s="61" t="str">
        <f>IF(D10="","",IF(ISERROR(VLOOKUP(D10,Athletes!$A:$B,2,FALSE)),"?",VLOOKUP(D10,Athletes!$A:$B,2,FALSE)))</f>
        <v>Eddie Sullivan</v>
      </c>
      <c r="E11" s="61" t="str">
        <f>IF(E10="","",IF(ISERROR(VLOOKUP(E10,Athletes!$A:$B,2,FALSE)),"?",VLOOKUP(E10,Athletes!$A:$B,2,FALSE)))</f>
        <v>Riaan Mitchell</v>
      </c>
      <c r="F11" s="61" t="str">
        <f>IF(F10="","",IF(ISERROR(VLOOKUP(F10,Athletes!$A:$B,2,FALSE)),"?",VLOOKUP(F10,Athletes!$A:$B,2,FALSE)))</f>
        <v>Ewan Welford</v>
      </c>
      <c r="G11" s="61" t="str">
        <f>IF(G10="","",IF(ISERROR(VLOOKUP(G10,Athletes!$A:$B,2,FALSE)),"?",VLOOKUP(G10,Athletes!$A:$B,2,FALSE)))</f>
        <v>Isaac  Onwe</v>
      </c>
      <c r="H11" s="61" t="str">
        <f>IF(H10="","",IF(ISERROR(VLOOKUP(H10,Athletes!$A:$B,2,FALSE)),"?",VLOOKUP(H10,Athletes!$A:$B,2,FALSE)))</f>
        <v>Leo Whyatt</v>
      </c>
      <c r="I11" s="61" t="str">
        <f>IF(I10="","",IF(ISERROR(VLOOKUP(I10,Athletes!$A:$B,2,FALSE)),"?",VLOOKUP(I10,Athletes!$A:$B,2,FALSE)))</f>
        <v>Harley Mills</v>
      </c>
      <c r="J11" s="65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02"/>
      <c r="B12" s="102"/>
      <c r="C12" s="61" t="str">
        <f>IF(C10="","",IF(ISERROR(VLOOKUP(C10,Athletes!$A:$C,3,FALSE)),"?",VLOOKUP(C10,Athletes!$A:$C,3,FALSE)))</f>
        <v>Chichester</v>
      </c>
      <c r="D12" s="61" t="str">
        <f>IF(D10="","",IF(ISERROR(VLOOKUP(D10,Athletes!$A:$C,3,FALSE)),"?",VLOOKUP(D10,Athletes!$A:$C,3,FALSE)))</f>
        <v>Brighton</v>
      </c>
      <c r="E12" s="61" t="str">
        <f>IF(E10="","",IF(ISERROR(VLOOKUP(E10,Athletes!$A:$C,3,FALSE)),"?",VLOOKUP(E10,Athletes!$A:$C,3,FALSE)))</f>
        <v>Crawley</v>
      </c>
      <c r="F12" s="61" t="str">
        <f>IF(F10="","",IF(ISERROR(VLOOKUP(F10,Athletes!$A:$C,3,FALSE)),"?",VLOOKUP(F10,Athletes!$A:$C,3,FALSE)))</f>
        <v>Horsham</v>
      </c>
      <c r="G12" s="61" t="str">
        <f>IF(G10="","",IF(ISERROR(VLOOKUP(G10,Athletes!$A:$C,3,FALSE)),"?",VLOOKUP(G10,Athletes!$A:$C,3,FALSE)))</f>
        <v>Lewes</v>
      </c>
      <c r="H12" s="61" t="str">
        <f>IF(H10="","",IF(ISERROR(VLOOKUP(H10,Athletes!$A:$C,3,FALSE)),"?",VLOOKUP(H10,Athletes!$A:$C,3,FALSE)))</f>
        <v>Worthing</v>
      </c>
      <c r="I12" s="61" t="str">
        <f>IF(I10="","",IF(ISERROR(VLOOKUP(I10,Athletes!$A:$C,3,FALSE)),"?",VLOOKUP(I10,Athletes!$A:$C,3,FALSE)))</f>
        <v>Haywards Heath</v>
      </c>
      <c r="J12" s="65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02"/>
      <c r="B13" s="103"/>
      <c r="C13" s="53">
        <v>55</v>
      </c>
      <c r="D13" s="53">
        <v>55.6</v>
      </c>
      <c r="E13" s="53">
        <v>55.8</v>
      </c>
      <c r="F13" s="53">
        <v>56.7</v>
      </c>
      <c r="G13" s="53">
        <v>58.2</v>
      </c>
      <c r="H13" s="53">
        <v>59.6</v>
      </c>
      <c r="I13" s="53">
        <v>65.3</v>
      </c>
      <c r="J13" s="55"/>
      <c r="K13" s="43"/>
      <c r="L13" s="61">
        <f t="shared" ref="L13:S13" si="2">IF(ISERROR(MATCH(L$1,$U10:$AB10,0)),"",9-MATCH(L$1,$U10:$AB10,0))</f>
        <v>7</v>
      </c>
      <c r="M13" s="61">
        <f t="shared" si="2"/>
        <v>6</v>
      </c>
      <c r="N13" s="61">
        <f t="shared" si="2"/>
        <v>8</v>
      </c>
      <c r="O13" s="61">
        <f t="shared" si="2"/>
        <v>2</v>
      </c>
      <c r="P13" s="61">
        <f t="shared" si="2"/>
        <v>5</v>
      </c>
      <c r="Q13" s="61">
        <f t="shared" si="2"/>
        <v>4</v>
      </c>
      <c r="R13" s="61" t="str">
        <f t="shared" si="2"/>
        <v/>
      </c>
      <c r="S13" s="61">
        <f t="shared" si="2"/>
        <v>3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102"/>
      <c r="B14" s="102" t="s">
        <v>18</v>
      </c>
      <c r="C14" s="8">
        <v>240</v>
      </c>
      <c r="D14" s="8">
        <v>347</v>
      </c>
      <c r="E14" s="8">
        <v>67</v>
      </c>
      <c r="F14" s="8">
        <v>124</v>
      </c>
      <c r="G14" s="8">
        <v>31</v>
      </c>
      <c r="H14" s="8"/>
      <c r="I14" s="8"/>
      <c r="J14" s="8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Horsham</v>
      </c>
      <c r="V14" s="61" t="str">
        <f>IF(D14="","",IF(ISERROR(VLOOKUP(D14,Athletes!$A:$C,3,FALSE)),"?",VLOOKUP(D14,Athletes!$A:$C,3,FALSE)))</f>
        <v>Worthing</v>
      </c>
      <c r="W14" s="61" t="str">
        <f>IF(E14="","",IF(ISERROR(VLOOKUP(E14,Athletes!$A:$C,3,FALSE)),"?",VLOOKUP(E14,Athletes!$A:$C,3,FALSE)))</f>
        <v>Chichester</v>
      </c>
      <c r="X14" s="61" t="str">
        <f>IF(F14="","",IF(ISERROR(VLOOKUP(F14,Athletes!$A:$C,3,FALSE)),"?",VLOOKUP(F14,Athletes!$A:$C,3,FALSE)))</f>
        <v>Crawley</v>
      </c>
      <c r="Y14" s="61" t="str">
        <f>IF(G14="","",IF(ISERROR(VLOOKUP(G14,Athletes!$A:$C,3,FALSE)),"?",VLOOKUP(G14,Athletes!$A:$C,3,FALSE)))</f>
        <v>Brighton</v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02"/>
      <c r="B15" s="102"/>
      <c r="C15" s="61" t="str">
        <f>IF(C14="","",IF(ISERROR(VLOOKUP(C14,Athletes!$A:$B,2,FALSE)),"?",VLOOKUP(C14,Athletes!$A:$B,2,FALSE)))</f>
        <v>Olly Kelly</v>
      </c>
      <c r="D15" s="61" t="str">
        <f>IF(D14="","",IF(ISERROR(VLOOKUP(D14,Athletes!$A:$B,2,FALSE)),"?",VLOOKUP(D14,Athletes!$A:$B,2,FALSE)))</f>
        <v>Harryson Crowley</v>
      </c>
      <c r="E15" s="61" t="str">
        <f>IF(E14="","",IF(ISERROR(VLOOKUP(E14,Athletes!$A:$B,2,FALSE)),"?",VLOOKUP(E14,Athletes!$A:$B,2,FALSE)))</f>
        <v>Maddox Matthews</v>
      </c>
      <c r="F15" s="61" t="str">
        <f>IF(F14="","",IF(ISERROR(VLOOKUP(F14,Athletes!$A:$B,2,FALSE)),"?",VLOOKUP(F14,Athletes!$A:$B,2,FALSE)))</f>
        <v>Lucas Hall</v>
      </c>
      <c r="G15" s="61" t="str">
        <f>IF(G14="","",IF(ISERROR(VLOOKUP(G14,Athletes!$A:$B,2,FALSE)),"?",VLOOKUP(G14,Athletes!$A:$B,2,FALSE)))</f>
        <v>Daniel Oakden</v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5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02"/>
      <c r="B16" s="102"/>
      <c r="C16" s="61" t="str">
        <f>IF(C14="","",IF(ISERROR(VLOOKUP(C14,Athletes!$A:$C,3,FALSE)),"?",VLOOKUP(C14,Athletes!$A:$C,3,FALSE)))</f>
        <v>Horsham</v>
      </c>
      <c r="D16" s="61" t="str">
        <f>IF(D14="","",IF(ISERROR(VLOOKUP(D14,Athletes!$A:$C,3,FALSE)),"?",VLOOKUP(D14,Athletes!$A:$C,3,FALSE)))</f>
        <v>Worthing</v>
      </c>
      <c r="E16" s="61" t="str">
        <f>IF(E14="","",IF(ISERROR(VLOOKUP(E14,Athletes!$A:$C,3,FALSE)),"?",VLOOKUP(E14,Athletes!$A:$C,3,FALSE)))</f>
        <v>Chichester</v>
      </c>
      <c r="F16" s="61" t="str">
        <f>IF(F14="","",IF(ISERROR(VLOOKUP(F14,Athletes!$A:$C,3,FALSE)),"?",VLOOKUP(F14,Athletes!$A:$C,3,FALSE)))</f>
        <v>Crawley</v>
      </c>
      <c r="G16" s="61" t="str">
        <f>IF(G14="","",IF(ISERROR(VLOOKUP(G14,Athletes!$A:$C,3,FALSE)),"?",VLOOKUP(G14,Athletes!$A:$C,3,FALSE)))</f>
        <v>Brighton</v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5" t="str">
        <f>IF(J15="","",IF(ISERROR(VLOOKUP(J15,Athletes!$A:$B,2,FALSE)),"?",VLOOKUP(J15,Athletes!$A:$B,2,FALSE)))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03"/>
      <c r="B17" s="103"/>
      <c r="C17" s="53">
        <v>57.7</v>
      </c>
      <c r="D17" s="53">
        <v>59.1</v>
      </c>
      <c r="E17" s="53">
        <v>60.7</v>
      </c>
      <c r="F17" s="53">
        <v>61.5</v>
      </c>
      <c r="G17" s="53">
        <v>62</v>
      </c>
      <c r="H17" s="53"/>
      <c r="I17" s="53"/>
      <c r="J17" s="53"/>
      <c r="K17" s="43"/>
      <c r="L17" s="61">
        <f t="shared" ref="L17:S17" si="3">IF(ISERROR(MATCH(L$1,$U14:$AB14,0)),"",9-MATCH(L$1,$U14:$AB14,0))</f>
        <v>4</v>
      </c>
      <c r="M17" s="61">
        <f t="shared" si="3"/>
        <v>5</v>
      </c>
      <c r="N17" s="61">
        <f t="shared" si="3"/>
        <v>6</v>
      </c>
      <c r="O17" s="61" t="str">
        <f t="shared" si="3"/>
        <v/>
      </c>
      <c r="P17" s="61">
        <f t="shared" si="3"/>
        <v>8</v>
      </c>
      <c r="Q17" s="61" t="str">
        <f t="shared" si="3"/>
        <v/>
      </c>
      <c r="R17" s="61" t="str">
        <f t="shared" si="3"/>
        <v/>
      </c>
      <c r="S17" s="61">
        <f t="shared" si="3"/>
        <v>7</v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104" t="s">
        <v>29</v>
      </c>
      <c r="B18" s="104" t="s">
        <v>17</v>
      </c>
      <c r="C18" s="12">
        <v>30</v>
      </c>
      <c r="D18" s="12">
        <v>98</v>
      </c>
      <c r="E18" s="12">
        <v>131</v>
      </c>
      <c r="F18" s="12">
        <v>313</v>
      </c>
      <c r="G18" s="12">
        <v>236</v>
      </c>
      <c r="H18" s="12"/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Brighton</v>
      </c>
      <c r="V18" s="61" t="str">
        <f>IF(D18="","",IF(ISERROR(VLOOKUP(D18,Athletes!$A:$C,3,FALSE)),"?",VLOOKUP(D18,Athletes!$A:$C,3,FALSE)))</f>
        <v>Chichester</v>
      </c>
      <c r="W18" s="61" t="str">
        <f>IF(E18="","",IF(ISERROR(VLOOKUP(E18,Athletes!$A:$C,3,FALSE)),"?",VLOOKUP(E18,Athletes!$A:$C,3,FALSE)))</f>
        <v>Crawley</v>
      </c>
      <c r="X18" s="61" t="str">
        <f>IF(F18="","",IF(ISERROR(VLOOKUP(F18,Athletes!$A:$C,3,FALSE)),"?",VLOOKUP(F18,Athletes!$A:$C,3,FALSE)))</f>
        <v>Phoenix</v>
      </c>
      <c r="Y18" s="61" t="str">
        <f>IF(G18="","",IF(ISERROR(VLOOKUP(G18,Athletes!$A:$C,3,FALSE)),"?",VLOOKUP(G18,Athletes!$A:$C,3,FALSE)))</f>
        <v>Horsham</v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102"/>
      <c r="B19" s="102"/>
      <c r="C19" s="61" t="str">
        <f>IF(C18="","",IF(ISERROR(VLOOKUP(C18,Athletes!$A:$B,2,FALSE)),"?",VLOOKUP(C18,Athletes!$A:$B,2,FALSE)))</f>
        <v>Barnaby Moyes</v>
      </c>
      <c r="D19" s="61" t="str">
        <f>IF(D18="","",IF(ISERROR(VLOOKUP(D18,Athletes!$A:$B,2,FALSE)),"?",VLOOKUP(D18,Athletes!$A:$B,2,FALSE)))</f>
        <v>Jacques Dorner</v>
      </c>
      <c r="E19" s="61" t="str">
        <f>IF(E18="","",IF(ISERROR(VLOOKUP(E18,Athletes!$A:$B,2,FALSE)),"?",VLOOKUP(E18,Athletes!$A:$B,2,FALSE)))</f>
        <v>Xander Wagjiani</v>
      </c>
      <c r="F19" s="61" t="str">
        <f>IF(F18="","",IF(ISERROR(VLOOKUP(F18,Athletes!$A:$B,2,FALSE)),"?",VLOOKUP(F18,Athletes!$A:$B,2,FALSE)))</f>
        <v>Felix Steer</v>
      </c>
      <c r="G19" s="61" t="str">
        <f>IF(G18="","",IF(ISERROR(VLOOKUP(G18,Athletes!$A:$B,2,FALSE)),"?",VLOOKUP(G18,Athletes!$A:$B,2,FALSE)))</f>
        <v>Luke Foister</v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5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02"/>
      <c r="B20" s="102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Chichester</v>
      </c>
      <c r="E20" s="61" t="str">
        <f>IF(E18="","",IF(ISERROR(VLOOKUP(E18,Athletes!$A:$C,3,FALSE)),"?",VLOOKUP(E18,Athletes!$A:$C,3,FALSE)))</f>
        <v>Crawley</v>
      </c>
      <c r="F20" s="61" t="str">
        <f>IF(F18="","",IF(ISERROR(VLOOKUP(F18,Athletes!$A:$C,3,FALSE)),"?",VLOOKUP(F18,Athletes!$A:$C,3,FALSE)))</f>
        <v>Phoenix</v>
      </c>
      <c r="G20" s="61" t="str">
        <f>IF(G18="","",IF(ISERROR(VLOOKUP(G18,Athletes!$A:$C,3,FALSE)),"?",VLOOKUP(G18,Athletes!$A:$C,3,FALSE)))</f>
        <v>Horsham</v>
      </c>
      <c r="H20" s="61" t="str">
        <f>IF(H18="","",IF(ISERROR(VLOOKUP(H18,Athletes!$A:$C,3,FALSE)),"?",VLOOKUP(H18,Athletes!$A:$C,3,FALSE)))</f>
        <v/>
      </c>
      <c r="I20" s="61" t="str">
        <f>IF(I18="","",IF(ISERROR(VLOOKUP(I18,Athletes!$A:$C,3,FALSE)),"?",VLOOKUP(I18,Athletes!$A:$C,3,FALSE)))</f>
        <v/>
      </c>
      <c r="J20" s="65" t="str">
        <f>IF(J19="","",IF(ISERROR(VLOOKUP(J19,Athletes!$A:$B,2,FALSE)),"?",VLOOKUP(J19,Athletes!$A:$B,2,FALSE)))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">
      <c r="A21" s="102"/>
      <c r="B21" s="103"/>
      <c r="C21" s="53">
        <v>90.2</v>
      </c>
      <c r="D21" s="53">
        <v>90.3</v>
      </c>
      <c r="E21" s="53">
        <v>91.4</v>
      </c>
      <c r="F21" s="53">
        <v>92.9</v>
      </c>
      <c r="G21" s="53">
        <v>100</v>
      </c>
      <c r="H21" s="53"/>
      <c r="I21" s="53"/>
      <c r="J21" s="55"/>
      <c r="K21" s="43"/>
      <c r="L21" s="61">
        <f t="shared" ref="L21:S21" si="4">IF(ISERROR(MATCH(L$1,$U18:$AB18,0)),"",9-MATCH(L$1,$U18:$AB18,0))</f>
        <v>8</v>
      </c>
      <c r="M21" s="61">
        <f t="shared" si="4"/>
        <v>6</v>
      </c>
      <c r="N21" s="61">
        <f t="shared" si="4"/>
        <v>7</v>
      </c>
      <c r="O21" s="61" t="str">
        <f t="shared" si="4"/>
        <v/>
      </c>
      <c r="P21" s="61">
        <f t="shared" si="4"/>
        <v>4</v>
      </c>
      <c r="Q21" s="61" t="str">
        <f t="shared" si="4"/>
        <v/>
      </c>
      <c r="R21" s="61">
        <f t="shared" si="4"/>
        <v>5</v>
      </c>
      <c r="S21" s="61" t="str">
        <f t="shared" si="4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02"/>
      <c r="B22" s="102" t="s">
        <v>18</v>
      </c>
      <c r="C22" s="8">
        <v>90</v>
      </c>
      <c r="D22" s="8">
        <v>125</v>
      </c>
      <c r="E22" s="8">
        <v>234</v>
      </c>
      <c r="F22" s="8"/>
      <c r="G22" s="8"/>
      <c r="H22" s="8"/>
      <c r="I22" s="8"/>
      <c r="J22" s="8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Chichester</v>
      </c>
      <c r="V22" s="61" t="str">
        <f>IF(D22="","",IF(ISERROR(VLOOKUP(D22,Athletes!$A:$C,3,FALSE)),"?",VLOOKUP(D22,Athletes!$A:$C,3,FALSE)))</f>
        <v>Crawley</v>
      </c>
      <c r="W22" s="61" t="str">
        <f>IF(E22="","",IF(ISERROR(VLOOKUP(E22,Athletes!$A:$C,3,FALSE)),"?",VLOOKUP(E22,Athletes!$A:$C,3,FALSE)))</f>
        <v>Horsham</v>
      </c>
      <c r="X22" s="61" t="str">
        <f>IF(F22="","",IF(ISERROR(VLOOKUP(F22,Athletes!$A:$C,3,FALSE)),"?",VLOOKUP(F22,Athletes!$A:$C,3,FALSE)))</f>
        <v/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102"/>
      <c r="B23" s="102"/>
      <c r="C23" s="61" t="str">
        <f>IF(C22="","",IF(ISERROR(VLOOKUP(C22,Athletes!$A:$B,2,FALSE)),"?",VLOOKUP(C22,Athletes!$A:$B,2,FALSE)))</f>
        <v>Albie Dormer</v>
      </c>
      <c r="D23" s="61" t="str">
        <f>IF(D22="","",IF(ISERROR(VLOOKUP(D22,Athletes!$A:$B,2,FALSE)),"?",VLOOKUP(D22,Athletes!$A:$B,2,FALSE)))</f>
        <v>Tristan Kerr</v>
      </c>
      <c r="E23" s="61" t="str">
        <f>IF(E22="","",IF(ISERROR(VLOOKUP(E22,Athletes!$A:$B,2,FALSE)),"?",VLOOKUP(E22,Athletes!$A:$B,2,FALSE)))</f>
        <v>Lucas Taylor</v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5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37"/>
      <c r="V23" s="37"/>
      <c r="W23" s="37"/>
      <c r="X23" s="37"/>
      <c r="Y23" s="37"/>
      <c r="Z23" s="37"/>
      <c r="AA23" s="37"/>
      <c r="AB23" s="37"/>
    </row>
    <row r="24" spans="1:28" ht="14.5" x14ac:dyDescent="0.3">
      <c r="A24" s="102"/>
      <c r="B24" s="102"/>
      <c r="C24" s="61" t="str">
        <f>IF(C22="","",IF(ISERROR(VLOOKUP(C22,Athletes!$A:$C,3,FALSE)),"?",VLOOKUP(C22,Athletes!$A:$C,3,FALSE)))</f>
        <v>Chichester</v>
      </c>
      <c r="D24" s="61" t="str">
        <f>IF(D22="","",IF(ISERROR(VLOOKUP(D22,Athletes!$A:$C,3,FALSE)),"?",VLOOKUP(D22,Athletes!$A:$C,3,FALSE)))</f>
        <v>Crawley</v>
      </c>
      <c r="E24" s="61" t="str">
        <f>IF(E22="","",IF(ISERROR(VLOOKUP(E22,Athletes!$A:$C,3,FALSE)),"?",VLOOKUP(E22,Athletes!$A:$C,3,FALSE)))</f>
        <v>Horsham</v>
      </c>
      <c r="F24" s="61" t="str">
        <f>IF(F22="","",IF(ISERROR(VLOOKUP(F22,Athletes!$A:$C,3,FALSE)),"?",VLOOKUP(F22,Athletes!$A:$C,3,FALSE)))</f>
        <v/>
      </c>
      <c r="G24" s="61" t="str">
        <f>IF(G22="","",IF(ISERROR(VLOOKUP(G22,Athletes!$A:$C,3,FALSE)),"?",VLOOKUP(G22,Athletes!$A:$C,3,FALSE)))</f>
        <v/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5" t="str">
        <f>IF(J23="","",IF(ISERROR(VLOOKUP(J23,Athletes!$A:$B,2,FALSE)),"?",VLOOKUP(J23,Athletes!$A:$B,2,FALSE)))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03"/>
      <c r="B25" s="103"/>
      <c r="C25" s="53">
        <v>91</v>
      </c>
      <c r="D25" s="53">
        <v>93.1</v>
      </c>
      <c r="E25" s="53">
        <v>103.6</v>
      </c>
      <c r="F25" s="53"/>
      <c r="G25" s="53"/>
      <c r="H25" s="53"/>
      <c r="I25" s="53"/>
      <c r="J25" s="53"/>
      <c r="K25" s="43"/>
      <c r="L25" s="61" t="str">
        <f t="shared" ref="L25:S25" si="5">IF(ISERROR(MATCH(L$1,$U22:$AB22,0)),"",9-MATCH(L$1,$U22:$AB22,0))</f>
        <v/>
      </c>
      <c r="M25" s="61">
        <f t="shared" si="5"/>
        <v>7</v>
      </c>
      <c r="N25" s="61">
        <f t="shared" si="5"/>
        <v>8</v>
      </c>
      <c r="O25" s="61" t="str">
        <f t="shared" si="5"/>
        <v/>
      </c>
      <c r="P25" s="61">
        <f t="shared" si="5"/>
        <v>6</v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29" x14ac:dyDescent="0.3">
      <c r="A26" s="104" t="s">
        <v>48</v>
      </c>
      <c r="B26" s="104" t="s">
        <v>21</v>
      </c>
      <c r="C26" s="12" t="s">
        <v>52</v>
      </c>
      <c r="D26" s="12" t="s">
        <v>54</v>
      </c>
      <c r="E26" s="12" t="s">
        <v>57</v>
      </c>
      <c r="F26" s="12" t="s">
        <v>53</v>
      </c>
      <c r="G26" s="12" t="s">
        <v>51</v>
      </c>
      <c r="H26" s="12" t="s">
        <v>69</v>
      </c>
      <c r="I26" s="12"/>
      <c r="J26" s="12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Z26" si="6">IF(C26="","",C26)</f>
        <v>Crawley</v>
      </c>
      <c r="V26" s="61" t="str">
        <f t="shared" si="6"/>
        <v>Horsham</v>
      </c>
      <c r="W26" s="61" t="str">
        <f t="shared" si="6"/>
        <v>Worthing</v>
      </c>
      <c r="X26" s="61" t="str">
        <f t="shared" si="6"/>
        <v>Chichester</v>
      </c>
      <c r="Y26" s="61" t="str">
        <f t="shared" si="6"/>
        <v>Brighton</v>
      </c>
      <c r="Z26" s="61" t="str">
        <f t="shared" si="6"/>
        <v>Haywards Heath</v>
      </c>
      <c r="AA26" s="61" t="str">
        <f>IF(I26="","",I26)</f>
        <v/>
      </c>
      <c r="AB26" s="61" t="str">
        <f>IF(J26="","",J26)</f>
        <v/>
      </c>
    </row>
    <row r="27" spans="1:28" ht="14.5" x14ac:dyDescent="0.3">
      <c r="A27" s="103"/>
      <c r="B27" s="103"/>
      <c r="C27" s="11">
        <v>110.7</v>
      </c>
      <c r="D27" s="11">
        <v>111.1</v>
      </c>
      <c r="E27" s="11">
        <v>156</v>
      </c>
      <c r="F27" s="11">
        <v>156.19999999999999</v>
      </c>
      <c r="G27" s="11">
        <v>156.5</v>
      </c>
      <c r="H27" s="11">
        <v>163.9</v>
      </c>
      <c r="I27" s="11"/>
      <c r="J27" s="11"/>
      <c r="K27" s="43"/>
      <c r="L27" s="61">
        <f t="shared" ref="L27:S27" si="7">IF(ISERROR(MATCH(L$1,$U26:$AB26,0)),"",18-2*MATCH(L$1,$U26:$AB26,0))</f>
        <v>8</v>
      </c>
      <c r="M27" s="61">
        <f t="shared" si="7"/>
        <v>16</v>
      </c>
      <c r="N27" s="61">
        <f t="shared" si="7"/>
        <v>10</v>
      </c>
      <c r="O27" s="61">
        <f t="shared" si="7"/>
        <v>6</v>
      </c>
      <c r="P27" s="61">
        <f t="shared" si="7"/>
        <v>14</v>
      </c>
      <c r="Q27" s="61" t="str">
        <f t="shared" si="7"/>
        <v/>
      </c>
      <c r="R27" s="61" t="str">
        <f t="shared" si="7"/>
        <v/>
      </c>
      <c r="S27" s="61">
        <f t="shared" si="7"/>
        <v>12</v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04" t="s">
        <v>30</v>
      </c>
      <c r="B28" s="104" t="s">
        <v>21</v>
      </c>
      <c r="C28" s="12" t="s">
        <v>52</v>
      </c>
      <c r="D28" s="12" t="s">
        <v>53</v>
      </c>
      <c r="E28" s="12" t="s">
        <v>51</v>
      </c>
      <c r="F28" s="12" t="s">
        <v>54</v>
      </c>
      <c r="G28" s="12" t="s">
        <v>57</v>
      </c>
      <c r="H28" s="12"/>
      <c r="I28" s="12"/>
      <c r="J28" s="12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Z28" si="8">IF(C28="","",C28)</f>
        <v>Crawley</v>
      </c>
      <c r="V28" s="61" t="str">
        <f t="shared" si="8"/>
        <v>Chichester</v>
      </c>
      <c r="W28" s="61" t="str">
        <f t="shared" si="8"/>
        <v>Brighton</v>
      </c>
      <c r="X28" s="61" t="str">
        <f t="shared" si="8"/>
        <v>Horsham</v>
      </c>
      <c r="Y28" s="61" t="str">
        <f t="shared" si="8"/>
        <v>Worthing</v>
      </c>
      <c r="Z28" s="61" t="str">
        <f t="shared" si="8"/>
        <v/>
      </c>
      <c r="AA28" s="61" t="str">
        <f>IF(I28="","",I28)</f>
        <v/>
      </c>
      <c r="AB28" s="61" t="str">
        <f>IF(J28="","",J28)</f>
        <v/>
      </c>
    </row>
    <row r="29" spans="1:28" ht="14.5" x14ac:dyDescent="0.3">
      <c r="A29" s="103"/>
      <c r="B29" s="103"/>
      <c r="C29" s="11">
        <v>108.3</v>
      </c>
      <c r="D29" s="11">
        <v>110.2</v>
      </c>
      <c r="E29" s="11">
        <v>110.5</v>
      </c>
      <c r="F29" s="11">
        <v>115.3</v>
      </c>
      <c r="G29" s="11">
        <v>115.5</v>
      </c>
      <c r="H29" s="11"/>
      <c r="I29" s="11"/>
      <c r="J29" s="11"/>
      <c r="K29" s="43"/>
      <c r="L29" s="61">
        <f t="shared" ref="L29:S29" si="9">IF(ISERROR(MATCH(L$1,$U28:$AB28,0)),"",18-2*MATCH(L$1,$U28:$AB28,0))</f>
        <v>12</v>
      </c>
      <c r="M29" s="61">
        <f t="shared" si="9"/>
        <v>16</v>
      </c>
      <c r="N29" s="61">
        <f t="shared" si="9"/>
        <v>14</v>
      </c>
      <c r="O29" s="61" t="str">
        <f t="shared" si="9"/>
        <v/>
      </c>
      <c r="P29" s="61">
        <f t="shared" si="9"/>
        <v>10</v>
      </c>
      <c r="Q29" s="61" t="str">
        <f t="shared" si="9"/>
        <v/>
      </c>
      <c r="R29" s="61" t="str">
        <f t="shared" si="9"/>
        <v/>
      </c>
      <c r="S29" s="61">
        <f t="shared" si="9"/>
        <v>8</v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104" t="s">
        <v>23</v>
      </c>
      <c r="B30" s="104" t="s">
        <v>17</v>
      </c>
      <c r="C30" s="12">
        <v>300</v>
      </c>
      <c r="D30" s="12">
        <v>313</v>
      </c>
      <c r="E30" s="12">
        <v>128</v>
      </c>
      <c r="F30" s="12">
        <v>96</v>
      </c>
      <c r="G30" s="12">
        <v>356</v>
      </c>
      <c r="H30" s="12">
        <v>225</v>
      </c>
      <c r="I30" s="12">
        <v>41</v>
      </c>
      <c r="J30" s="25">
        <v>170</v>
      </c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Lewes</v>
      </c>
      <c r="V30" s="61" t="str">
        <f>IF(D30="","",IF(ISERROR(VLOOKUP(D30,Athletes!$A:$C,3,FALSE)),"?",VLOOKUP(D30,Athletes!$A:$C,3,FALSE)))</f>
        <v>Phoenix</v>
      </c>
      <c r="W30" s="61" t="str">
        <f>IF(E30="","",IF(ISERROR(VLOOKUP(E30,Athletes!$A:$C,3,FALSE)),"?",VLOOKUP(E30,Athletes!$A:$C,3,FALSE)))</f>
        <v>Crawley</v>
      </c>
      <c r="X30" s="61" t="str">
        <f>IF(F30="","",IF(ISERROR(VLOOKUP(F30,Athletes!$A:$C,3,FALSE)),"?",VLOOKUP(F30,Athletes!$A:$C,3,FALSE)))</f>
        <v>Chichester</v>
      </c>
      <c r="Y30" s="61" t="str">
        <f>IF(G30="","",IF(ISERROR(VLOOKUP(G30,Athletes!$A:$C,3,FALSE)),"?",VLOOKUP(G30,Athletes!$A:$C,3,FALSE)))</f>
        <v>Worthing</v>
      </c>
      <c r="Z30" s="61" t="str">
        <f>IF(H30="","",IF(ISERROR(VLOOKUP(H30,Athletes!$A:$C,3,FALSE)),"?",VLOOKUP(H30,Athletes!$A:$C,3,FALSE)))</f>
        <v>Horsham</v>
      </c>
      <c r="AA30" s="61" t="str">
        <f>IF(I30="","",IF(ISERROR(VLOOKUP(I30,Athletes!$A:$C,3,FALSE)),"?",VLOOKUP(I30,Athletes!$A:$C,3,FALSE)))</f>
        <v>Brighton</v>
      </c>
      <c r="AB30" s="61" t="str">
        <f>IF(J30="","",IF(ISERROR(VLOOKUP(J30,Athletes!$A:$C,3,FALSE)),"?",VLOOKUP(J30,Athletes!$A:$C,3,FALSE)))</f>
        <v>Haywards Heath</v>
      </c>
    </row>
    <row r="31" spans="1:28" ht="14.5" x14ac:dyDescent="0.3">
      <c r="A31" s="102"/>
      <c r="B31" s="102"/>
      <c r="C31" s="61" t="str">
        <f>IF(C30="","",IF(ISERROR(VLOOKUP(C30,Athletes!$A:$B,2,FALSE)),"?",VLOOKUP(C30,Athletes!$A:$B,2,FALSE)))</f>
        <v>Rainbow Love</v>
      </c>
      <c r="D31" s="61" t="str">
        <f>IF(D30="","",IF(ISERROR(VLOOKUP(D30,Athletes!$A:$B,2,FALSE)),"?",VLOOKUP(D30,Athletes!$A:$B,2,FALSE)))</f>
        <v>Felix Steer</v>
      </c>
      <c r="E31" s="61" t="str">
        <f>IF(E30="","",IF(ISERROR(VLOOKUP(E30,Athletes!$A:$B,2,FALSE)),"?",VLOOKUP(E30,Athletes!$A:$B,2,FALSE)))</f>
        <v>Matty Porter</v>
      </c>
      <c r="F31" s="61" t="str">
        <f>IF(F30="","",IF(ISERROR(VLOOKUP(F30,Athletes!$A:$B,2,FALSE)),"?",VLOOKUP(F30,Athletes!$A:$B,2,FALSE)))</f>
        <v>Isaac Pages</v>
      </c>
      <c r="G31" s="61" t="str">
        <f>IF(G30="","",IF(ISERROR(VLOOKUP(G30,Athletes!$A:$B,2,FALSE)),"?",VLOOKUP(G30,Athletes!$A:$B,2,FALSE)))</f>
        <v>Isaac Yeboah-Regis</v>
      </c>
      <c r="H31" s="61" t="str">
        <f>IF(H30="","",IF(ISERROR(VLOOKUP(H30,Athletes!$A:$B,2,FALSE)),"?",VLOOKUP(H30,Athletes!$A:$B,2,FALSE)))</f>
        <v>Zach Thomas</v>
      </c>
      <c r="I31" s="61" t="str">
        <f>IF(I30="","",IF(ISERROR(VLOOKUP(I30,Athletes!$A:$B,2,FALSE)),"?",VLOOKUP(I30,Athletes!$A:$B,2,FALSE)))</f>
        <v>Alex Wynne</v>
      </c>
      <c r="J31" s="65" t="str">
        <f>IF(J30="","",IF(ISERROR(VLOOKUP(J30,Athletes!$A:$B,2,FALSE)),"?",VLOOKUP(J30,Athletes!$A:$B,2,FALSE)))</f>
        <v>Harley Mills</v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02"/>
      <c r="B32" s="102"/>
      <c r="C32" s="61" t="str">
        <f>IF(C30="","",IF(ISERROR(VLOOKUP(C30,Athletes!$A:$C,3,FALSE)),"?",VLOOKUP(C30,Athletes!$A:$C,3,FALSE)))</f>
        <v>Lewes</v>
      </c>
      <c r="D32" s="61" t="str">
        <f>IF(D30="","",IF(ISERROR(VLOOKUP(D30,Athletes!$A:$C,3,FALSE)),"?",VLOOKUP(D30,Athletes!$A:$C,3,FALSE)))</f>
        <v>Phoenix</v>
      </c>
      <c r="E32" s="61" t="str">
        <f>IF(E30="","",IF(ISERROR(VLOOKUP(E30,Athletes!$A:$C,3,FALSE)),"?",VLOOKUP(E30,Athletes!$A:$C,3,FALSE)))</f>
        <v>Crawley</v>
      </c>
      <c r="F32" s="61" t="str">
        <f>IF(F30="","",IF(ISERROR(VLOOKUP(F30,Athletes!$A:$C,3,FALSE)),"?",VLOOKUP(F30,Athletes!$A:$C,3,FALSE)))</f>
        <v>Chichester</v>
      </c>
      <c r="G32" s="61" t="str">
        <f>IF(G30="","",IF(ISERROR(VLOOKUP(G30,Athletes!$A:$C,3,FALSE)),"?",VLOOKUP(G30,Athletes!$A:$C,3,FALSE)))</f>
        <v>Worthing</v>
      </c>
      <c r="H32" s="61" t="str">
        <f>IF(H30="","",IF(ISERROR(VLOOKUP(H30,Athletes!$A:$C,3,FALSE)),"?",VLOOKUP(H30,Athletes!$A:$C,3,FALSE)))</f>
        <v>Horsham</v>
      </c>
      <c r="I32" s="61" t="str">
        <f>IF(I30="","",IF(ISERROR(VLOOKUP(I30,Athletes!$A:$C,3,FALSE)),"?",VLOOKUP(I30,Athletes!$A:$C,3,FALSE)))</f>
        <v>Brighton</v>
      </c>
      <c r="J32" s="65" t="str">
        <f>IF(J30="","",IF(ISERROR(VLOOKUP(J30,Athletes!$A:$C,3,FALSE)),"?",VLOOKUP(J30,Athletes!$A:$C,3,FALSE)))</f>
        <v>Haywards Heath</v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02"/>
      <c r="B33" s="103"/>
      <c r="C33" s="53">
        <v>2.2400000000000002</v>
      </c>
      <c r="D33" s="53">
        <v>2.1800000000000002</v>
      </c>
      <c r="E33" s="53">
        <v>2.16</v>
      </c>
      <c r="F33" s="53">
        <v>2.1</v>
      </c>
      <c r="G33" s="53">
        <v>2.09</v>
      </c>
      <c r="H33" s="53">
        <v>1.87</v>
      </c>
      <c r="I33" s="53">
        <v>1.76</v>
      </c>
      <c r="J33" s="55">
        <v>1.6</v>
      </c>
      <c r="K33" s="43"/>
      <c r="L33" s="61">
        <f t="shared" ref="L33:S33" si="10">IF(ISERROR(MATCH(L$1,$U30:$AB30,0)),"",9-MATCH(L$1,$U30:$AB30,0)+IF(ISERROR(MATCH(L$1,$U30:$AB30,0)),0,INDEX($U33:$AB33,1,MATCH(L$1,$U30:$AB30,0))))</f>
        <v>2</v>
      </c>
      <c r="M33" s="61">
        <f t="shared" si="10"/>
        <v>6</v>
      </c>
      <c r="N33" s="61">
        <f t="shared" si="10"/>
        <v>5</v>
      </c>
      <c r="O33" s="61">
        <f t="shared" si="10"/>
        <v>1</v>
      </c>
      <c r="P33" s="61">
        <f t="shared" si="10"/>
        <v>3</v>
      </c>
      <c r="Q33" s="61">
        <f t="shared" si="10"/>
        <v>8</v>
      </c>
      <c r="R33" s="61">
        <f t="shared" si="10"/>
        <v>7</v>
      </c>
      <c r="S33" s="61">
        <f t="shared" si="10"/>
        <v>4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1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5" x14ac:dyDescent="0.3">
      <c r="A34" s="102"/>
      <c r="B34" s="102" t="s">
        <v>18</v>
      </c>
      <c r="C34" s="8">
        <v>346</v>
      </c>
      <c r="D34" s="8">
        <v>83</v>
      </c>
      <c r="E34" s="8">
        <v>31</v>
      </c>
      <c r="F34" s="8">
        <v>124</v>
      </c>
      <c r="G34" s="8">
        <v>299</v>
      </c>
      <c r="H34" s="8">
        <v>227</v>
      </c>
      <c r="I34" s="8"/>
      <c r="J34" s="8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Worthing</v>
      </c>
      <c r="V34" s="61" t="str">
        <f>IF(D34="","",IF(ISERROR(VLOOKUP(D34,Athletes!$A:$C,3,FALSE)),"?",VLOOKUP(D34,Athletes!$A:$C,3,FALSE)))</f>
        <v>Chichester</v>
      </c>
      <c r="W34" s="61" t="str">
        <f>IF(E34="","",IF(ISERROR(VLOOKUP(E34,Athletes!$A:$C,3,FALSE)),"?",VLOOKUP(E34,Athletes!$A:$C,3,FALSE)))</f>
        <v>Brighton</v>
      </c>
      <c r="X34" s="61" t="str">
        <f>IF(F34="","",IF(ISERROR(VLOOKUP(F34,Athletes!$A:$C,3,FALSE)),"?",VLOOKUP(F34,Athletes!$A:$C,3,FALSE)))</f>
        <v>Crawley</v>
      </c>
      <c r="Y34" s="61" t="str">
        <f>IF(G34="","",IF(ISERROR(VLOOKUP(G34,Athletes!$A:$C,3,FALSE)),"?",VLOOKUP(G34,Athletes!$A:$C,3,FALSE)))</f>
        <v>Lewes</v>
      </c>
      <c r="Z34" s="61" t="str">
        <f>IF(H34="","",IF(ISERROR(VLOOKUP(H34,Athletes!$A:$C,3,FALSE)),"?",VLOOKUP(H34,Athletes!$A:$C,3,FALSE)))</f>
        <v>Horsham</v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02"/>
      <c r="B35" s="102"/>
      <c r="C35" s="61" t="str">
        <f>IF(C34="","",IF(ISERROR(VLOOKUP(C34,Athletes!$A:$B,2,FALSE)),"?",VLOOKUP(C34,Athletes!$A:$B,2,FALSE)))</f>
        <v>Maxwell Stedman</v>
      </c>
      <c r="D35" s="61" t="str">
        <f>IF(D34="","",IF(ISERROR(VLOOKUP(D34,Athletes!$A:$B,2,FALSE)),"?",VLOOKUP(D34,Athletes!$A:$B,2,FALSE)))</f>
        <v>Rueben Hughes</v>
      </c>
      <c r="E35" s="61" t="str">
        <f>IF(E34="","",IF(ISERROR(VLOOKUP(E34,Athletes!$A:$B,2,FALSE)),"?",VLOOKUP(E34,Athletes!$A:$B,2,FALSE)))</f>
        <v>Daniel Oakden</v>
      </c>
      <c r="F35" s="61" t="str">
        <f>IF(F34="","",IF(ISERROR(VLOOKUP(F34,Athletes!$A:$B,2,FALSE)),"?",VLOOKUP(F34,Athletes!$A:$B,2,FALSE)))</f>
        <v>Lucas Hall</v>
      </c>
      <c r="G35" s="61" t="str">
        <f>IF(G34="","",IF(ISERROR(VLOOKUP(G34,Athletes!$A:$B,2,FALSE)),"?",VLOOKUP(G34,Athletes!$A:$B,2,FALSE)))</f>
        <v>Alex  Wallace</v>
      </c>
      <c r="H35" s="61" t="str">
        <f>IF(H34="","",IF(ISERROR(VLOOKUP(H34,Athletes!$A:$B,2,FALSE)),"?",VLOOKUP(H34,Athletes!$A:$B,2,FALSE)))</f>
        <v>Dylan Rice</v>
      </c>
      <c r="I35" s="61" t="str">
        <f>IF(I34="","",IF(ISERROR(VLOOKUP(I34,Athletes!$A:$B,2,FALSE)),"?",VLOOKUP(I34,Athletes!$A:$B,2,FALSE)))</f>
        <v/>
      </c>
      <c r="J35" s="65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02"/>
      <c r="B36" s="102"/>
      <c r="C36" s="61" t="str">
        <f>IF(C34="","",IF(ISERROR(VLOOKUP(C34,Athletes!$A:$C,3,FALSE)),"?",VLOOKUP(C34,Athletes!$A:$C,3,FALSE)))</f>
        <v>Worthing</v>
      </c>
      <c r="D36" s="61" t="str">
        <f>IF(D34="","",IF(ISERROR(VLOOKUP(D34,Athletes!$A:$C,3,FALSE)),"?",VLOOKUP(D34,Athletes!$A:$C,3,FALSE)))</f>
        <v>Chichester</v>
      </c>
      <c r="E36" s="61" t="str">
        <f>IF(E34="","",IF(ISERROR(VLOOKUP(E34,Athletes!$A:$C,3,FALSE)),"?",VLOOKUP(E34,Athletes!$A:$C,3,FALSE)))</f>
        <v>Brighton</v>
      </c>
      <c r="F36" s="61" t="str">
        <f>IF(F34="","",IF(ISERROR(VLOOKUP(F34,Athletes!$A:$C,3,FALSE)),"?",VLOOKUP(F34,Athletes!$A:$C,3,FALSE)))</f>
        <v>Crawley</v>
      </c>
      <c r="G36" s="61" t="str">
        <f>IF(G34="","",IF(ISERROR(VLOOKUP(G34,Athletes!$A:$C,3,FALSE)),"?",VLOOKUP(G34,Athletes!$A:$C,3,FALSE)))</f>
        <v>Lewes</v>
      </c>
      <c r="H36" s="61" t="str">
        <f>IF(H34="","",IF(ISERROR(VLOOKUP(H34,Athletes!$A:$C,3,FALSE)),"?",VLOOKUP(H34,Athletes!$A:$C,3,FALSE)))</f>
        <v>Horsham</v>
      </c>
      <c r="I36" s="61" t="str">
        <f>IF(I34="","",IF(ISERROR(VLOOKUP(I34,Athletes!$A:$C,3,FALSE)),"?",VLOOKUP(I34,Athletes!$A:$C,3,FALSE)))</f>
        <v/>
      </c>
      <c r="J36" s="65" t="str">
        <f>IF(J35="","",IF(ISERROR(VLOOKUP(J35,Athletes!$A:$B,2,FALSE)),"?",VLOOKUP(J35,Athletes!$A:$B,2,FALSE)))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03"/>
      <c r="B37" s="103"/>
      <c r="C37" s="53">
        <v>2.0699999999999998</v>
      </c>
      <c r="D37" s="53">
        <v>1.88</v>
      </c>
      <c r="E37" s="53">
        <v>1.75</v>
      </c>
      <c r="F37" s="53">
        <v>1.75</v>
      </c>
      <c r="G37" s="53">
        <v>1.69</v>
      </c>
      <c r="H37" s="53">
        <v>1.49</v>
      </c>
      <c r="I37" s="53"/>
      <c r="J37" s="53"/>
      <c r="K37" s="43"/>
      <c r="L37" s="61">
        <f t="shared" ref="L37:S37" si="11">IF(ISERROR(MATCH(L$1,$U34:$AB34,0)),"",9-MATCH(L$1,$U34:$AB34,0)+IF(ISERROR(MATCH(L$1,$U34:$AB34,0)),0,INDEX($U37:$AB37,1,MATCH(L$1,$U34:$AB34,0))))</f>
        <v>5.5</v>
      </c>
      <c r="M37" s="61">
        <f t="shared" si="11"/>
        <v>5.5</v>
      </c>
      <c r="N37" s="61">
        <f t="shared" si="11"/>
        <v>7</v>
      </c>
      <c r="O37" s="61" t="str">
        <f t="shared" si="11"/>
        <v/>
      </c>
      <c r="P37" s="61">
        <f t="shared" si="11"/>
        <v>3</v>
      </c>
      <c r="Q37" s="61">
        <f t="shared" si="11"/>
        <v>4</v>
      </c>
      <c r="R37" s="61" t="str">
        <f t="shared" si="11"/>
        <v/>
      </c>
      <c r="S37" s="61">
        <f t="shared" si="11"/>
        <v>8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-0.5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0.5</v>
      </c>
      <c r="Y37" s="61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1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104" t="s">
        <v>71</v>
      </c>
      <c r="B38" s="104" t="s">
        <v>17</v>
      </c>
      <c r="C38" s="2">
        <v>96</v>
      </c>
      <c r="D38" s="2">
        <v>128</v>
      </c>
      <c r="E38" s="2">
        <v>346</v>
      </c>
      <c r="F38" s="2">
        <v>298</v>
      </c>
      <c r="G38" s="2">
        <v>235</v>
      </c>
      <c r="H38" s="2">
        <v>41</v>
      </c>
      <c r="I38" s="5"/>
      <c r="J38" s="60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Chichester</v>
      </c>
      <c r="V38" s="61" t="str">
        <f>IF(D38="","",IF(ISERROR(VLOOKUP(D38,Athletes!$A:$C,3,FALSE)),"?",VLOOKUP(D38,Athletes!$A:$C,3,FALSE)))</f>
        <v>Crawley</v>
      </c>
      <c r="W38" s="61" t="str">
        <f>IF(E38="","",IF(ISERROR(VLOOKUP(E38,Athletes!$A:$C,3,FALSE)),"?",VLOOKUP(E38,Athletes!$A:$C,3,FALSE)))</f>
        <v>Worthing</v>
      </c>
      <c r="X38" s="61" t="str">
        <f>IF(F38="","",IF(ISERROR(VLOOKUP(F38,Athletes!$A:$C,3,FALSE)),"?",VLOOKUP(F38,Athletes!$A:$C,3,FALSE)))</f>
        <v>Lewes</v>
      </c>
      <c r="Y38" s="61" t="str">
        <f>IF(G38="","",IF(ISERROR(VLOOKUP(G38,Athletes!$A:$C,3,FALSE)),"?",VLOOKUP(G38,Athletes!$A:$C,3,FALSE)))</f>
        <v>Horsham</v>
      </c>
      <c r="Z38" s="61" t="str">
        <f>IF(H38="","",IF(ISERROR(VLOOKUP(H38,Athletes!$A:$C,3,FALSE)),"?",VLOOKUP(H38,Athletes!$A:$C,3,FALSE)))</f>
        <v>Brighton</v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102"/>
      <c r="B39" s="102"/>
      <c r="C39" s="61" t="str">
        <f>IF(C38="","",IF(ISERROR(VLOOKUP(C38,Athletes!$A:$B,2,FALSE)),"?",VLOOKUP(C38,Athletes!$A:$B,2,FALSE)))</f>
        <v>Isaac Pages</v>
      </c>
      <c r="D39" s="61" t="str">
        <f>IF(D38="","",IF(ISERROR(VLOOKUP(D38,Athletes!$A:$B,2,FALSE)),"?",VLOOKUP(D38,Athletes!$A:$B,2,FALSE)))</f>
        <v>Matty Porter</v>
      </c>
      <c r="E39" s="61" t="str">
        <f>IF(E38="","",IF(ISERROR(VLOOKUP(E38,Athletes!$A:$B,2,FALSE)),"?",VLOOKUP(E38,Athletes!$A:$B,2,FALSE)))</f>
        <v>Maxwell Stedman</v>
      </c>
      <c r="F39" s="61" t="str">
        <f>IF(F38="","",IF(ISERROR(VLOOKUP(F38,Athletes!$A:$B,2,FALSE)),"?",VLOOKUP(F38,Athletes!$A:$B,2,FALSE)))</f>
        <v>Isaac  Onwe</v>
      </c>
      <c r="G39" s="61" t="str">
        <f>IF(G38="","",IF(ISERROR(VLOOKUP(G38,Athletes!$A:$B,2,FALSE)),"?",VLOOKUP(G38,Athletes!$A:$B,2,FALSE)))</f>
        <v>Hayden Smallridge</v>
      </c>
      <c r="H39" s="61" t="str">
        <f>IF(H38="","",IF(ISERROR(VLOOKUP(H38,Athletes!$A:$B,2,FALSE)),"?",VLOOKUP(H38,Athletes!$A:$B,2,FALSE)))</f>
        <v>Alex Wynne</v>
      </c>
      <c r="I39" s="61" t="str">
        <f>IF(I38="","",IF(ISERROR(VLOOKUP(I38,Athletes!$A:$B,2,FALSE)),"?",VLOOKUP(I38,Athletes!$A:$B,2,FALSE)))</f>
        <v/>
      </c>
      <c r="J39" s="65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102"/>
      <c r="B40" s="102"/>
      <c r="C40" s="61" t="str">
        <f>IF(C38="","",IF(ISERROR(VLOOKUP(C38,Athletes!$A:$C,3,FALSE)),"?",VLOOKUP(C38,Athletes!$A:$C,3,FALSE)))</f>
        <v>Chichester</v>
      </c>
      <c r="D40" s="61" t="str">
        <f>IF(D38="","",IF(ISERROR(VLOOKUP(D38,Athletes!$A:$C,3,FALSE)),"?",VLOOKUP(D38,Athletes!$A:$C,3,FALSE)))</f>
        <v>Crawley</v>
      </c>
      <c r="E40" s="61" t="str">
        <f>IF(E38="","",IF(ISERROR(VLOOKUP(E38,Athletes!$A:$C,3,FALSE)),"?",VLOOKUP(E38,Athletes!$A:$C,3,FALSE)))</f>
        <v>Worthing</v>
      </c>
      <c r="F40" s="61" t="str">
        <f>IF(F38="","",IF(ISERROR(VLOOKUP(F38,Athletes!$A:$C,3,FALSE)),"?",VLOOKUP(F38,Athletes!$A:$C,3,FALSE)))</f>
        <v>Lewes</v>
      </c>
      <c r="G40" s="61" t="str">
        <f>IF(G38="","",IF(ISERROR(VLOOKUP(G38,Athletes!$A:$C,3,FALSE)),"?",VLOOKUP(G38,Athletes!$A:$C,3,FALSE)))</f>
        <v>Horsham</v>
      </c>
      <c r="H40" s="61" t="str">
        <f>IF(H38="","",IF(ISERROR(VLOOKUP(H38,Athletes!$A:$C,3,FALSE)),"?",VLOOKUP(H38,Athletes!$A:$C,3,FALSE)))</f>
        <v>Brighton</v>
      </c>
      <c r="I40" s="61" t="str">
        <f>IF(I38="","",IF(ISERROR(VLOOKUP(I38,Athletes!$A:$C,3,FALSE)),"?",VLOOKUP(I38,Athletes!$A:$C,3,FALSE)))</f>
        <v/>
      </c>
      <c r="J40" s="65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02"/>
      <c r="B41" s="103"/>
      <c r="C41" s="53">
        <v>6.66</v>
      </c>
      <c r="D41" s="53">
        <v>6.28</v>
      </c>
      <c r="E41" s="53">
        <v>6.22</v>
      </c>
      <c r="F41" s="53">
        <v>5.84</v>
      </c>
      <c r="G41" s="53">
        <v>5.2</v>
      </c>
      <c r="H41" s="53">
        <v>5</v>
      </c>
      <c r="I41" s="53"/>
      <c r="J41" s="55"/>
      <c r="K41" s="43"/>
      <c r="L41" s="61">
        <f t="shared" ref="L41:S41" si="12">IF(ISERROR(MATCH(L$1,$U38:$AB38,0)),"",9-MATCH(L$1,$U38:$AB38,0)+IF(ISERROR(MATCH(L$1,$U38:$AB38,0)),0,INDEX($U41:$AB41,1,MATCH(L$1,$U38:$AB38,0))))</f>
        <v>3</v>
      </c>
      <c r="M41" s="61">
        <f t="shared" si="12"/>
        <v>7</v>
      </c>
      <c r="N41" s="61">
        <f t="shared" si="12"/>
        <v>8</v>
      </c>
      <c r="O41" s="61" t="str">
        <f t="shared" si="12"/>
        <v/>
      </c>
      <c r="P41" s="61">
        <f t="shared" si="12"/>
        <v>4</v>
      </c>
      <c r="Q41" s="61">
        <f t="shared" si="12"/>
        <v>5</v>
      </c>
      <c r="R41" s="61" t="str">
        <f t="shared" si="12"/>
        <v/>
      </c>
      <c r="S41" s="61">
        <f t="shared" si="12"/>
        <v>6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102"/>
      <c r="B42" s="102" t="s">
        <v>18</v>
      </c>
      <c r="C42" s="8">
        <v>131</v>
      </c>
      <c r="D42" s="8">
        <v>83</v>
      </c>
      <c r="E42" s="8">
        <v>225</v>
      </c>
      <c r="F42" s="8"/>
      <c r="G42" s="8"/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Crawley</v>
      </c>
      <c r="V42" s="61" t="str">
        <f>IF(D42="","",IF(ISERROR(VLOOKUP(D42,Athletes!$A:$C,3,FALSE)),"?",VLOOKUP(D42,Athletes!$A:$C,3,FALSE)))</f>
        <v>Chichester</v>
      </c>
      <c r="W42" s="61" t="str">
        <f>IF(E42="","",IF(ISERROR(VLOOKUP(E42,Athletes!$A:$C,3,FALSE)),"?",VLOOKUP(E42,Athletes!$A:$C,3,FALSE)))</f>
        <v>Horsham</v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02"/>
      <c r="B43" s="102"/>
      <c r="C43" s="61" t="str">
        <f>IF(C42="","",IF(ISERROR(VLOOKUP(C42,Athletes!$A:$B,2,FALSE)),"?",VLOOKUP(C42,Athletes!$A:$B,2,FALSE)))</f>
        <v>Xander Wagjiani</v>
      </c>
      <c r="D43" s="61" t="str">
        <f>IF(D42="","",IF(ISERROR(VLOOKUP(D42,Athletes!$A:$B,2,FALSE)),"?",VLOOKUP(D42,Athletes!$A:$B,2,FALSE)))</f>
        <v>Rueben Hughes</v>
      </c>
      <c r="E43" s="61" t="str">
        <f>IF(E42="","",IF(ISERROR(VLOOKUP(E42,Athletes!$A:$B,2,FALSE)),"?",VLOOKUP(E42,Athletes!$A:$B,2,FALSE)))</f>
        <v>Zach Thomas</v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5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02"/>
      <c r="B44" s="102"/>
      <c r="C44" s="61" t="str">
        <f>IF(C42="","",IF(ISERROR(VLOOKUP(C42,Athletes!$A:$C,3,FALSE)),"?",VLOOKUP(C42,Athletes!$A:$C,3,FALSE)))</f>
        <v>Crawley</v>
      </c>
      <c r="D44" s="61" t="str">
        <f>IF(D42="","",IF(ISERROR(VLOOKUP(D42,Athletes!$A:$C,3,FALSE)),"?",VLOOKUP(D42,Athletes!$A:$C,3,FALSE)))</f>
        <v>Chichester</v>
      </c>
      <c r="E44" s="61" t="str">
        <f>IF(E42="","",IF(ISERROR(VLOOKUP(E42,Athletes!$A:$C,3,FALSE)),"?",VLOOKUP(E42,Athletes!$A:$C,3,FALSE)))</f>
        <v>Horsham</v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5" t="str">
        <f>IF(J43="","",IF(ISERROR(VLOOKUP(J43,Athletes!$A:$B,2,FALSE)),"?",VLOOKUP(J43,Athletes!$A:$B,2,FALSE)))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03"/>
      <c r="B45" s="103"/>
      <c r="C45" s="53">
        <v>5.84</v>
      </c>
      <c r="D45" s="53">
        <v>5.56</v>
      </c>
      <c r="E45" s="53">
        <v>5.22</v>
      </c>
      <c r="F45" s="53"/>
      <c r="G45" s="53"/>
      <c r="H45" s="53"/>
      <c r="I45" s="53"/>
      <c r="J45" s="53"/>
      <c r="K45" s="43"/>
      <c r="L45" s="61" t="str">
        <f t="shared" ref="L45:S45" si="13">IF(ISERROR(MATCH(L$1,$U42:$AB42,0)),"",9-MATCH(L$1,$U42:$AB42,0)+IF(ISERROR(MATCH(L$1,$U42:$AB42,0)),0,INDEX($U45:$AB45,1,MATCH(L$1,$U42:$AB42,0))))</f>
        <v/>
      </c>
      <c r="M45" s="61">
        <f t="shared" si="13"/>
        <v>8</v>
      </c>
      <c r="N45" s="61">
        <f t="shared" si="13"/>
        <v>7</v>
      </c>
      <c r="O45" s="61" t="str">
        <f t="shared" si="13"/>
        <v/>
      </c>
      <c r="P45" s="61">
        <f t="shared" si="13"/>
        <v>6</v>
      </c>
      <c r="Q45" s="61" t="str">
        <f t="shared" si="13"/>
        <v/>
      </c>
      <c r="R45" s="61" t="str">
        <f t="shared" si="13"/>
        <v/>
      </c>
      <c r="S45" s="61" t="str">
        <f t="shared" si="13"/>
        <v/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102" t="s">
        <v>24</v>
      </c>
      <c r="B46" s="104" t="s">
        <v>17</v>
      </c>
      <c r="C46" s="12">
        <v>121</v>
      </c>
      <c r="D46" s="12">
        <v>346</v>
      </c>
      <c r="E46" s="12">
        <v>226</v>
      </c>
      <c r="F46" s="12">
        <v>300</v>
      </c>
      <c r="G46" s="12">
        <v>76</v>
      </c>
      <c r="H46" s="12">
        <v>5</v>
      </c>
      <c r="I46" s="12">
        <v>174</v>
      </c>
      <c r="J46" s="25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Crawley</v>
      </c>
      <c r="V46" s="61" t="str">
        <f>IF(D46="","",IF(ISERROR(VLOOKUP(D46,Athletes!$A:$C,3,FALSE)),"?",VLOOKUP(D46,Athletes!$A:$C,3,FALSE)))</f>
        <v>Worthing</v>
      </c>
      <c r="W46" s="61" t="str">
        <f>IF(E46="","",IF(ISERROR(VLOOKUP(E46,Athletes!$A:$C,3,FALSE)),"?",VLOOKUP(E46,Athletes!$A:$C,3,FALSE)))</f>
        <v>Horsham</v>
      </c>
      <c r="X46" s="61" t="str">
        <f>IF(F46="","",IF(ISERROR(VLOOKUP(F46,Athletes!$A:$C,3,FALSE)),"?",VLOOKUP(F46,Athletes!$A:$C,3,FALSE)))</f>
        <v>Lewes</v>
      </c>
      <c r="Y46" s="61" t="str">
        <f>IF(G46="","",IF(ISERROR(VLOOKUP(G46,Athletes!$A:$C,3,FALSE)),"?",VLOOKUP(G46,Athletes!$A:$C,3,FALSE)))</f>
        <v>Chichester</v>
      </c>
      <c r="Z46" s="61" t="str">
        <f>IF(H46="","",IF(ISERROR(VLOOKUP(H46,Athletes!$A:$C,3,FALSE)),"?",VLOOKUP(H46,Athletes!$A:$C,3,FALSE)))</f>
        <v>Brighton</v>
      </c>
      <c r="AA46" s="61" t="str">
        <f>IF(I46="","",IF(ISERROR(VLOOKUP(I46,Athletes!$A:$C,3,FALSE)),"?",VLOOKUP(I46,Athletes!$A:$C,3,FALSE)))</f>
        <v>Haywards Heath</v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102"/>
      <c r="B47" s="102"/>
      <c r="C47" s="61" t="str">
        <f>IF(C46="","",IF(ISERROR(VLOOKUP(C46,Athletes!$A:$B,2,FALSE)),"?",VLOOKUP(C46,Athletes!$A:$B,2,FALSE)))</f>
        <v>Henry Bromham</v>
      </c>
      <c r="D47" s="61" t="str">
        <f>IF(D46="","",IF(ISERROR(VLOOKUP(D46,Athletes!$A:$B,2,FALSE)),"?",VLOOKUP(D46,Athletes!$A:$B,2,FALSE)))</f>
        <v>Maxwell Stedman</v>
      </c>
      <c r="E47" s="61" t="str">
        <f>IF(E46="","",IF(ISERROR(VLOOKUP(E46,Athletes!$A:$B,2,FALSE)),"?",VLOOKUP(E46,Athletes!$A:$B,2,FALSE)))</f>
        <v>Ewan Welford</v>
      </c>
      <c r="F47" s="61" t="str">
        <f>IF(F46="","",IF(ISERROR(VLOOKUP(F46,Athletes!$A:$B,2,FALSE)),"?",VLOOKUP(F46,Athletes!$A:$B,2,FALSE)))</f>
        <v>Rainbow Love</v>
      </c>
      <c r="G47" s="61" t="str">
        <f>IF(G46="","",IF(ISERROR(VLOOKUP(G46,Athletes!$A:$B,2,FALSE)),"?",VLOOKUP(G46,Athletes!$A:$B,2,FALSE)))</f>
        <v>Osian Landstrom</v>
      </c>
      <c r="H47" s="61" t="str">
        <f>IF(H46="","",IF(ISERROR(VLOOKUP(H46,Athletes!$A:$B,2,FALSE)),"?",VLOOKUP(H46,Athletes!$A:$B,2,FALSE)))</f>
        <v>Harvey Weston</v>
      </c>
      <c r="I47" s="61" t="str">
        <f>IF(I46="","",IF(ISERROR(VLOOKUP(I46,Athletes!$A:$B,2,FALSE)),"?",VLOOKUP(I46,Athletes!$A:$B,2,FALSE)))</f>
        <v>Joe Waller</v>
      </c>
      <c r="J47" s="65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102"/>
      <c r="B48" s="102"/>
      <c r="C48" s="61" t="str">
        <f>IF(C46="","",IF(ISERROR(VLOOKUP(C46,Athletes!$A:$C,3,FALSE)),"?",VLOOKUP(C46,Athletes!$A:$C,3,FALSE)))</f>
        <v>Crawley</v>
      </c>
      <c r="D48" s="61" t="str">
        <f>IF(D46="","",IF(ISERROR(VLOOKUP(D46,Athletes!$A:$C,3,FALSE)),"?",VLOOKUP(D46,Athletes!$A:$C,3,FALSE)))</f>
        <v>Worthing</v>
      </c>
      <c r="E48" s="61" t="str">
        <f>IF(E46="","",IF(ISERROR(VLOOKUP(E46,Athletes!$A:$C,3,FALSE)),"?",VLOOKUP(E46,Athletes!$A:$C,3,FALSE)))</f>
        <v>Horsham</v>
      </c>
      <c r="F48" s="61" t="str">
        <f>IF(F46="","",IF(ISERROR(VLOOKUP(F46,Athletes!$A:$C,3,FALSE)),"?",VLOOKUP(F46,Athletes!$A:$C,3,FALSE)))</f>
        <v>Lewes</v>
      </c>
      <c r="G48" s="61" t="str">
        <f>IF(G46="","",IF(ISERROR(VLOOKUP(G46,Athletes!$A:$C,3,FALSE)),"?",VLOOKUP(G46,Athletes!$A:$C,3,FALSE)))</f>
        <v>Chichester</v>
      </c>
      <c r="H48" s="61" t="str">
        <f>IF(H46="","",IF(ISERROR(VLOOKUP(H46,Athletes!$A:$C,3,FALSE)),"?",VLOOKUP(H46,Athletes!$A:$C,3,FALSE)))</f>
        <v>Brighton</v>
      </c>
      <c r="I48" s="61" t="str">
        <f>IF(I46="","",IF(ISERROR(VLOOKUP(I46,Athletes!$A:$C,3,FALSE)),"?",VLOOKUP(I46,Athletes!$A:$C,3,FALSE)))</f>
        <v>Haywards Heath</v>
      </c>
      <c r="J48" s="65" t="str">
        <f>IF(J47="","",IF(ISERROR(VLOOKUP(J47,Athletes!$A:$B,2,FALSE)),"?",VLOOKUP(J47,Athletes!$A:$B,2,FALSE)))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102"/>
      <c r="B49" s="103"/>
      <c r="C49" s="11">
        <v>60</v>
      </c>
      <c r="D49" s="11">
        <v>52</v>
      </c>
      <c r="E49" s="11">
        <v>52</v>
      </c>
      <c r="F49" s="11">
        <v>47</v>
      </c>
      <c r="G49" s="11">
        <v>46</v>
      </c>
      <c r="H49" s="11">
        <v>40</v>
      </c>
      <c r="I49" s="11">
        <v>35</v>
      </c>
      <c r="J49" s="26"/>
      <c r="K49" s="43"/>
      <c r="L49" s="61">
        <f t="shared" ref="L49:S49" si="14">IF(ISERROR(MATCH(L$1,$U46:$AB46,0)),"",9-MATCH(L$1,$U46:$AB46,0)+IF(ISERROR(MATCH(L$1,$U46:$AB46,0)),0,INDEX($U49:$AB49,1,MATCH(L$1,$U46:$AB46,0))))</f>
        <v>3</v>
      </c>
      <c r="M49" s="61">
        <f t="shared" si="14"/>
        <v>8</v>
      </c>
      <c r="N49" s="61">
        <f t="shared" si="14"/>
        <v>4</v>
      </c>
      <c r="O49" s="61">
        <f t="shared" si="14"/>
        <v>2</v>
      </c>
      <c r="P49" s="61">
        <f t="shared" si="14"/>
        <v>6.5</v>
      </c>
      <c r="Q49" s="61">
        <f t="shared" si="14"/>
        <v>5</v>
      </c>
      <c r="R49" s="61" t="str">
        <f t="shared" si="14"/>
        <v/>
      </c>
      <c r="S49" s="61">
        <f t="shared" si="14"/>
        <v>6.5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-0.5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0.5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1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1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102"/>
      <c r="B50" s="102" t="s">
        <v>18</v>
      </c>
      <c r="C50" s="8">
        <v>124</v>
      </c>
      <c r="D50" s="8">
        <v>347</v>
      </c>
      <c r="E50" s="8">
        <v>30</v>
      </c>
      <c r="F50" s="8">
        <v>82</v>
      </c>
      <c r="G50" s="8">
        <v>227</v>
      </c>
      <c r="H50" s="8"/>
      <c r="I50" s="8"/>
      <c r="J50" s="8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Crawley</v>
      </c>
      <c r="V50" s="61" t="str">
        <f>IF(D50="","",IF(ISERROR(VLOOKUP(D50,Athletes!$A:$C,3,FALSE)),"?",VLOOKUP(D50,Athletes!$A:$C,3,FALSE)))</f>
        <v>Worthing</v>
      </c>
      <c r="W50" s="61" t="str">
        <f>IF(E50="","",IF(ISERROR(VLOOKUP(E50,Athletes!$A:$C,3,FALSE)),"?",VLOOKUP(E50,Athletes!$A:$C,3,FALSE)))</f>
        <v>Brighton</v>
      </c>
      <c r="X50" s="61" t="str">
        <f>IF(F50="","",IF(ISERROR(VLOOKUP(F50,Athletes!$A:$C,3,FALSE)),"?",VLOOKUP(F50,Athletes!$A:$C,3,FALSE)))</f>
        <v>Chichester</v>
      </c>
      <c r="Y50" s="61" t="str">
        <f>IF(G50="","",IF(ISERROR(VLOOKUP(G50,Athletes!$A:$C,3,FALSE)),"?",VLOOKUP(G50,Athletes!$A:$C,3,FALSE)))</f>
        <v>Horsham</v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102"/>
      <c r="B51" s="102"/>
      <c r="C51" s="61" t="str">
        <f>IF(C50="","",IF(ISERROR(VLOOKUP(C50,Athletes!$A:$B,2,FALSE)),"?",VLOOKUP(C50,Athletes!$A:$B,2,FALSE)))</f>
        <v>Lucas Hall</v>
      </c>
      <c r="D51" s="61" t="str">
        <f>IF(D50="","",IF(ISERROR(VLOOKUP(D50,Athletes!$A:$B,2,FALSE)),"?",VLOOKUP(D50,Athletes!$A:$B,2,FALSE)))</f>
        <v>Harryson Crowley</v>
      </c>
      <c r="E51" s="61" t="str">
        <f>IF(E50="","",IF(ISERROR(VLOOKUP(E50,Athletes!$A:$B,2,FALSE)),"?",VLOOKUP(E50,Athletes!$A:$B,2,FALSE)))</f>
        <v>Barnaby Moyes</v>
      </c>
      <c r="F51" s="61" t="str">
        <f>IF(F50="","",IF(ISERROR(VLOOKUP(F50,Athletes!$A:$B,2,FALSE)),"?",VLOOKUP(F50,Athletes!$A:$B,2,FALSE)))</f>
        <v>Jack Ford</v>
      </c>
      <c r="G51" s="61" t="str">
        <f>IF(G50="","",IF(ISERROR(VLOOKUP(G50,Athletes!$A:$B,2,FALSE)),"?",VLOOKUP(G50,Athletes!$A:$B,2,FALSE)))</f>
        <v>Dylan Rice</v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5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102"/>
      <c r="B52" s="102"/>
      <c r="C52" s="61" t="str">
        <f>IF(C50="","",IF(ISERROR(VLOOKUP(C50,Athletes!$A:$C,3,FALSE)),"?",VLOOKUP(C50,Athletes!$A:$C,3,FALSE)))</f>
        <v>Crawley</v>
      </c>
      <c r="D52" s="61" t="str">
        <f>IF(D50="","",IF(ISERROR(VLOOKUP(D50,Athletes!$A:$C,3,FALSE)),"?",VLOOKUP(D50,Athletes!$A:$C,3,FALSE)))</f>
        <v>Worthing</v>
      </c>
      <c r="E52" s="61" t="str">
        <f>IF(E50="","",IF(ISERROR(VLOOKUP(E50,Athletes!$A:$C,3,FALSE)),"?",VLOOKUP(E50,Athletes!$A:$C,3,FALSE)))</f>
        <v>Brighton</v>
      </c>
      <c r="F52" s="61" t="str">
        <f>IF(F50="","",IF(ISERROR(VLOOKUP(F50,Athletes!$A:$C,3,FALSE)),"?",VLOOKUP(F50,Athletes!$A:$C,3,FALSE)))</f>
        <v>Chichester</v>
      </c>
      <c r="G52" s="61" t="str">
        <f>IF(G50="","",IF(ISERROR(VLOOKUP(G50,Athletes!$A:$C,3,FALSE)),"?",VLOOKUP(G50,Athletes!$A:$C,3,FALSE)))</f>
        <v>Horsham</v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5" t="str">
        <f>IF(J51="","",IF(ISERROR(VLOOKUP(J51,Athletes!$A:$B,2,FALSE)),"?",VLOOKUP(J51,Athletes!$A:$B,2,FALSE)))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5">
      <c r="A53" s="103"/>
      <c r="B53" s="103"/>
      <c r="C53" s="87">
        <v>42</v>
      </c>
      <c r="D53" s="11">
        <v>38</v>
      </c>
      <c r="E53" s="11">
        <v>38</v>
      </c>
      <c r="F53" s="11">
        <v>36</v>
      </c>
      <c r="G53" s="11">
        <v>33</v>
      </c>
      <c r="H53" s="11"/>
      <c r="I53" s="11"/>
      <c r="J53" s="11"/>
      <c r="K53" s="43"/>
      <c r="L53" s="61">
        <f t="shared" ref="L53:S53" si="15">IF(ISERROR(MATCH(L$1,$U50:$AB50,0)),"",9-MATCH(L$1,$U50:$AB50,0)+IF(ISERROR(MATCH(L$1,$U50:$AB50,0)),0,INDEX($U53:$AB53,1,MATCH(L$1,$U50:$AB50,0))))</f>
        <v>6.5</v>
      </c>
      <c r="M53" s="61">
        <f t="shared" si="15"/>
        <v>8</v>
      </c>
      <c r="N53" s="61">
        <f t="shared" si="15"/>
        <v>5</v>
      </c>
      <c r="O53" s="61" t="str">
        <f t="shared" si="15"/>
        <v/>
      </c>
      <c r="P53" s="61">
        <f t="shared" si="15"/>
        <v>4</v>
      </c>
      <c r="Q53" s="61" t="str">
        <f t="shared" si="15"/>
        <v/>
      </c>
      <c r="R53" s="61" t="str">
        <f t="shared" si="15"/>
        <v/>
      </c>
      <c r="S53" s="61">
        <f t="shared" si="15"/>
        <v>6.5</v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-0.5</v>
      </c>
      <c r="W53" s="61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0.5</v>
      </c>
      <c r="X53" s="61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1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3">
      <c r="A54" s="105" t="s">
        <v>31</v>
      </c>
      <c r="B54" s="104" t="s">
        <v>17</v>
      </c>
      <c r="C54" s="12">
        <v>131</v>
      </c>
      <c r="D54" s="12">
        <v>174</v>
      </c>
      <c r="E54" s="12">
        <v>82</v>
      </c>
      <c r="F54" s="12">
        <v>236</v>
      </c>
      <c r="G54" s="12">
        <v>31</v>
      </c>
      <c r="H54" s="12">
        <v>298</v>
      </c>
      <c r="I54" s="12"/>
      <c r="J54" s="25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Crawley</v>
      </c>
      <c r="V54" s="61" t="str">
        <f>IF(D54="","",IF(ISERROR(VLOOKUP(D54,Athletes!$A:$C,3,FALSE)),"?",VLOOKUP(D54,Athletes!$A:$C,3,FALSE)))</f>
        <v>Haywards Heath</v>
      </c>
      <c r="W54" s="61" t="str">
        <f>IF(E54="","",IF(ISERROR(VLOOKUP(E54,Athletes!$A:$C,3,FALSE)),"?",VLOOKUP(E54,Athletes!$A:$C,3,FALSE)))</f>
        <v>Chichester</v>
      </c>
      <c r="X54" s="61" t="str">
        <f>IF(F54="","",IF(ISERROR(VLOOKUP(F54,Athletes!$A:$C,3,FALSE)),"?",VLOOKUP(F54,Athletes!$A:$C,3,FALSE)))</f>
        <v>Horsham</v>
      </c>
      <c r="Y54" s="61" t="str">
        <f>IF(G54="","",IF(ISERROR(VLOOKUP(G54,Athletes!$A:$C,3,FALSE)),"?",VLOOKUP(G54,Athletes!$A:$C,3,FALSE)))</f>
        <v>Brighton</v>
      </c>
      <c r="Z54" s="61" t="str">
        <f>IF(H54="","",IF(ISERROR(VLOOKUP(H54,Athletes!$A:$C,3,FALSE)),"?",VLOOKUP(H54,Athletes!$A:$C,3,FALSE)))</f>
        <v>Lewes</v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105"/>
      <c r="B55" s="102"/>
      <c r="C55" s="61" t="str">
        <f>IF(C54="","",IF(ISERROR(VLOOKUP(C54,Athletes!$A:$B,2,FALSE)),"?",VLOOKUP(C54,Athletes!$A:$B,2,FALSE)))</f>
        <v>Xander Wagjiani</v>
      </c>
      <c r="D55" s="61" t="str">
        <f>IF(D54="","",IF(ISERROR(VLOOKUP(D54,Athletes!$A:$B,2,FALSE)),"?",VLOOKUP(D54,Athletes!$A:$B,2,FALSE)))</f>
        <v>Joe Waller</v>
      </c>
      <c r="E55" s="61" t="str">
        <f>IF(E54="","",IF(ISERROR(VLOOKUP(E54,Athletes!$A:$B,2,FALSE)),"?",VLOOKUP(E54,Athletes!$A:$B,2,FALSE)))</f>
        <v>Jack Ford</v>
      </c>
      <c r="F55" s="61" t="str">
        <f>IF(F54="","",IF(ISERROR(VLOOKUP(F54,Athletes!$A:$B,2,FALSE)),"?",VLOOKUP(F54,Athletes!$A:$B,2,FALSE)))</f>
        <v>Luke Foister</v>
      </c>
      <c r="G55" s="61" t="str">
        <f>IF(G54="","",IF(ISERROR(VLOOKUP(G54,Athletes!$A:$B,2,FALSE)),"?",VLOOKUP(G54,Athletes!$A:$B,2,FALSE)))</f>
        <v>Daniel Oakden</v>
      </c>
      <c r="H55" s="61" t="str">
        <f>IF(H54="","",IF(ISERROR(VLOOKUP(H54,Athletes!$A:$B,2,FALSE)),"?",VLOOKUP(H54,Athletes!$A:$B,2,FALSE)))</f>
        <v>Isaac  Onwe</v>
      </c>
      <c r="I55" s="61" t="str">
        <f>IF(I54="","",IF(ISERROR(VLOOKUP(I54,Athletes!$A:$B,2,FALSE)),"?",VLOOKUP(I54,Athletes!$A:$B,2,FALSE)))</f>
        <v/>
      </c>
      <c r="J55" s="65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105"/>
      <c r="B56" s="102"/>
      <c r="C56" s="61" t="str">
        <f>IF(C54="","",IF(ISERROR(VLOOKUP(C54,Athletes!$A:$C,3,FALSE)),"?",VLOOKUP(C54,Athletes!$A:$C,3,FALSE)))</f>
        <v>Crawley</v>
      </c>
      <c r="D56" s="61" t="str">
        <f>IF(D54="","",IF(ISERROR(VLOOKUP(D54,Athletes!$A:$C,3,FALSE)),"?",VLOOKUP(D54,Athletes!$A:$C,3,FALSE)))</f>
        <v>Haywards Heath</v>
      </c>
      <c r="E56" s="61" t="str">
        <f>IF(E54="","",IF(ISERROR(VLOOKUP(E54,Athletes!$A:$C,3,FALSE)),"?",VLOOKUP(E54,Athletes!$A:$C,3,FALSE)))</f>
        <v>Chichester</v>
      </c>
      <c r="F56" s="61" t="str">
        <f>IF(F54="","",IF(ISERROR(VLOOKUP(F54,Athletes!$A:$C,3,FALSE)),"?",VLOOKUP(F54,Athletes!$A:$C,3,FALSE)))</f>
        <v>Horsham</v>
      </c>
      <c r="G56" s="61" t="str">
        <f>IF(G54="","",IF(ISERROR(VLOOKUP(G54,Athletes!$A:$C,3,FALSE)),"?",VLOOKUP(G54,Athletes!$A:$C,3,FALSE)))</f>
        <v>Brighton</v>
      </c>
      <c r="H56" s="61" t="str">
        <f>IF(H54="","",IF(ISERROR(VLOOKUP(H54,Athletes!$A:$C,3,FALSE)),"?",VLOOKUP(H54,Athletes!$A:$C,3,FALSE)))</f>
        <v>Lewes</v>
      </c>
      <c r="I56" s="61" t="str">
        <f>IF(I54="","",IF(ISERROR(VLOOKUP(I54,Athletes!$A:$C,3,FALSE)),"?",VLOOKUP(I54,Athletes!$A:$C,3,FALSE)))</f>
        <v/>
      </c>
      <c r="J56" s="65" t="str">
        <f>IF(J55="","",IF(ISERROR(VLOOKUP(J55,Athletes!$A:$B,2,FALSE)),"?",VLOOKUP(J55,Athletes!$A:$B,2,FALSE)))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105"/>
      <c r="B57" s="103"/>
      <c r="C57" s="11">
        <v>80</v>
      </c>
      <c r="D57" s="11">
        <v>79</v>
      </c>
      <c r="E57" s="11">
        <v>78</v>
      </c>
      <c r="F57" s="11">
        <v>72</v>
      </c>
      <c r="G57" s="11">
        <v>63</v>
      </c>
      <c r="H57" s="11">
        <v>57</v>
      </c>
      <c r="I57" s="11"/>
      <c r="J57" s="26"/>
      <c r="K57" s="43"/>
      <c r="L57" s="61">
        <f t="shared" ref="L57:S57" si="16">IF(ISERROR(MATCH(L$1,$U54:$AB54,0)),"",9-MATCH(L$1,$U54:$AB54,0)+IF(ISERROR(MATCH(L$1,$U54:$AB54,0)),0,INDEX($U57:$AB57,1,MATCH(L$1,$U54:$AB54,0))))</f>
        <v>4</v>
      </c>
      <c r="M57" s="61">
        <f t="shared" si="16"/>
        <v>8</v>
      </c>
      <c r="N57" s="61">
        <f t="shared" si="16"/>
        <v>6</v>
      </c>
      <c r="O57" s="61">
        <f t="shared" si="16"/>
        <v>7</v>
      </c>
      <c r="P57" s="61">
        <f t="shared" si="16"/>
        <v>5</v>
      </c>
      <c r="Q57" s="61">
        <f t="shared" si="16"/>
        <v>3</v>
      </c>
      <c r="R57" s="61" t="str">
        <f t="shared" si="16"/>
        <v/>
      </c>
      <c r="S57" s="61" t="str">
        <f t="shared" si="16"/>
        <v/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1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1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0</v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105"/>
      <c r="B58" s="102" t="s">
        <v>18</v>
      </c>
      <c r="C58" s="8">
        <v>168</v>
      </c>
      <c r="D58" s="8">
        <v>123</v>
      </c>
      <c r="E58" s="8">
        <v>67</v>
      </c>
      <c r="F58" s="8">
        <v>299</v>
      </c>
      <c r="G58" s="8"/>
      <c r="H58" s="8"/>
      <c r="I58" s="8"/>
      <c r="J58" s="8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Haywards Heath</v>
      </c>
      <c r="V58" s="61" t="str">
        <f>IF(D58="","",IF(ISERROR(VLOOKUP(D58,Athletes!$A:$C,3,FALSE)),"?",VLOOKUP(D58,Athletes!$A:$C,3,FALSE)))</f>
        <v>Crawley</v>
      </c>
      <c r="W58" s="61" t="str">
        <f>IF(E58="","",IF(ISERROR(VLOOKUP(E58,Athletes!$A:$C,3,FALSE)),"?",VLOOKUP(E58,Athletes!$A:$C,3,FALSE)))</f>
        <v>Chichester</v>
      </c>
      <c r="X58" s="61" t="str">
        <f>IF(F58="","",IF(ISERROR(VLOOKUP(F58,Athletes!$A:$C,3,FALSE)),"?",VLOOKUP(F58,Athletes!$A:$C,3,FALSE)))</f>
        <v>Lewes</v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105"/>
      <c r="B59" s="102"/>
      <c r="C59" s="61" t="str">
        <f>IF(C58="","",IF(ISERROR(VLOOKUP(C58,Athletes!$A:$B,2,FALSE)),"?",VLOOKUP(C58,Athletes!$A:$B,2,FALSE)))</f>
        <v>Rohan Barnes</v>
      </c>
      <c r="D59" s="61" t="str">
        <f>IF(D58="","",IF(ISERROR(VLOOKUP(D58,Athletes!$A:$B,2,FALSE)),"?",VLOOKUP(D58,Athletes!$A:$B,2,FALSE)))</f>
        <v>Jake Estes</v>
      </c>
      <c r="E59" s="61" t="str">
        <f>IF(E58="","",IF(ISERROR(VLOOKUP(E58,Athletes!$A:$B,2,FALSE)),"?",VLOOKUP(E58,Athletes!$A:$B,2,FALSE)))</f>
        <v>Maddox Matthews</v>
      </c>
      <c r="F59" s="61" t="str">
        <f>IF(F58="","",IF(ISERROR(VLOOKUP(F58,Athletes!$A:$B,2,FALSE)),"?",VLOOKUP(F58,Athletes!$A:$B,2,FALSE)))</f>
        <v>Alex  Wallace</v>
      </c>
      <c r="G59" s="61" t="str">
        <f>IF(G58="","",IF(ISERROR(VLOOKUP(G58,Athletes!$A:$B,2,FALSE)),"?",VLOOKUP(G58,Athletes!$A:$B,2,FALSE)))</f>
        <v/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5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105"/>
      <c r="B60" s="102"/>
      <c r="C60" s="61" t="str">
        <f>IF(C58="","",IF(ISERROR(VLOOKUP(C58,Athletes!$A:$C,3,FALSE)),"?",VLOOKUP(C58,Athletes!$A:$C,3,FALSE)))</f>
        <v>Haywards Heath</v>
      </c>
      <c r="D60" s="61" t="str">
        <f>IF(D58="","",IF(ISERROR(VLOOKUP(D58,Athletes!$A:$C,3,FALSE)),"?",VLOOKUP(D58,Athletes!$A:$C,3,FALSE)))</f>
        <v>Crawley</v>
      </c>
      <c r="E60" s="61" t="str">
        <f>IF(E58="","",IF(ISERROR(VLOOKUP(E58,Athletes!$A:$C,3,FALSE)),"?",VLOOKUP(E58,Athletes!$A:$C,3,FALSE)))</f>
        <v>Chichester</v>
      </c>
      <c r="F60" s="61" t="str">
        <f>IF(F58="","",IF(ISERROR(VLOOKUP(F58,Athletes!$A:$C,3,FALSE)),"?",VLOOKUP(F58,Athletes!$A:$C,3,FALSE)))</f>
        <v>Lewes</v>
      </c>
      <c r="G60" s="61" t="str">
        <f>IF(G58="","",IF(ISERROR(VLOOKUP(G58,Athletes!$A:$C,3,FALSE)),"?",VLOOKUP(G58,Athletes!$A:$C,3,FALSE)))</f>
        <v/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5" t="str">
        <f>IF(J59="","",IF(ISERROR(VLOOKUP(J59,Athletes!$A:$B,2,FALSE)),"?",VLOOKUP(J59,Athletes!$A:$B,2,FALSE)))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06"/>
      <c r="B61" s="107"/>
      <c r="C61" s="9">
        <v>74</v>
      </c>
      <c r="D61" s="9">
        <v>63</v>
      </c>
      <c r="E61" s="9">
        <v>55</v>
      </c>
      <c r="F61" s="9">
        <v>45</v>
      </c>
      <c r="G61" s="9"/>
      <c r="H61" s="9"/>
      <c r="I61" s="30"/>
      <c r="J61" s="9"/>
      <c r="K61" s="52"/>
      <c r="L61" s="61" t="str">
        <f t="shared" ref="L61:S61" si="17">IF(ISERROR(MATCH(L$1,$U58:$AB58,0)),"",9-MATCH(L$1,$U58:$AB58,0)+IF(ISERROR(MATCH(L$1,$U58:$AB58,0)),0,INDEX($U61:$AB61,1,MATCH(L$1,$U58:$AB58,0))))</f>
        <v/>
      </c>
      <c r="M61" s="61">
        <f t="shared" si="17"/>
        <v>7</v>
      </c>
      <c r="N61" s="61">
        <f t="shared" si="17"/>
        <v>6</v>
      </c>
      <c r="O61" s="61">
        <f t="shared" si="17"/>
        <v>8</v>
      </c>
      <c r="P61" s="61" t="str">
        <f t="shared" si="17"/>
        <v/>
      </c>
      <c r="Q61" s="61">
        <f t="shared" si="17"/>
        <v>5</v>
      </c>
      <c r="R61" s="61" t="str">
        <f t="shared" si="17"/>
        <v/>
      </c>
      <c r="S61" s="61" t="str">
        <f t="shared" si="17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1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33</v>
      </c>
      <c r="B62" s="29"/>
      <c r="C62" s="7"/>
      <c r="D62" s="7"/>
      <c r="E62" s="7"/>
      <c r="F62" s="7"/>
      <c r="G62" s="7"/>
      <c r="H62" s="7"/>
      <c r="I62" s="7"/>
      <c r="J62" s="7"/>
      <c r="K62" s="17"/>
      <c r="L62" s="41">
        <f>SUM(L5:L61)</f>
        <v>75</v>
      </c>
      <c r="M62" s="41">
        <f t="shared" ref="M62:S62" si="18">SUM(M5:M61)</f>
        <v>129.5</v>
      </c>
      <c r="N62" s="41">
        <f t="shared" si="18"/>
        <v>115</v>
      </c>
      <c r="O62" s="41">
        <f>SUM(O5:O61)</f>
        <v>30</v>
      </c>
      <c r="P62" s="41">
        <f t="shared" si="18"/>
        <v>86.5</v>
      </c>
      <c r="Q62" s="41">
        <f t="shared" si="18"/>
        <v>39</v>
      </c>
      <c r="R62" s="41">
        <f t="shared" si="18"/>
        <v>14</v>
      </c>
      <c r="S62" s="42">
        <f t="shared" si="18"/>
        <v>69</v>
      </c>
      <c r="U62" s="1"/>
    </row>
  </sheetData>
  <mergeCells count="25">
    <mergeCell ref="B2:B5"/>
    <mergeCell ref="A2:A9"/>
    <mergeCell ref="B6:B9"/>
    <mergeCell ref="A10:A17"/>
    <mergeCell ref="B10:B13"/>
    <mergeCell ref="B14:B17"/>
    <mergeCell ref="A18:A25"/>
    <mergeCell ref="B18:B21"/>
    <mergeCell ref="B22:B25"/>
    <mergeCell ref="A26:A27"/>
    <mergeCell ref="B26:B27"/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62"/>
  <sheetViews>
    <sheetView topLeftCell="R1" zoomScaleNormal="100" workbookViewId="0">
      <pane ySplit="1" topLeftCell="A23" activePane="bottomLeft" state="frozen"/>
      <selection activeCell="E30" sqref="E30"/>
      <selection pane="bottomLeft" activeCell="U58" sqref="U58"/>
    </sheetView>
  </sheetViews>
  <sheetFormatPr defaultRowHeight="14" x14ac:dyDescent="0.3"/>
  <cols>
    <col min="1" max="1" width="26.9140625" bestFit="1" customWidth="1"/>
    <col min="3" max="3" width="14.1640625" bestFit="1" customWidth="1"/>
    <col min="4" max="4" width="12.58203125" bestFit="1" customWidth="1"/>
    <col min="5" max="5" width="15.4140625" bestFit="1" customWidth="1"/>
    <col min="6" max="6" width="12.6640625" bestFit="1" customWidth="1"/>
    <col min="7" max="7" width="16.6640625" bestFit="1" customWidth="1"/>
    <col min="8" max="8" width="14.1640625" bestFit="1" customWidth="1"/>
    <col min="9" max="10" width="14" customWidth="1"/>
    <col min="11" max="11" width="3.41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8203125" customWidth="1"/>
    <col min="21" max="24" width="9" customWidth="1"/>
    <col min="25" max="25" width="13" bestFit="1" customWidth="1"/>
    <col min="26" max="26" width="11.9140625" customWidth="1"/>
    <col min="27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102" t="s">
        <v>28</v>
      </c>
      <c r="B2" s="104" t="s">
        <v>17</v>
      </c>
      <c r="C2" s="23">
        <v>343</v>
      </c>
      <c r="D2" s="23">
        <v>8</v>
      </c>
      <c r="E2" s="23">
        <v>409</v>
      </c>
      <c r="F2" s="23">
        <v>147</v>
      </c>
      <c r="G2" s="23">
        <v>95</v>
      </c>
      <c r="H2" s="23"/>
      <c r="I2" s="58"/>
      <c r="J2" s="58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Worthing</v>
      </c>
      <c r="V2" s="61" t="str">
        <f>IF(D2="","",IF(ISERROR(VLOOKUP(D2,Athletes!$A:$C,3,FALSE)),"?",VLOOKUP(D2,Athletes!$A:$C,3,FALSE)))</f>
        <v>Brighton</v>
      </c>
      <c r="W2" s="61" t="str">
        <f>IF(E2="","",IF(ISERROR(VLOOKUP(E2,Athletes!$A:$C,3,FALSE)),"?",VLOOKUP(E2,Athletes!$A:$C,3,FALSE)))</f>
        <v>Horsham</v>
      </c>
      <c r="X2" s="61" t="str">
        <f>IF(F2="","",IF(ISERROR(VLOOKUP(F2,Athletes!$A:$C,3,FALSE)),"?",VLOOKUP(F2,Athletes!$A:$C,3,FALSE)))</f>
        <v>Crawley</v>
      </c>
      <c r="Y2" s="61" t="str">
        <f>IF(G2="","",IF(ISERROR(VLOOKUP(G2,Athletes!$A:$C,3,FALSE)),"?",VLOOKUP(G2,Athletes!$A:$C,3,FALSE)))</f>
        <v>Chichester</v>
      </c>
      <c r="Z2" s="61" t="str">
        <f>IF(H2="","",IF(ISERROR(VLOOKUP(H2,Athletes!$A:$C,3,FALSE)),"?",VLOOKUP(H2,Athletes!$A:$C,3,FALSE)))</f>
        <v/>
      </c>
      <c r="AA2" s="61" t="str">
        <f>IF(I2="","",IF(ISERROR(VLOOKUP(I2,Athletes!$A:$C,3,FALSE)),"?",VLOOKUP(I2,Athletes!$A:$C,3,FALSE)))</f>
        <v/>
      </c>
      <c r="AB2" s="61" t="str">
        <f>IF(J2="","",IF(ISERROR(VLOOKUP(J2,Athletes!$A:$C,3,FALSE)),"?",VLOOKUP(J2,Athletes!$A:$C,3,FALSE)))</f>
        <v/>
      </c>
    </row>
    <row r="3" spans="1:28" ht="14.5" x14ac:dyDescent="0.3">
      <c r="A3" s="102"/>
      <c r="B3" s="102"/>
      <c r="C3" s="61" t="str">
        <f>IF(C2="","",IF(ISERROR(VLOOKUP(C2,Athletes!$A:$B,2,FALSE)),"?",VLOOKUP(C2,Athletes!$A:$B,2,FALSE)))</f>
        <v>Isabel Griggs</v>
      </c>
      <c r="D3" s="61" t="str">
        <f>IF(D2="","",IF(ISERROR(VLOOKUP(D2,Athletes!$A:$B,2,FALSE)),"?",VLOOKUP(D2,Athletes!$A:$B,2,FALSE)))</f>
        <v>Cecilia Eke</v>
      </c>
      <c r="E3" s="61" t="str">
        <f>IF(E2="","",IF(ISERROR(VLOOKUP(E2,Athletes!$A:$B,2,FALSE)),"?",VLOOKUP(E2,Athletes!$A:$B,2,FALSE)))</f>
        <v>Isla Stocker</v>
      </c>
      <c r="F3" s="61" t="str">
        <f>IF(F2="","",IF(ISERROR(VLOOKUP(F2,Athletes!$A:$B,2,FALSE)),"?",VLOOKUP(F2,Athletes!$A:$B,2,FALSE)))</f>
        <v>Adanna Anah</v>
      </c>
      <c r="G3" s="61">
        <f>IF(G2="","",IF(ISERROR(VLOOKUP(G2,Athletes!$A:$B,2,FALSE)),"?",VLOOKUP(G2,Athletes!$A:$B,2,FALSE)))</f>
        <v>0</v>
      </c>
      <c r="H3" s="61" t="str">
        <f>IF(H2="","",IF(ISERROR(VLOOKUP(H2,Athletes!$A:$B,2,FALSE)),"?",VLOOKUP(H2,Athletes!$A:$B,2,FALSE)))</f>
        <v/>
      </c>
      <c r="I3" s="61" t="str">
        <f>IF(I2="","",IF(ISERROR(VLOOKUP(I2,Athletes!$A:$B,2,FALSE)),"?",VLOOKUP(I2,Athletes!$A:$B,2,FALSE)))</f>
        <v/>
      </c>
      <c r="J3" s="61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102"/>
      <c r="B4" s="102"/>
      <c r="C4" s="61" t="str">
        <f>IF(C2="","",IF(ISERROR(VLOOKUP(C2,Athletes!$A:$C,3,FALSE)),"?",VLOOKUP(C2,Athletes!$A:$C,3,FALSE)))</f>
        <v>Worthing</v>
      </c>
      <c r="D4" s="61" t="str">
        <f>IF(D2="","",IF(ISERROR(VLOOKUP(D2,Athletes!$A:$C,3,FALSE)),"?",VLOOKUP(D2,Athletes!$A:$C,3,FALSE)))</f>
        <v>Brighton</v>
      </c>
      <c r="E4" s="61" t="str">
        <f>IF(E2="","",IF(ISERROR(VLOOKUP(E2,Athletes!$A:$C,3,FALSE)),"?",VLOOKUP(E2,Athletes!$A:$C,3,FALSE)))</f>
        <v>Horsham</v>
      </c>
      <c r="F4" s="61" t="str">
        <f>IF(F2="","",IF(ISERROR(VLOOKUP(F2,Athletes!$A:$C,3,FALSE)),"?",VLOOKUP(F2,Athletes!$A:$C,3,FALSE)))</f>
        <v>Crawley</v>
      </c>
      <c r="G4" s="61" t="str">
        <f>IF(G2="","",IF(ISERROR(VLOOKUP(G2,Athletes!$A:$C,3,FALSE)),"?",VLOOKUP(G2,Athletes!$A:$C,3,FALSE)))</f>
        <v>Chichester</v>
      </c>
      <c r="H4" s="61" t="str">
        <f>IF(H2="","",IF(ISERROR(VLOOKUP(H2,Athletes!$A:$C,3,FALSE)),"?",VLOOKUP(H2,Athletes!$A:$C,3,FALSE)))</f>
        <v/>
      </c>
      <c r="I4" s="61" t="str">
        <f>IF(I2="","",IF(ISERROR(VLOOKUP(I2,Athletes!$A:$C,3,FALSE)),"?",VLOOKUP(I2,Athletes!$A:$C,3,FALSE)))</f>
        <v/>
      </c>
      <c r="J4" s="61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02"/>
      <c r="B5" s="103"/>
      <c r="C5" s="53">
        <v>26.1</v>
      </c>
      <c r="D5" s="53">
        <v>26.3</v>
      </c>
      <c r="E5" s="53">
        <v>26.4</v>
      </c>
      <c r="F5" s="53">
        <v>27.4</v>
      </c>
      <c r="G5" s="53">
        <v>28.3</v>
      </c>
      <c r="H5" s="53"/>
      <c r="I5" s="53"/>
      <c r="J5" s="53"/>
      <c r="K5" s="43"/>
      <c r="L5" s="61">
        <f t="shared" ref="L5:S5" si="0">IF(ISERROR(MATCH(L$1,$U2:$AB2,0)),"",9-MATCH(L$1,$U2:$AB2,0))</f>
        <v>7</v>
      </c>
      <c r="M5" s="61">
        <f t="shared" si="0"/>
        <v>5</v>
      </c>
      <c r="N5" s="61">
        <f t="shared" si="0"/>
        <v>4</v>
      </c>
      <c r="O5" s="61" t="str">
        <f t="shared" si="0"/>
        <v/>
      </c>
      <c r="P5" s="61">
        <f t="shared" si="0"/>
        <v>6</v>
      </c>
      <c r="Q5" s="61" t="str">
        <f t="shared" si="0"/>
        <v/>
      </c>
      <c r="R5" s="61" t="str">
        <f t="shared" si="0"/>
        <v/>
      </c>
      <c r="S5" s="61">
        <f t="shared" si="0"/>
        <v>8</v>
      </c>
      <c r="T5" s="49"/>
    </row>
    <row r="6" spans="1:28" ht="14.5" x14ac:dyDescent="0.3">
      <c r="A6" s="102"/>
      <c r="B6" s="102" t="s">
        <v>18</v>
      </c>
      <c r="C6" s="8">
        <v>7</v>
      </c>
      <c r="D6" s="8">
        <v>149</v>
      </c>
      <c r="E6" s="8">
        <v>402</v>
      </c>
      <c r="F6" s="8"/>
      <c r="G6" s="8"/>
      <c r="H6" s="8"/>
      <c r="I6" s="8"/>
      <c r="J6" s="8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Brighton</v>
      </c>
      <c r="V6" s="61" t="str">
        <f>IF(D6="","",IF(ISERROR(VLOOKUP(D6,Athletes!$A:$C,3,FALSE)),"?",VLOOKUP(D6,Athletes!$A:$C,3,FALSE)))</f>
        <v>Crawley</v>
      </c>
      <c r="W6" s="61" t="str">
        <f>IF(E6="","",IF(ISERROR(VLOOKUP(E6,Athletes!$A:$C,3,FALSE)),"?",VLOOKUP(E6,Athletes!$A:$C,3,FALSE)))</f>
        <v>Horsham</v>
      </c>
      <c r="X6" s="61" t="str">
        <f>IF(F6="","",IF(ISERROR(VLOOKUP(F6,Athletes!$A:$C,3,FALSE)),"?",VLOOKUP(F6,Athletes!$A:$C,3,FALSE)))</f>
        <v/>
      </c>
      <c r="Y6" s="61" t="str">
        <f>IF(G6="","",IF(ISERROR(VLOOKUP(G6,Athletes!$A:$C,3,FALSE)),"?",VLOOKUP(G6,Athletes!$A:$C,3,FALSE)))</f>
        <v/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102"/>
      <c r="B7" s="102"/>
      <c r="C7" s="61" t="str">
        <f>IF(C6="","",IF(ISERROR(VLOOKUP(C6,Athletes!$A:$B,2,FALSE)),"?",VLOOKUP(C6,Athletes!$A:$B,2,FALSE)))</f>
        <v>Evie Murray</v>
      </c>
      <c r="D7" s="61" t="str">
        <f>IF(D6="","",IF(ISERROR(VLOOKUP(D6,Athletes!$A:$B,2,FALSE)),"?",VLOOKUP(D6,Athletes!$A:$B,2,FALSE)))</f>
        <v>Isabella Stannard</v>
      </c>
      <c r="E7" s="61" t="str">
        <f>IF(E6="","",IF(ISERROR(VLOOKUP(E6,Athletes!$A:$B,2,FALSE)),"?",VLOOKUP(E6,Athletes!$A:$B,2,FALSE)))</f>
        <v>Chene Du Plessis</v>
      </c>
      <c r="F7" s="61" t="str">
        <f>IF(F6="","",IF(ISERROR(VLOOKUP(F6,Athletes!$A:$B,2,FALSE)),"?",VLOOKUP(F6,Athletes!$A:$B,2,FALSE)))</f>
        <v/>
      </c>
      <c r="G7" s="61" t="str">
        <f>IF(G6="","",IF(ISERROR(VLOOKUP(G6,Athletes!$A:$B,2,FALSE)),"?",VLOOKUP(G6,Athletes!$A:$B,2,FALSE)))</f>
        <v/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02"/>
      <c r="B8" s="102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>Horsham</v>
      </c>
      <c r="F8" s="61" t="str">
        <f>IF(F6="","",IF(ISERROR(VLOOKUP(F6,Athletes!$A:$C,3,FALSE)),"?",VLOOKUP(F6,Athletes!$A:$C,3,FALSE)))</f>
        <v/>
      </c>
      <c r="G8" s="61" t="str">
        <f>IF(G6="","",IF(ISERROR(VLOOKUP(G6,Athletes!$A:$C,3,FALSE)),"?",VLOOKUP(G6,Athletes!$A:$C,3,FALSE)))</f>
        <v/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03"/>
      <c r="B9" s="103"/>
      <c r="C9" s="53">
        <v>26.8</v>
      </c>
      <c r="D9" s="53">
        <v>28.6</v>
      </c>
      <c r="E9" s="53">
        <v>28.9</v>
      </c>
      <c r="F9" s="53"/>
      <c r="G9" s="53"/>
      <c r="H9" s="53"/>
      <c r="I9" s="53"/>
      <c r="J9" s="55"/>
      <c r="K9" s="43"/>
      <c r="L9" s="61">
        <f t="shared" ref="L9:S9" si="1">IF(ISERROR(MATCH(L$1,$U6:$AB6,0)),"",9-MATCH(L$1,$U6:$AB6,0))</f>
        <v>8</v>
      </c>
      <c r="M9" s="61">
        <f t="shared" si="1"/>
        <v>7</v>
      </c>
      <c r="N9" s="61" t="str">
        <f t="shared" si="1"/>
        <v/>
      </c>
      <c r="O9" s="61" t="str">
        <f t="shared" si="1"/>
        <v/>
      </c>
      <c r="P9" s="61">
        <f t="shared" si="1"/>
        <v>6</v>
      </c>
      <c r="Q9" s="61" t="str">
        <f t="shared" si="1"/>
        <v/>
      </c>
      <c r="R9" s="61" t="str">
        <f t="shared" si="1"/>
        <v/>
      </c>
      <c r="S9" s="61" t="str">
        <f t="shared" si="1"/>
        <v/>
      </c>
      <c r="T9" s="49"/>
    </row>
    <row r="10" spans="1:28" ht="14.5" x14ac:dyDescent="0.3">
      <c r="A10" s="104" t="s">
        <v>19</v>
      </c>
      <c r="B10" s="104" t="s">
        <v>17</v>
      </c>
      <c r="C10" s="12">
        <v>23</v>
      </c>
      <c r="D10" s="12">
        <v>150</v>
      </c>
      <c r="E10" s="12"/>
      <c r="F10" s="12"/>
      <c r="G10" s="12"/>
      <c r="H10" s="12"/>
      <c r="I10" s="12"/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Crawley</v>
      </c>
      <c r="W10" s="61" t="str">
        <f>IF(E10="","",IF(ISERROR(VLOOKUP(E10,Athletes!$A:$C,3,FALSE)),"?",VLOOKUP(E10,Athletes!$A:$C,3,FALSE)))</f>
        <v/>
      </c>
      <c r="X10" s="61" t="str">
        <f>IF(F10="","",IF(ISERROR(VLOOKUP(F10,Athletes!$A:$C,3,FALSE)),"?",VLOOKUP(F10,Athletes!$A:$C,3,FALSE)))</f>
        <v/>
      </c>
      <c r="Y10" s="61" t="str">
        <f>IF(G10="","",IF(ISERROR(VLOOKUP(G10,Athletes!$A:$C,3,FALSE)),"?",VLOOKUP(G10,Athletes!$A:$C,3,FALSE)))</f>
        <v/>
      </c>
      <c r="Z10" s="61" t="str">
        <f>IF(H10="","",IF(ISERROR(VLOOKUP(H10,Athletes!$A:$C,3,FALSE)),"?",VLOOKUP(H10,Athletes!$A:$C,3,FALSE)))</f>
        <v/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102"/>
      <c r="B11" s="102"/>
      <c r="C11" s="61" t="str">
        <f>IF(C10="","",IF(ISERROR(VLOOKUP(C10,Athletes!$A:$B,2,FALSE)),"?",VLOOKUP(C10,Athletes!$A:$B,2,FALSE)))</f>
        <v>Seren Rowe</v>
      </c>
      <c r="D11" s="61" t="str">
        <f>IF(D10="","",IF(ISERROR(VLOOKUP(D10,Athletes!$A:$B,2,FALSE)),"?",VLOOKUP(D10,Athletes!$A:$B,2,FALSE)))</f>
        <v>Amalie Wagjiani</v>
      </c>
      <c r="E11" s="61" t="str">
        <f>IF(E10="","",IF(ISERROR(VLOOKUP(E10,Athletes!$A:$B,2,FALSE)),"?",VLOOKUP(E10,Athletes!$A:$B,2,FALSE)))</f>
        <v/>
      </c>
      <c r="F11" s="61" t="str">
        <f>IF(F10="","",IF(ISERROR(VLOOKUP(F10,Athletes!$A:$B,2,FALSE)),"?",VLOOKUP(F10,Athletes!$A:$B,2,FALSE)))</f>
        <v/>
      </c>
      <c r="G11" s="61" t="str">
        <f>IF(G10="","",IF(ISERROR(VLOOKUP(G10,Athletes!$A:$B,2,FALSE)),"?",VLOOKUP(G10,Athletes!$A:$B,2,FALSE)))</f>
        <v/>
      </c>
      <c r="H11" s="61" t="str">
        <f>IF(H10="","",IF(ISERROR(VLOOKUP(H10,Athletes!$A:$B,2,FALSE)),"?",VLOOKUP(H10,Athletes!$A:$B,2,FALSE)))</f>
        <v/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02"/>
      <c r="B12" s="102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Crawley</v>
      </c>
      <c r="E12" s="61" t="str">
        <f>IF(E10="","",IF(ISERROR(VLOOKUP(E10,Athletes!$A:$C,3,FALSE)),"?",VLOOKUP(E10,Athletes!$A:$C,3,FALSE)))</f>
        <v/>
      </c>
      <c r="F12" s="61" t="str">
        <f>IF(F10="","",IF(ISERROR(VLOOKUP(F10,Athletes!$A:$C,3,FALSE)),"?",VLOOKUP(F10,Athletes!$A:$C,3,FALSE)))</f>
        <v/>
      </c>
      <c r="G12" s="61" t="str">
        <f>IF(G10="","",IF(ISERROR(VLOOKUP(G10,Athletes!$A:$C,3,FALSE)),"?",VLOOKUP(G10,Athletes!$A:$C,3,FALSE)))</f>
        <v/>
      </c>
      <c r="H12" s="61" t="str">
        <f>IF(H10="","",IF(ISERROR(VLOOKUP(H10,Athletes!$A:$C,3,FALSE)),"?",VLOOKUP(H10,Athletes!$A:$C,3,FALSE)))</f>
        <v/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02"/>
      <c r="B13" s="103"/>
      <c r="C13" s="53">
        <v>57.9</v>
      </c>
      <c r="D13" s="53">
        <v>60.8</v>
      </c>
      <c r="E13" s="53"/>
      <c r="F13" s="53"/>
      <c r="G13" s="53"/>
      <c r="H13" s="53"/>
      <c r="I13" s="53"/>
      <c r="J13" s="59"/>
      <c r="K13" s="43"/>
      <c r="L13" s="61">
        <f t="shared" ref="L13:S13" si="2">IF(ISERROR(MATCH(L$1,$U10:$AB10,0)),"",9-MATCH(L$1,$U10:$AB10,0))</f>
        <v>8</v>
      </c>
      <c r="M13" s="61">
        <f t="shared" si="2"/>
        <v>7</v>
      </c>
      <c r="N13" s="61" t="str">
        <f t="shared" si="2"/>
        <v/>
      </c>
      <c r="O13" s="61" t="str">
        <f t="shared" si="2"/>
        <v/>
      </c>
      <c r="P13" s="61" t="str">
        <f t="shared" si="2"/>
        <v/>
      </c>
      <c r="Q13" s="61" t="str">
        <f t="shared" si="2"/>
        <v/>
      </c>
      <c r="R13" s="61" t="str">
        <f t="shared" si="2"/>
        <v/>
      </c>
      <c r="S13" s="61" t="str">
        <f t="shared" si="2"/>
        <v/>
      </c>
      <c r="T13" s="49"/>
    </row>
    <row r="14" spans="1:28" ht="14.5" x14ac:dyDescent="0.3">
      <c r="A14" s="102"/>
      <c r="B14" s="102" t="s">
        <v>18</v>
      </c>
      <c r="C14" s="8">
        <v>16</v>
      </c>
      <c r="D14" s="8">
        <v>148</v>
      </c>
      <c r="E14" s="8"/>
      <c r="F14" s="8"/>
      <c r="G14" s="8"/>
      <c r="H14" s="8"/>
      <c r="I14" s="8"/>
      <c r="J14" s="25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Brighton</v>
      </c>
      <c r="V14" s="61" t="str">
        <f>IF(D14="","",IF(ISERROR(VLOOKUP(D14,Athletes!$A:$C,3,FALSE)),"?",VLOOKUP(D14,Athletes!$A:$C,3,FALSE)))</f>
        <v>Crawley</v>
      </c>
      <c r="W14" s="61" t="str">
        <f>IF(E14="","",IF(ISERROR(VLOOKUP(E14,Athletes!$A:$C,3,FALSE)),"?",VLOOKUP(E14,Athletes!$A:$C,3,FALSE)))</f>
        <v/>
      </c>
      <c r="X14" s="61" t="str">
        <f>IF(F14="","",IF(ISERROR(VLOOKUP(F14,Athletes!$A:$C,3,FALSE)),"?",VLOOKUP(F14,Athletes!$A:$C,3,FALSE)))</f>
        <v/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02"/>
      <c r="B15" s="102"/>
      <c r="C15" s="61" t="str">
        <f>IF(C14="","",IF(ISERROR(VLOOKUP(C14,Athletes!$A:$B,2,FALSE)),"?",VLOOKUP(C14,Athletes!$A:$B,2,FALSE)))</f>
        <v>Kira Dunford</v>
      </c>
      <c r="D15" s="61" t="str">
        <f>IF(D14="","",IF(ISERROR(VLOOKUP(D14,Athletes!$A:$B,2,FALSE)),"?",VLOOKUP(D14,Athletes!$A:$B,2,FALSE)))</f>
        <v>Leighton Smith</v>
      </c>
      <c r="E15" s="61" t="str">
        <f>IF(E14="","",IF(ISERROR(VLOOKUP(E14,Athletes!$A:$B,2,FALSE)),"?",VLOOKUP(E14,Athletes!$A:$B,2,FALSE)))</f>
        <v/>
      </c>
      <c r="F15" s="61" t="str">
        <f>IF(F14="","",IF(ISERROR(VLOOKUP(F14,Athletes!$A:$B,2,FALSE)),"?",VLOOKUP(F14,Athletes!$A:$B,2,FALSE)))</f>
        <v/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02"/>
      <c r="B16" s="102"/>
      <c r="C16" s="61" t="str">
        <f>IF(C14="","",IF(ISERROR(VLOOKUP(C14,Athletes!$A:$C,3,FALSE)),"?",VLOOKUP(C14,Athletes!$A:$C,3,FALSE)))</f>
        <v>Brighton</v>
      </c>
      <c r="D16" s="61" t="str">
        <f>IF(D14="","",IF(ISERROR(VLOOKUP(D14,Athletes!$A:$C,3,FALSE)),"?",VLOOKUP(D14,Athletes!$A:$C,3,FALSE)))</f>
        <v>Crawley</v>
      </c>
      <c r="E16" s="61" t="str">
        <f>IF(E14="","",IF(ISERROR(VLOOKUP(E14,Athletes!$A:$C,3,FALSE)),"?",VLOOKUP(E14,Athletes!$A:$C,3,FALSE)))</f>
        <v/>
      </c>
      <c r="F16" s="61" t="str">
        <f>IF(F14="","",IF(ISERROR(VLOOKUP(F14,Athletes!$A:$C,3,FALSE)),"?",VLOOKUP(F14,Athletes!$A:$C,3,FALSE)))</f>
        <v/>
      </c>
      <c r="G16" s="61" t="str">
        <f>IF(G14="","",IF(ISERROR(VLOOKUP(G14,Athletes!$A:$C,3,FALSE)),"?",VLOOKUP(G14,Athletes!$A:$C,3,FALSE)))</f>
        <v/>
      </c>
      <c r="H16" s="61" t="str">
        <f>IF(H15="","",IF(ISERROR(VLOOKUP(H15,Athletes!$A:$B,2,FALSE)),"?",VLOOKUP(H15,Athletes!$A:$B,2,FALSE)))</f>
        <v/>
      </c>
      <c r="I16" s="61" t="str">
        <f>IF(I15="","",IF(ISERROR(VLOOKUP(I15,Athletes!$A:$B,2,FALSE)),"?",VLOOKUP(I15,Athletes!$A:$B,2,FALSE)))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03"/>
      <c r="B17" s="103"/>
      <c r="C17" s="53">
        <v>58.8</v>
      </c>
      <c r="D17" s="53">
        <v>65</v>
      </c>
      <c r="E17" s="53"/>
      <c r="F17" s="53"/>
      <c r="G17" s="53"/>
      <c r="H17" s="53"/>
      <c r="I17" s="53"/>
      <c r="J17" s="55"/>
      <c r="K17" s="43"/>
      <c r="L17" s="61">
        <f t="shared" ref="L17:S17" si="3">IF(ISERROR(MATCH(L$1,$U14:$AB14,0)),"",9-MATCH(L$1,$U14:$AB14,0))</f>
        <v>8</v>
      </c>
      <c r="M17" s="61">
        <f t="shared" si="3"/>
        <v>7</v>
      </c>
      <c r="N17" s="61" t="str">
        <f t="shared" si="3"/>
        <v/>
      </c>
      <c r="O17" s="61" t="str">
        <f t="shared" si="3"/>
        <v/>
      </c>
      <c r="P17" s="61" t="str">
        <f t="shared" si="3"/>
        <v/>
      </c>
      <c r="Q17" s="61" t="str">
        <f t="shared" si="3"/>
        <v/>
      </c>
      <c r="R17" s="61" t="str">
        <f t="shared" si="3"/>
        <v/>
      </c>
      <c r="S17" s="61" t="str">
        <f t="shared" si="3"/>
        <v/>
      </c>
      <c r="T17" s="49"/>
    </row>
    <row r="18" spans="1:28" ht="14.5" x14ac:dyDescent="0.3">
      <c r="A18" s="104" t="s">
        <v>29</v>
      </c>
      <c r="B18" s="104" t="s">
        <v>17</v>
      </c>
      <c r="C18" s="12">
        <v>24</v>
      </c>
      <c r="D18" s="12">
        <v>151</v>
      </c>
      <c r="E18" s="12"/>
      <c r="F18" s="12"/>
      <c r="G18" s="12"/>
      <c r="H18" s="12"/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Brighton</v>
      </c>
      <c r="V18" s="61" t="str">
        <f>IF(D18="","",IF(ISERROR(VLOOKUP(D18,Athletes!$A:$C,3,FALSE)),"?",VLOOKUP(D18,Athletes!$A:$C,3,FALSE)))</f>
        <v>Crawley</v>
      </c>
      <c r="W18" s="61" t="str">
        <f>IF(E18="","",IF(ISERROR(VLOOKUP(E18,Athletes!$A:$C,3,FALSE)),"?",VLOOKUP(E18,Athletes!$A:$C,3,FALSE)))</f>
        <v/>
      </c>
      <c r="X18" s="61" t="str">
        <f>IF(F18="","",IF(ISERROR(VLOOKUP(F18,Athletes!$A:$C,3,FALSE)),"?",VLOOKUP(F18,Athletes!$A:$C,3,FALSE)))</f>
        <v/>
      </c>
      <c r="Y18" s="61" t="str">
        <f>IF(G18="","",IF(ISERROR(VLOOKUP(G18,Athletes!$A:$C,3,FALSE)),"?",VLOOKUP(G18,Athletes!$A:$C,3,FALSE)))</f>
        <v/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102"/>
      <c r="B19" s="102"/>
      <c r="C19" s="61" t="str">
        <f>IF(C18="","",IF(ISERROR(VLOOKUP(C18,Athletes!$A:$B,2,FALSE)),"?",VLOOKUP(C18,Athletes!$A:$B,2,FALSE)))</f>
        <v>Juliana Christopherson</v>
      </c>
      <c r="D19" s="61" t="str">
        <f>IF(D18="","",IF(ISERROR(VLOOKUP(D18,Athletes!$A:$B,2,FALSE)),"?",VLOOKUP(D18,Athletes!$A:$B,2,FALSE)))</f>
        <v>Lydia Watts</v>
      </c>
      <c r="E19" s="61" t="str">
        <f>IF(E18="","",IF(ISERROR(VLOOKUP(E18,Athletes!$A:$B,2,FALSE)),"?",VLOOKUP(E18,Athletes!$A:$B,2,FALSE)))</f>
        <v/>
      </c>
      <c r="F19" s="61" t="str">
        <f>IF(F18="","",IF(ISERROR(VLOOKUP(F18,Athletes!$A:$B,2,FALSE)),"?",VLOOKUP(F18,Athletes!$A:$B,2,FALSE)))</f>
        <v/>
      </c>
      <c r="G19" s="61" t="str">
        <f>IF(G18="","",IF(ISERROR(VLOOKUP(G18,Athletes!$A:$B,2,FALSE)),"?",VLOOKUP(G18,Athletes!$A:$B,2,FALSE)))</f>
        <v/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02"/>
      <c r="B20" s="102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/>
      </c>
      <c r="F20" s="61" t="str">
        <f>IF(F18="","",IF(ISERROR(VLOOKUP(F18,Athletes!$A:$C,3,FALSE)),"?",VLOOKUP(F18,Athletes!$A:$C,3,FALSE)))</f>
        <v/>
      </c>
      <c r="G20" s="61" t="str">
        <f>IF(G18="","",IF(ISERROR(VLOOKUP(G18,Athletes!$A:$C,3,FALSE)),"?",VLOOKUP(G18,Athletes!$A:$C,3,FALSE)))</f>
        <v/>
      </c>
      <c r="H20" s="61" t="str">
        <f>IF(H19="","",IF(ISERROR(VLOOKUP(H19,Athletes!$A:$B,2,FALSE)),"?",VLOOKUP(H19,Athletes!$A:$B,2,FALSE)))</f>
        <v/>
      </c>
      <c r="I20" s="61" t="str">
        <f>IF(I19="","",IF(ISERROR(VLOOKUP(I19,Athletes!$A:$B,2,FALSE)),"?",VLOOKUP(I19,Athletes!$A:$B,2,FALSE)))</f>
        <v/>
      </c>
      <c r="J20" s="61" t="str">
        <f>IF(J18="","",IF(ISERROR(VLOOKUP(J18,Athletes!$A:$C,3,FALSE)),"?",VLOOKUP(J18,Athletes!$A:$C,3,FALSE)))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61" t="str">
        <f t="shared" ref="U20:AB20" si="4">IF(C20="","",C20)</f>
        <v>Brighton</v>
      </c>
      <c r="V20" s="61" t="str">
        <f t="shared" si="4"/>
        <v>Crawley</v>
      </c>
      <c r="W20" s="61" t="str">
        <f t="shared" si="4"/>
        <v/>
      </c>
      <c r="X20" s="61" t="str">
        <f t="shared" si="4"/>
        <v/>
      </c>
      <c r="Y20" s="61" t="str">
        <f t="shared" si="4"/>
        <v/>
      </c>
      <c r="Z20" s="61" t="str">
        <f t="shared" si="4"/>
        <v/>
      </c>
      <c r="AA20" s="61" t="str">
        <f t="shared" si="4"/>
        <v/>
      </c>
      <c r="AB20" s="61" t="str">
        <f t="shared" si="4"/>
        <v/>
      </c>
    </row>
    <row r="21" spans="1:28" ht="14.5" x14ac:dyDescent="0.3">
      <c r="A21" s="102"/>
      <c r="B21" s="103"/>
      <c r="C21" s="11">
        <v>92</v>
      </c>
      <c r="D21" s="11">
        <v>95.7</v>
      </c>
      <c r="E21" s="11"/>
      <c r="F21" s="11"/>
      <c r="G21" s="11"/>
      <c r="H21" s="11"/>
      <c r="I21" s="11"/>
      <c r="J21" s="26"/>
      <c r="K21" s="43"/>
      <c r="L21" s="61">
        <f t="shared" ref="L21:S21" si="5">IF(ISERROR(MATCH(L$1,$U18:$AB18,0)),"",9-MATCH(L$1,$U18:$AB18,0))</f>
        <v>8</v>
      </c>
      <c r="M21" s="61">
        <f t="shared" si="5"/>
        <v>7</v>
      </c>
      <c r="N21" s="61" t="str">
        <f t="shared" si="5"/>
        <v/>
      </c>
      <c r="O21" s="61" t="str">
        <f t="shared" si="5"/>
        <v/>
      </c>
      <c r="P21" s="61" t="str">
        <f t="shared" si="5"/>
        <v/>
      </c>
      <c r="Q21" s="61" t="str">
        <f t="shared" si="5"/>
        <v/>
      </c>
      <c r="R21" s="61" t="str">
        <f t="shared" si="5"/>
        <v/>
      </c>
      <c r="S21" s="61" t="str">
        <f t="shared" si="5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02"/>
      <c r="B22" s="102" t="s">
        <v>18</v>
      </c>
      <c r="C22" s="8">
        <v>9</v>
      </c>
      <c r="D22" s="8">
        <v>149</v>
      </c>
      <c r="E22" s="8"/>
      <c r="F22" s="8"/>
      <c r="G22" s="8"/>
      <c r="H22" s="8"/>
      <c r="I22" s="8"/>
      <c r="J22" s="60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Crawley</v>
      </c>
      <c r="W22" s="61" t="str">
        <f>IF(E22="","",IF(ISERROR(VLOOKUP(E22,Athletes!$A:$C,3,FALSE)),"?",VLOOKUP(E22,Athletes!$A:$C,3,FALSE)))</f>
        <v/>
      </c>
      <c r="X22" s="61" t="str">
        <f>IF(F22="","",IF(ISERROR(VLOOKUP(F22,Athletes!$A:$C,3,FALSE)),"?",VLOOKUP(F22,Athletes!$A:$C,3,FALSE)))</f>
        <v/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102"/>
      <c r="B23" s="102"/>
      <c r="C23" s="61" t="str">
        <f>IF(C22="","",IF(ISERROR(VLOOKUP(C22,Athletes!$A:$B,2,FALSE)),"?",VLOOKUP(C22,Athletes!$A:$B,2,FALSE)))</f>
        <v>Layla Smith</v>
      </c>
      <c r="D23" s="61" t="str">
        <f>IF(D22="","",IF(ISERROR(VLOOKUP(D22,Athletes!$A:$B,2,FALSE)),"?",VLOOKUP(D22,Athletes!$A:$B,2,FALSE)))</f>
        <v>Isabella Stannard</v>
      </c>
      <c r="E23" s="61" t="str">
        <f>IF(E22="","",IF(ISERROR(VLOOKUP(E22,Athletes!$A:$B,2,FALSE)),"?",VLOOKUP(E22,Athletes!$A:$B,2,FALSE)))</f>
        <v/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102"/>
      <c r="B24" s="102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Crawley</v>
      </c>
      <c r="E24" s="61" t="str">
        <f>IF(E22="","",IF(ISERROR(VLOOKUP(E22,Athletes!$A:$C,3,FALSE)),"?",VLOOKUP(E22,Athletes!$A:$C,3,FALSE)))</f>
        <v/>
      </c>
      <c r="F24" s="61"/>
      <c r="G24" s="61" t="str">
        <f>IF(G23="","",IF(ISERROR(VLOOKUP(G23,Athletes!$A:$B,2,FALSE)),"?",VLOOKUP(G23,Athletes!$A:$B,2,FALSE)))</f>
        <v/>
      </c>
      <c r="H24" s="61" t="str">
        <f>IF(H23="","",IF(ISERROR(VLOOKUP(H23,Athletes!$A:$B,2,FALSE)),"?",VLOOKUP(H23,Athletes!$A:$B,2,FALSE)))</f>
        <v/>
      </c>
      <c r="I24" s="61" t="str">
        <f>IF(I23="","",IF(ISERROR(VLOOKUP(I23,Athletes!$A:$B,2,FALSE)),"?",VLOOKUP(I23,Athletes!$A:$B,2,FALSE)))</f>
        <v/>
      </c>
      <c r="J24" s="61" t="str">
        <f>IF(J22="","",IF(ISERROR(VLOOKUP(J22,Athletes!$A:$C,3,FALSE)),"?",VLOOKUP(J22,Athletes!$A:$C,3,FALSE)))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03"/>
      <c r="B25" s="103"/>
      <c r="C25" s="11">
        <v>94.5</v>
      </c>
      <c r="D25" s="11">
        <v>99.5</v>
      </c>
      <c r="E25" s="11"/>
      <c r="F25" s="11"/>
      <c r="G25" s="11"/>
      <c r="H25" s="11"/>
      <c r="I25" s="11"/>
      <c r="J25" s="26"/>
      <c r="K25" s="43"/>
      <c r="L25" s="61">
        <f t="shared" ref="L25:S25" si="6">IF(ISERROR(MATCH(L$1,$U22:$AB22,0)),"",9-MATCH(L$1,$U22:$AB22,0))</f>
        <v>8</v>
      </c>
      <c r="M25" s="61">
        <f t="shared" si="6"/>
        <v>7</v>
      </c>
      <c r="N25" s="61" t="str">
        <f t="shared" si="6"/>
        <v/>
      </c>
      <c r="O25" s="61" t="str">
        <f t="shared" si="6"/>
        <v/>
      </c>
      <c r="P25" s="61" t="str">
        <f t="shared" si="6"/>
        <v/>
      </c>
      <c r="Q25" s="61" t="str">
        <f t="shared" si="6"/>
        <v/>
      </c>
      <c r="R25" s="61" t="str">
        <f t="shared" si="6"/>
        <v/>
      </c>
      <c r="S25" s="61" t="str">
        <f t="shared" si="6"/>
        <v/>
      </c>
      <c r="T25" s="49"/>
    </row>
    <row r="26" spans="1:28" ht="14.5" x14ac:dyDescent="0.3">
      <c r="A26" s="104" t="s">
        <v>48</v>
      </c>
      <c r="B26" s="104" t="s">
        <v>21</v>
      </c>
      <c r="C26" s="12" t="s">
        <v>51</v>
      </c>
      <c r="D26" s="12" t="s">
        <v>52</v>
      </c>
      <c r="E26" s="12"/>
      <c r="F26" s="12"/>
      <c r="G26" s="12"/>
      <c r="H26" s="12"/>
      <c r="I26" s="12"/>
      <c r="J26" s="25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AB26" si="7">IF(C26="","",C26)</f>
        <v>Brighton</v>
      </c>
      <c r="V26" s="61" t="str">
        <f t="shared" si="7"/>
        <v>Crawley</v>
      </c>
      <c r="W26" s="61" t="str">
        <f t="shared" si="7"/>
        <v/>
      </c>
      <c r="X26" s="61" t="str">
        <f t="shared" si="7"/>
        <v/>
      </c>
      <c r="Y26" s="61" t="str">
        <f t="shared" si="7"/>
        <v/>
      </c>
      <c r="Z26" s="61" t="str">
        <f t="shared" si="7"/>
        <v/>
      </c>
      <c r="AA26" s="61" t="str">
        <f t="shared" si="7"/>
        <v/>
      </c>
      <c r="AB26" s="61" t="str">
        <f t="shared" si="7"/>
        <v/>
      </c>
    </row>
    <row r="27" spans="1:28" ht="14.5" x14ac:dyDescent="0.3">
      <c r="A27" s="103"/>
      <c r="B27" s="103"/>
      <c r="C27" s="11">
        <v>111.7</v>
      </c>
      <c r="D27" s="11">
        <v>122.6</v>
      </c>
      <c r="E27" s="11"/>
      <c r="F27" s="11"/>
      <c r="G27" s="11"/>
      <c r="H27" s="11"/>
      <c r="I27" s="11"/>
      <c r="J27" s="26"/>
      <c r="K27" s="43"/>
      <c r="L27" s="61">
        <f t="shared" ref="L27:S27" si="8">IF(ISERROR(MATCH(L$1,$U26:$AB26,0)),"",18-2*MATCH(L$1,$U26:$AB26,0))</f>
        <v>16</v>
      </c>
      <c r="M27" s="61">
        <f t="shared" si="8"/>
        <v>14</v>
      </c>
      <c r="N27" s="61" t="str">
        <f t="shared" si="8"/>
        <v/>
      </c>
      <c r="O27" s="61" t="str">
        <f t="shared" si="8"/>
        <v/>
      </c>
      <c r="P27" s="61" t="str">
        <f t="shared" si="8"/>
        <v/>
      </c>
      <c r="Q27" s="61" t="str">
        <f t="shared" si="8"/>
        <v/>
      </c>
      <c r="R27" s="61" t="str">
        <f t="shared" si="8"/>
        <v/>
      </c>
      <c r="S27" s="61" t="str">
        <f t="shared" si="8"/>
        <v/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04" t="s">
        <v>30</v>
      </c>
      <c r="B28" s="104" t="s">
        <v>21</v>
      </c>
      <c r="C28" s="12" t="s">
        <v>52</v>
      </c>
      <c r="D28" s="12"/>
      <c r="E28" s="12"/>
      <c r="F28" s="12"/>
      <c r="G28" s="12"/>
      <c r="H28" s="12"/>
      <c r="I28" s="12"/>
      <c r="J28" s="25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9">IF(C28="","",C28)</f>
        <v>Crawley</v>
      </c>
      <c r="V28" s="61" t="str">
        <f t="shared" si="9"/>
        <v/>
      </c>
      <c r="W28" s="61" t="str">
        <f t="shared" si="9"/>
        <v/>
      </c>
      <c r="X28" s="61" t="str">
        <f t="shared" si="9"/>
        <v/>
      </c>
      <c r="Y28" s="61" t="str">
        <f t="shared" si="9"/>
        <v/>
      </c>
      <c r="Z28" s="61" t="str">
        <f t="shared" si="9"/>
        <v/>
      </c>
      <c r="AA28" s="61" t="str">
        <f t="shared" si="9"/>
        <v/>
      </c>
      <c r="AB28" s="61" t="str">
        <f t="shared" si="9"/>
        <v/>
      </c>
    </row>
    <row r="29" spans="1:28" ht="14.5" x14ac:dyDescent="0.3">
      <c r="A29" s="103"/>
      <c r="B29" s="103"/>
      <c r="C29" s="11">
        <v>103.3</v>
      </c>
      <c r="D29" s="11"/>
      <c r="E29" s="11"/>
      <c r="F29" s="11"/>
      <c r="G29" s="11"/>
      <c r="H29" s="11"/>
      <c r="I29" s="11"/>
      <c r="J29" s="26"/>
      <c r="K29" s="43"/>
      <c r="L29" s="61" t="str">
        <f t="shared" ref="L29:S29" si="10">IF(ISERROR(MATCH(L$1,$U28:$AB28,0)),"",18-2*MATCH(L$1,$U28:$AB28,0))</f>
        <v/>
      </c>
      <c r="M29" s="61">
        <f t="shared" si="10"/>
        <v>16</v>
      </c>
      <c r="N29" s="61" t="str">
        <f t="shared" si="10"/>
        <v/>
      </c>
      <c r="O29" s="61" t="str">
        <f t="shared" si="10"/>
        <v/>
      </c>
      <c r="P29" s="61" t="str">
        <f t="shared" si="10"/>
        <v/>
      </c>
      <c r="Q29" s="61" t="str">
        <f t="shared" si="10"/>
        <v/>
      </c>
      <c r="R29" s="61" t="str">
        <f t="shared" si="10"/>
        <v/>
      </c>
      <c r="S29" s="61" t="str">
        <f t="shared" si="10"/>
        <v/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104" t="s">
        <v>23</v>
      </c>
      <c r="B30" s="104" t="s">
        <v>17</v>
      </c>
      <c r="C30" s="12">
        <v>343</v>
      </c>
      <c r="D30" s="12">
        <v>23</v>
      </c>
      <c r="E30" s="12">
        <v>169</v>
      </c>
      <c r="F30" s="12">
        <v>407</v>
      </c>
      <c r="G30" s="12">
        <v>151</v>
      </c>
      <c r="H30" s="12">
        <v>70</v>
      </c>
      <c r="I30" s="12"/>
      <c r="J30" s="34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Worthing</v>
      </c>
      <c r="V30" s="61" t="str">
        <f>IF(D30="","",IF(ISERROR(VLOOKUP(D30,Athletes!$A:$C,3,FALSE)),"?",VLOOKUP(D30,Athletes!$A:$C,3,FALSE)))</f>
        <v>Brighton</v>
      </c>
      <c r="W30" s="61" t="str">
        <f>IF(E30="","",IF(ISERROR(VLOOKUP(E30,Athletes!$A:$C,3,FALSE)),"?",VLOOKUP(E30,Athletes!$A:$C,3,FALSE)))</f>
        <v>Haywards Heath</v>
      </c>
      <c r="X30" s="61" t="str">
        <f>IF(F30="","",IF(ISERROR(VLOOKUP(F30,Athletes!$A:$C,3,FALSE)),"?",VLOOKUP(F30,Athletes!$A:$C,3,FALSE)))</f>
        <v>Horsham</v>
      </c>
      <c r="Y30" s="61" t="str">
        <f>IF(G30="","",IF(ISERROR(VLOOKUP(G30,Athletes!$A:$C,3,FALSE)),"?",VLOOKUP(G30,Athletes!$A:$C,3,FALSE)))</f>
        <v>Crawley</v>
      </c>
      <c r="Z30" s="61" t="str">
        <f>IF(H30="","",IF(ISERROR(VLOOKUP(H30,Athletes!$A:$C,3,FALSE)),"?",VLOOKUP(H30,Athletes!$A:$C,3,FALSE)))</f>
        <v>Chichester</v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102"/>
      <c r="B31" s="102"/>
      <c r="C31" s="61" t="str">
        <f>IF(C30="","",IF(ISERROR(VLOOKUP(C30,Athletes!$A:$B,2,FALSE)),"?",VLOOKUP(C30,Athletes!$A:$B,2,FALSE)))</f>
        <v>Isabel Griggs</v>
      </c>
      <c r="D31" s="61" t="str">
        <f>IF(D30="","",IF(ISERROR(VLOOKUP(D30,Athletes!$A:$B,2,FALSE)),"?",VLOOKUP(D30,Athletes!$A:$B,2,FALSE)))</f>
        <v>Seren Rowe</v>
      </c>
      <c r="E31" s="61" t="str">
        <f>IF(E30="","",IF(ISERROR(VLOOKUP(E30,Athletes!$A:$B,2,FALSE)),"?",VLOOKUP(E30,Athletes!$A:$B,2,FALSE)))</f>
        <v>Jessie Diack</v>
      </c>
      <c r="F31" s="61" t="str">
        <f>IF(F30="","",IF(ISERROR(VLOOKUP(F30,Athletes!$A:$B,2,FALSE)),"?",VLOOKUP(F30,Athletes!$A:$B,2,FALSE)))</f>
        <v>Meredith Robertson</v>
      </c>
      <c r="G31" s="61" t="str">
        <f>IF(G30="","",IF(ISERROR(VLOOKUP(G30,Athletes!$A:$B,2,FALSE)),"?",VLOOKUP(G30,Athletes!$A:$B,2,FALSE)))</f>
        <v>Lydia Watts</v>
      </c>
      <c r="H31" s="61" t="str">
        <f>IF(H30="","",IF(ISERROR(VLOOKUP(H30,Athletes!$A:$B,2,FALSE)),"?",VLOOKUP(H30,Athletes!$A:$B,2,FALSE)))</f>
        <v>Hazel Peters</v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02"/>
      <c r="B32" s="102"/>
      <c r="C32" s="61" t="str">
        <f>IF(C30="","",IF(ISERROR(VLOOKUP(C30,Athletes!$A:$C,3,FALSE)),"?",VLOOKUP(C30,Athletes!$A:$C,3,FALSE)))</f>
        <v>Worthing</v>
      </c>
      <c r="D32" s="61" t="str">
        <f>IF(D30="","",IF(ISERROR(VLOOKUP(D30,Athletes!$A:$C,3,FALSE)),"?",VLOOKUP(D30,Athletes!$A:$C,3,FALSE)))</f>
        <v>Brighton</v>
      </c>
      <c r="E32" s="61" t="str">
        <f>IF(E30="","",IF(ISERROR(VLOOKUP(E30,Athletes!$A:$C,3,FALSE)),"?",VLOOKUP(E30,Athletes!$A:$C,3,FALSE)))</f>
        <v>Haywards Heath</v>
      </c>
      <c r="F32" s="61" t="str">
        <f>IF(F30="","",IF(ISERROR(VLOOKUP(F30,Athletes!$A:$C,3,FALSE)),"?",VLOOKUP(F30,Athletes!$A:$C,3,FALSE)))</f>
        <v>Horsham</v>
      </c>
      <c r="G32" s="61" t="str">
        <f>IF(G30="","",IF(ISERROR(VLOOKUP(G30,Athletes!$A:$C,3,FALSE)),"?",VLOOKUP(G30,Athletes!$A:$C,3,FALSE)))</f>
        <v>Crawley</v>
      </c>
      <c r="H32" s="61" t="str">
        <f>IF(H30="","",IF(ISERROR(VLOOKUP(H30,Athletes!$A:$C,3,FALSE)),"?",VLOOKUP(H30,Athletes!$A:$C,3,FALSE)))</f>
        <v>Chichester</v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02"/>
      <c r="B33" s="103"/>
      <c r="C33" s="53">
        <v>2.2799999999999998</v>
      </c>
      <c r="D33" s="53">
        <v>2.16</v>
      </c>
      <c r="E33" s="53">
        <v>2.11</v>
      </c>
      <c r="F33" s="53">
        <v>2.0499999999999998</v>
      </c>
      <c r="G33" s="53">
        <v>1.91</v>
      </c>
      <c r="H33" s="53">
        <v>1.88</v>
      </c>
      <c r="I33" s="53"/>
      <c r="J33" s="55"/>
      <c r="K33" s="43"/>
      <c r="L33" s="61">
        <f t="shared" ref="L33:S33" si="11">IF(ISERROR(MATCH(L$1,$U30:$AB30,0)),"",9-MATCH(L$1,$U30:$AB30,0)+IF(ISERROR(MATCH(L$1,$U30:$AB30,0)),0,INDEX($U33:$AB33,1,MATCH(L$1,$U30:$AB30,0))))</f>
        <v>7</v>
      </c>
      <c r="M33" s="61">
        <f t="shared" si="11"/>
        <v>4</v>
      </c>
      <c r="N33" s="61">
        <f t="shared" si="11"/>
        <v>3</v>
      </c>
      <c r="O33" s="61">
        <f t="shared" si="11"/>
        <v>6</v>
      </c>
      <c r="P33" s="61">
        <f t="shared" si="11"/>
        <v>5</v>
      </c>
      <c r="Q33" s="61" t="str">
        <f t="shared" si="11"/>
        <v/>
      </c>
      <c r="R33" s="61" t="str">
        <f t="shared" si="11"/>
        <v/>
      </c>
      <c r="S33" s="61">
        <f t="shared" si="11"/>
        <v>8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102"/>
      <c r="B34" s="102" t="s">
        <v>18</v>
      </c>
      <c r="C34" s="8">
        <v>8</v>
      </c>
      <c r="D34" s="8">
        <v>409</v>
      </c>
      <c r="E34" s="8">
        <v>148</v>
      </c>
      <c r="F34" s="8"/>
      <c r="G34" s="8"/>
      <c r="H34" s="8"/>
      <c r="I34" s="8"/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Brighton</v>
      </c>
      <c r="V34" s="61" t="str">
        <f>IF(D34="","",IF(ISERROR(VLOOKUP(D34,Athletes!$A:$C,3,FALSE)),"?",VLOOKUP(D34,Athletes!$A:$C,3,FALSE)))</f>
        <v>Horsham</v>
      </c>
      <c r="W34" s="61" t="str">
        <f>IF(E34="","",IF(ISERROR(VLOOKUP(E34,Athletes!$A:$C,3,FALSE)),"?",VLOOKUP(E34,Athletes!$A:$C,3,FALSE)))</f>
        <v>Crawley</v>
      </c>
      <c r="X34" s="61" t="str">
        <f>IF(F34="","",IF(ISERROR(VLOOKUP(F34,Athletes!$A:$C,3,FALSE)),"?",VLOOKUP(F34,Athletes!$A:$C,3,FALSE)))</f>
        <v/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02"/>
      <c r="B35" s="102"/>
      <c r="C35" s="61" t="str">
        <f>IF(C34="","",IF(ISERROR(VLOOKUP(C34,Athletes!$A:$B,2,FALSE)),"?",VLOOKUP(C34,Athletes!$A:$B,2,FALSE)))</f>
        <v>Cecilia Eke</v>
      </c>
      <c r="D35" s="61" t="str">
        <f>IF(D34="","",IF(ISERROR(VLOOKUP(D34,Athletes!$A:$B,2,FALSE)),"?",VLOOKUP(D34,Athletes!$A:$B,2,FALSE)))</f>
        <v>Isla Stocker</v>
      </c>
      <c r="E35" s="61" t="str">
        <f>IF(E34="","",IF(ISERROR(VLOOKUP(E34,Athletes!$A:$B,2,FALSE)),"?",VLOOKUP(E34,Athletes!$A:$B,2,FALSE)))</f>
        <v>Leighton Smith</v>
      </c>
      <c r="F35" s="61" t="str">
        <f>IF(F34="","",IF(ISERROR(VLOOKUP(F34,Athletes!$A:$B,2,FALSE)),"?",VLOOKUP(F34,Athletes!$A:$B,2,FALSE)))</f>
        <v/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02"/>
      <c r="B36" s="102"/>
      <c r="C36" s="61" t="str">
        <f>IF(C34="","",IF(ISERROR(VLOOKUP(C34,Athletes!$A:$C,3,FALSE)),"?",VLOOKUP(C34,Athletes!$A:$C,3,FALSE)))</f>
        <v>Brighton</v>
      </c>
      <c r="D36" s="61" t="str">
        <f>IF(D34="","",IF(ISERROR(VLOOKUP(D34,Athletes!$A:$C,3,FALSE)),"?",VLOOKUP(D34,Athletes!$A:$C,3,FALSE)))</f>
        <v>Horsham</v>
      </c>
      <c r="E36" s="61" t="str">
        <f>IF(E34="","",IF(ISERROR(VLOOKUP(E34,Athletes!$A:$C,3,FALSE)),"?",VLOOKUP(E34,Athletes!$A:$C,3,FALSE)))</f>
        <v>Crawley</v>
      </c>
      <c r="F36" s="61" t="str">
        <f>IF(F34="","",IF(ISERROR(VLOOKUP(F34,Athletes!$A:$C,3,FALSE)),"?",VLOOKUP(F34,Athletes!$A:$C,3,FALSE)))</f>
        <v/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03"/>
      <c r="B37" s="103"/>
      <c r="C37" s="53">
        <v>2.1</v>
      </c>
      <c r="D37" s="53">
        <v>1.97</v>
      </c>
      <c r="E37" s="53">
        <v>1.66</v>
      </c>
      <c r="F37" s="12"/>
      <c r="G37" s="53"/>
      <c r="H37" s="53"/>
      <c r="I37" s="53"/>
      <c r="J37" s="55"/>
      <c r="K37" s="43"/>
      <c r="L37" s="61">
        <f t="shared" ref="L37:S37" si="12">IF(ISERROR(MATCH(L$1,$U34:$AB34,0)),"",9-MATCH(L$1,$U34:$AB34,0)+IF(ISERROR(MATCH(L$1,$U34:$AB34,0)),0,INDEX($U37:$AB37,1,MATCH(L$1,$U34:$AB34,0))))</f>
        <v>8</v>
      </c>
      <c r="M37" s="61">
        <f t="shared" si="12"/>
        <v>6</v>
      </c>
      <c r="N37" s="61" t="str">
        <f t="shared" si="12"/>
        <v/>
      </c>
      <c r="O37" s="61" t="str">
        <f t="shared" si="12"/>
        <v/>
      </c>
      <c r="P37" s="61">
        <f t="shared" si="12"/>
        <v>7</v>
      </c>
      <c r="Q37" s="61" t="str">
        <f t="shared" si="12"/>
        <v/>
      </c>
      <c r="R37" s="61" t="str">
        <f t="shared" si="12"/>
        <v/>
      </c>
      <c r="S37" s="61" t="str">
        <f t="shared" si="12"/>
        <v/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104" t="s">
        <v>71</v>
      </c>
      <c r="B38" s="104" t="s">
        <v>17</v>
      </c>
      <c r="C38" s="12">
        <v>8</v>
      </c>
      <c r="D38" s="12">
        <v>147</v>
      </c>
      <c r="E38" s="12"/>
      <c r="F38" s="12"/>
      <c r="G38" s="12"/>
      <c r="H38" s="12"/>
      <c r="I38" s="12"/>
      <c r="J38" s="34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Brighton</v>
      </c>
      <c r="V38" s="61" t="str">
        <f>IF(D38="","",IF(ISERROR(VLOOKUP(D38,Athletes!$A:$C,3,FALSE)),"?",VLOOKUP(D38,Athletes!$A:$C,3,FALSE)))</f>
        <v>Crawley</v>
      </c>
      <c r="W38" s="61" t="str">
        <f>IF(E38="","",IF(ISERROR(VLOOKUP(E38,Athletes!$A:$C,3,FALSE)),"?",VLOOKUP(E38,Athletes!$A:$C,3,FALSE)))</f>
        <v/>
      </c>
      <c r="X38" s="61" t="str">
        <f>IF(F37="","",IF(ISERROR(VLOOKUP(F37,Athletes!$A:$C,3,FALSE)),"?",VLOOKUP(F37,Athletes!$A:$C,3,FALSE)))</f>
        <v/>
      </c>
      <c r="Y38" s="61" t="str">
        <f>IF(G38="","",IF(ISERROR(VLOOKUP(G38,Athletes!$A:$C,3,FALSE)),"?",VLOOKUP(G38,Athletes!$A:$C,3,FALSE)))</f>
        <v/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102"/>
      <c r="B39" s="102"/>
      <c r="C39" s="61" t="str">
        <f>IF(C38="","",IF(ISERROR(VLOOKUP(C38,Athletes!$A:$B,2,FALSE)),"?",VLOOKUP(C38,Athletes!$A:$B,2,FALSE)))</f>
        <v>Cecilia Eke</v>
      </c>
      <c r="D39" s="61" t="str">
        <f>IF(D38="","",IF(ISERROR(VLOOKUP(D38,Athletes!$A:$B,2,FALSE)),"?",VLOOKUP(D38,Athletes!$A:$B,2,FALSE)))</f>
        <v>Adanna Anah</v>
      </c>
      <c r="E39" s="61" t="str">
        <f>IF(E38="","",IF(ISERROR(VLOOKUP(E38,Athletes!$A:$B,2,FALSE)),"?",VLOOKUP(E38,Athletes!$A:$B,2,FALSE)))</f>
        <v/>
      </c>
      <c r="F39" s="61" t="str">
        <f>IF(F38="","",IF(ISERROR(VLOOKUP(F38,Athletes!$A:$B,2,FALSE)),"?",VLOOKUP(F38,Athletes!$A:$B,2,FALSE)))</f>
        <v/>
      </c>
      <c r="G39" s="61" t="str">
        <f>IF(G38="","",IF(ISERROR(VLOOKUP(G38,Athletes!$A:$B,2,FALSE)),"?",VLOOKUP(G38,Athletes!$A:$B,2,FALSE)))</f>
        <v/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102"/>
      <c r="B40" s="102"/>
      <c r="C40" s="61" t="str">
        <f>IF(C38="","",IF(ISERROR(VLOOKUP(C38,Athletes!$A:$C,3,FALSE)),"?",VLOOKUP(C38,Athletes!$A:$C,3,FALSE)))</f>
        <v>Brighton</v>
      </c>
      <c r="D40" s="61" t="str">
        <f>IF(D38="","",IF(ISERROR(VLOOKUP(D38,Athletes!$A:$C,3,FALSE)),"?",VLOOKUP(D38,Athletes!$A:$C,3,FALSE)))</f>
        <v>Crawley</v>
      </c>
      <c r="E40" s="61" t="str">
        <f>IF(E38="","",IF(ISERROR(VLOOKUP(E38,Athletes!$A:$C,3,FALSE)),"?",VLOOKUP(E38,Athletes!$A:$C,3,FALSE)))</f>
        <v/>
      </c>
      <c r="F40" s="61" t="str">
        <f>IF(F38="","",IF(ISERROR(VLOOKUP(F38,Athletes!$A:$C,3,FALSE)),"?",VLOOKUP(F38,Athletes!$A:$C,3,FALSE)))</f>
        <v/>
      </c>
      <c r="G40" s="61" t="str">
        <f>IF(G38="","",IF(ISERROR(VLOOKUP(G38,Athletes!$A:$C,3,FALSE)),"?",VLOOKUP(G38,Athletes!$A:$C,3,FALSE)))</f>
        <v/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02"/>
      <c r="B41" s="103"/>
      <c r="C41" s="53">
        <v>6.38</v>
      </c>
      <c r="D41" s="53">
        <v>5.62</v>
      </c>
      <c r="E41" s="53"/>
      <c r="F41" s="53"/>
      <c r="G41" s="53"/>
      <c r="H41" s="53"/>
      <c r="I41" s="53"/>
      <c r="J41" s="55"/>
      <c r="K41" s="43"/>
      <c r="L41" s="61">
        <f t="shared" ref="L41:S41" si="13">IF(ISERROR(MATCH(L$1,$U38:$AB38,0)),"",9-MATCH(L$1,$U38:$AB38,0)+IF(ISERROR(MATCH(L$1,$U38:$AB38,0)),0,INDEX($U41:$AB41,1,MATCH(L$1,$U38:$AB38,0))))</f>
        <v>8</v>
      </c>
      <c r="M41" s="61">
        <f t="shared" si="13"/>
        <v>7</v>
      </c>
      <c r="N41" s="61" t="str">
        <f t="shared" si="13"/>
        <v/>
      </c>
      <c r="O41" s="61" t="str">
        <f t="shared" si="13"/>
        <v/>
      </c>
      <c r="P41" s="61" t="str">
        <f t="shared" si="13"/>
        <v/>
      </c>
      <c r="Q41" s="61" t="str">
        <f t="shared" si="13"/>
        <v/>
      </c>
      <c r="R41" s="61" t="str">
        <f t="shared" si="13"/>
        <v/>
      </c>
      <c r="S41" s="61" t="str">
        <f t="shared" si="13"/>
        <v/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 t="str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/>
      </c>
      <c r="X41" s="61" t="str">
        <f>IF(F37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/>
      </c>
      <c r="Y41" s="61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102"/>
      <c r="B42" s="102" t="s">
        <v>18</v>
      </c>
      <c r="C42" s="8">
        <v>23</v>
      </c>
      <c r="D42" s="8"/>
      <c r="E42" s="8"/>
      <c r="F42" s="8"/>
      <c r="G42" s="8"/>
      <c r="H42" s="8"/>
      <c r="I42" s="8"/>
      <c r="J42" s="34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Brighton</v>
      </c>
      <c r="V42" s="61" t="str">
        <f>IF(D42="","",IF(ISERROR(VLOOKUP(D42,Athletes!$A:$C,3,FALSE)),"?",VLOOKUP(D42,Athletes!$A:$C,3,FALSE)))</f>
        <v/>
      </c>
      <c r="W42" s="61" t="str">
        <f>IF(E42="","",IF(ISERROR(VLOOKUP(E42,Athletes!$A:$C,3,FALSE)),"?",VLOOKUP(E42,Athletes!$A:$C,3,FALSE)))</f>
        <v/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02"/>
      <c r="B43" s="102"/>
      <c r="C43" s="61" t="str">
        <f>IF(C42="","",IF(ISERROR(VLOOKUP(C42,Athletes!$A:$B,2,FALSE)),"?",VLOOKUP(C42,Athletes!$A:$B,2,FALSE)))</f>
        <v>Seren Rowe</v>
      </c>
      <c r="D43" s="61" t="str">
        <f>IF(D42="","",IF(ISERROR(VLOOKUP(D42,Athletes!$A:$B,2,FALSE)),"?",VLOOKUP(D42,Athletes!$A:$B,2,FALSE)))</f>
        <v/>
      </c>
      <c r="E43" s="61" t="str">
        <f>IF(E42="","",IF(ISERROR(VLOOKUP(E42,Athletes!$A:$B,2,FALSE)),"?",VLOOKUP(E42,Athletes!$A:$B,2,FALSE)))</f>
        <v/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02"/>
      <c r="B44" s="102"/>
      <c r="C44" s="61" t="str">
        <f>IF(C42="","",IF(ISERROR(VLOOKUP(C42,Athletes!$A:$C,3,FALSE)),"?",VLOOKUP(C42,Athletes!$A:$C,3,FALSE)))</f>
        <v>Brighton</v>
      </c>
      <c r="D44" s="61" t="str">
        <f>IF(D42="","",IF(ISERROR(VLOOKUP(D42,Athletes!$A:$C,3,FALSE)),"?",VLOOKUP(D42,Athletes!$A:$C,3,FALSE)))</f>
        <v/>
      </c>
      <c r="E44" s="61" t="str">
        <f>IF(E42="","",IF(ISERROR(VLOOKUP(E42,Athletes!$A:$C,3,FALSE)),"?",VLOOKUP(E42,Athletes!$A:$C,3,FALSE)))</f>
        <v/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03"/>
      <c r="B45" s="103"/>
      <c r="C45" s="53">
        <v>5.9</v>
      </c>
      <c r="D45" s="53"/>
      <c r="E45" s="53"/>
      <c r="F45" s="53"/>
      <c r="G45" s="53"/>
      <c r="H45" s="53"/>
      <c r="I45" s="53"/>
      <c r="J45" s="55"/>
      <c r="K45" s="43"/>
      <c r="L45" s="61">
        <f t="shared" ref="L45:S45" si="14">IF(ISERROR(MATCH(L$1,$U42:$AB42,0)),"",9-MATCH(L$1,$U42:$AB42,0)+IF(ISERROR(MATCH(L$1,$U42:$AB42,0)),0,INDEX($U45:$AB45,1,MATCH(L$1,$U42:$AB42,0))))</f>
        <v>8</v>
      </c>
      <c r="M45" s="61" t="str">
        <f t="shared" si="14"/>
        <v/>
      </c>
      <c r="N45" s="61" t="str">
        <f t="shared" si="14"/>
        <v/>
      </c>
      <c r="O45" s="61" t="str">
        <f t="shared" si="14"/>
        <v/>
      </c>
      <c r="P45" s="61" t="str">
        <f t="shared" si="14"/>
        <v/>
      </c>
      <c r="Q45" s="61" t="str">
        <f t="shared" si="14"/>
        <v/>
      </c>
      <c r="R45" s="61" t="str">
        <f t="shared" si="14"/>
        <v/>
      </c>
      <c r="S45" s="61" t="str">
        <f t="shared" si="14"/>
        <v/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 t="str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/>
      </c>
      <c r="W45" s="61" t="str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/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102" t="s">
        <v>24</v>
      </c>
      <c r="B46" s="104" t="s">
        <v>17</v>
      </c>
      <c r="C46" s="12">
        <v>343</v>
      </c>
      <c r="D46" s="12">
        <v>147</v>
      </c>
      <c r="E46" s="12">
        <v>70</v>
      </c>
      <c r="F46" s="12">
        <v>7</v>
      </c>
      <c r="G46" s="12">
        <v>169</v>
      </c>
      <c r="H46" s="12">
        <v>403</v>
      </c>
      <c r="I46" s="12"/>
      <c r="J46" s="34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Worthing</v>
      </c>
      <c r="V46" s="61" t="str">
        <f>IF(D46="","",IF(ISERROR(VLOOKUP(D46,Athletes!$A:$C,3,FALSE)),"?",VLOOKUP(D46,Athletes!$A:$C,3,FALSE)))</f>
        <v>Crawley</v>
      </c>
      <c r="W46" s="61" t="str">
        <f>IF(E46="","",IF(ISERROR(VLOOKUP(E46,Athletes!$A:$C,3,FALSE)),"?",VLOOKUP(E46,Athletes!$A:$C,3,FALSE)))</f>
        <v>Chichester</v>
      </c>
      <c r="X46" s="61" t="str">
        <f>IF(F46="","",IF(ISERROR(VLOOKUP(F46,Athletes!$A:$C,3,FALSE)),"?",VLOOKUP(F46,Athletes!$A:$C,3,FALSE)))</f>
        <v>Brighton</v>
      </c>
      <c r="Y46" s="61" t="str">
        <f>IF(G46="","",IF(ISERROR(VLOOKUP(G46,Athletes!$A:$C,3,FALSE)),"?",VLOOKUP(G46,Athletes!$A:$C,3,FALSE)))</f>
        <v>Haywards Heath</v>
      </c>
      <c r="Z46" s="61" t="str">
        <f>IF(H46="","",IF(ISERROR(VLOOKUP(H46,Athletes!$A:$C,3,FALSE)),"?",VLOOKUP(H46,Athletes!$A:$C,3,FALSE)))</f>
        <v>Horsham</v>
      </c>
      <c r="AA46" s="61" t="str">
        <f>IF(I46="","",IF(ISERROR(VLOOKUP(I46,Athletes!$A:$C,3,FALSE)),"?",VLOOKUP(I46,Athletes!$A:$C,3,FALSE)))</f>
        <v/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102"/>
      <c r="B47" s="102"/>
      <c r="C47" s="61" t="str">
        <f>IF(C46="","",IF(ISERROR(VLOOKUP(C46,Athletes!$A:$B,2,FALSE)),"?",VLOOKUP(C46,Athletes!$A:$B,2,FALSE)))</f>
        <v>Isabel Griggs</v>
      </c>
      <c r="D47" s="61" t="str">
        <f>IF(D46="","",IF(ISERROR(VLOOKUP(D46,Athletes!$A:$B,2,FALSE)),"?",VLOOKUP(D46,Athletes!$A:$B,2,FALSE)))</f>
        <v>Adanna Anah</v>
      </c>
      <c r="E47" s="61" t="str">
        <f>IF(E46="","",IF(ISERROR(VLOOKUP(E46,Athletes!$A:$B,2,FALSE)),"?",VLOOKUP(E46,Athletes!$A:$B,2,FALSE)))</f>
        <v>Hazel Peters</v>
      </c>
      <c r="F47" s="61" t="str">
        <f>IF(F46="","",IF(ISERROR(VLOOKUP(F46,Athletes!$A:$B,2,FALSE)),"?",VLOOKUP(F46,Athletes!$A:$B,2,FALSE)))</f>
        <v>Evie Murray</v>
      </c>
      <c r="G47" s="61" t="str">
        <f>IF(G46="","",IF(ISERROR(VLOOKUP(G46,Athletes!$A:$B,2,FALSE)),"?",VLOOKUP(G46,Athletes!$A:$B,2,FALSE)))</f>
        <v>Jessie Diack</v>
      </c>
      <c r="H47" s="61" t="str">
        <f>IF(H46="","",IF(ISERROR(VLOOKUP(H46,Athletes!$A:$B,2,FALSE)),"?",VLOOKUP(H46,Athletes!$A:$B,2,FALSE)))</f>
        <v>Evie Delahunt</v>
      </c>
      <c r="I47" s="61" t="str">
        <f>IF(I46="","",IF(ISERROR(VLOOKUP(I46,Athletes!$A:$B,2,FALSE)),"?",VLOOKUP(I46,Athletes!$A:$B,2,FALSE)))</f>
        <v/>
      </c>
      <c r="J47" s="61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102"/>
      <c r="B48" s="102"/>
      <c r="C48" s="61" t="str">
        <f>IF(C46="","",IF(ISERROR(VLOOKUP(C46,Athletes!$A:$C,3,FALSE)),"?",VLOOKUP(C46,Athletes!$A:$C,3,FALSE)))</f>
        <v>Worthing</v>
      </c>
      <c r="D48" s="61" t="str">
        <f>IF(D46="","",IF(ISERROR(VLOOKUP(D46,Athletes!$A:$C,3,FALSE)),"?",VLOOKUP(D46,Athletes!$A:$C,3,FALSE)))</f>
        <v>Crawley</v>
      </c>
      <c r="E48" s="61" t="str">
        <f>IF(E46="","",IF(ISERROR(VLOOKUP(E46,Athletes!$A:$C,3,FALSE)),"?",VLOOKUP(E46,Athletes!$A:$C,3,FALSE)))</f>
        <v>Chichester</v>
      </c>
      <c r="F48" s="61" t="str">
        <f>IF(F46="","",IF(ISERROR(VLOOKUP(F46,Athletes!$A:$C,3,FALSE)),"?",VLOOKUP(F46,Athletes!$A:$C,3,FALSE)))</f>
        <v>Brighton</v>
      </c>
      <c r="G48" s="61" t="str">
        <f>IF(G46="","",IF(ISERROR(VLOOKUP(G46,Athletes!$A:$C,3,FALSE)),"?",VLOOKUP(G46,Athletes!$A:$C,3,FALSE)))</f>
        <v>Haywards Heath</v>
      </c>
      <c r="H48" s="61" t="str">
        <f>IF(H46="","",IF(ISERROR(VLOOKUP(H46,Athletes!$A:$C,3,FALSE)),"?",VLOOKUP(H46,Athletes!$A:$C,3,FALSE)))</f>
        <v>Horsham</v>
      </c>
      <c r="I48" s="61" t="str">
        <f>IF(I46="","",IF(ISERROR(VLOOKUP(I46,Athletes!$A:$C,3,FALSE)),"?",VLOOKUP(I46,Athletes!$A:$C,3,FALSE)))</f>
        <v/>
      </c>
      <c r="J48" s="61" t="str">
        <f>IF(J46="","",IF(ISERROR(VLOOKUP(J46,Athletes!$A:$C,3,FALSE)),"?",VLOOKUP(J46,Athletes!$A:$C,3,FALSE)))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102"/>
      <c r="B49" s="103"/>
      <c r="C49" s="11">
        <v>60</v>
      </c>
      <c r="D49" s="11">
        <v>51</v>
      </c>
      <c r="E49" s="11">
        <v>51</v>
      </c>
      <c r="F49" s="11">
        <v>49</v>
      </c>
      <c r="G49" s="11">
        <v>49</v>
      </c>
      <c r="H49" s="11">
        <v>46</v>
      </c>
      <c r="I49" s="11"/>
      <c r="J49" s="26"/>
      <c r="K49" s="43"/>
      <c r="L49" s="61">
        <f t="shared" ref="L49:S49" si="15">IF(ISERROR(MATCH(L$1,$U46:$AB46,0)),"",9-MATCH(L$1,$U46:$AB46,0)+IF(ISERROR(MATCH(L$1,$U46:$AB46,0)),0,INDEX($U49:$AB49,1,MATCH(L$1,$U46:$AB46,0))))</f>
        <v>4.5</v>
      </c>
      <c r="M49" s="61">
        <f t="shared" si="15"/>
        <v>6.5</v>
      </c>
      <c r="N49" s="61">
        <f t="shared" si="15"/>
        <v>6.5</v>
      </c>
      <c r="O49" s="61">
        <f t="shared" si="15"/>
        <v>4.5</v>
      </c>
      <c r="P49" s="61">
        <f t="shared" si="15"/>
        <v>3</v>
      </c>
      <c r="Q49" s="61" t="str">
        <f t="shared" si="15"/>
        <v/>
      </c>
      <c r="R49" s="61" t="str">
        <f t="shared" si="15"/>
        <v/>
      </c>
      <c r="S49" s="61">
        <f t="shared" si="15"/>
        <v>8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-0.5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0.5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-0.5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0.5</v>
      </c>
      <c r="Z49" s="61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1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102"/>
      <c r="B50" s="102" t="s">
        <v>18</v>
      </c>
      <c r="C50" s="8">
        <v>358</v>
      </c>
      <c r="D50" s="8">
        <v>95</v>
      </c>
      <c r="E50" s="8">
        <v>401</v>
      </c>
      <c r="F50" s="8">
        <v>150</v>
      </c>
      <c r="G50" s="8">
        <v>9</v>
      </c>
      <c r="H50" s="8"/>
      <c r="I50" s="8"/>
      <c r="J50" s="34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Worthing</v>
      </c>
      <c r="V50" s="61" t="str">
        <f>IF(D50="","",IF(ISERROR(VLOOKUP(D50,Athletes!$A:$C,3,FALSE)),"?",VLOOKUP(D50,Athletes!$A:$C,3,FALSE)))</f>
        <v>Chichester</v>
      </c>
      <c r="W50" s="61" t="str">
        <f>IF(E50="","",IF(ISERROR(VLOOKUP(E50,Athletes!$A:$C,3,FALSE)),"?",VLOOKUP(E50,Athletes!$A:$C,3,FALSE)))</f>
        <v>Horsham</v>
      </c>
      <c r="X50" s="61" t="str">
        <f>IF(F50="","",IF(ISERROR(VLOOKUP(F50,Athletes!$A:$C,3,FALSE)),"?",VLOOKUP(F50,Athletes!$A:$C,3,FALSE)))</f>
        <v>Crawley</v>
      </c>
      <c r="Y50" s="61" t="str">
        <f>IF(G50="","",IF(ISERROR(VLOOKUP(G50,Athletes!$A:$C,3,FALSE)),"?",VLOOKUP(G50,Athletes!$A:$C,3,FALSE)))</f>
        <v>Brighton</v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102"/>
      <c r="B51" s="102"/>
      <c r="C51" s="61" t="str">
        <f>IF(C50="","",IF(ISERROR(VLOOKUP(C50,Athletes!$A:$B,2,FALSE)),"?",VLOOKUP(C50,Athletes!$A:$B,2,FALSE)))</f>
        <v>Eva-Betsy Taylor</v>
      </c>
      <c r="D51" s="61">
        <f>IF(D50="","",IF(ISERROR(VLOOKUP(D50,Athletes!$A:$B,2,FALSE)),"?",VLOOKUP(D50,Athletes!$A:$B,2,FALSE)))</f>
        <v>0</v>
      </c>
      <c r="E51" s="61" t="str">
        <f>IF(E50="","",IF(ISERROR(VLOOKUP(E50,Athletes!$A:$B,2,FALSE)),"?",VLOOKUP(E50,Athletes!$A:$B,2,FALSE)))</f>
        <v>Evie Colverson</v>
      </c>
      <c r="F51" s="61" t="str">
        <f>IF(F50="","",IF(ISERROR(VLOOKUP(F50,Athletes!$A:$B,2,FALSE)),"?",VLOOKUP(F50,Athletes!$A:$B,2,FALSE)))</f>
        <v>Amalie Wagjiani</v>
      </c>
      <c r="G51" s="61" t="str">
        <f>IF(G50="","",IF(ISERROR(VLOOKUP(G50,Athletes!$A:$B,2,FALSE)),"?",VLOOKUP(G50,Athletes!$A:$B,2,FALSE)))</f>
        <v>Layla Smith</v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5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102"/>
      <c r="B52" s="102"/>
      <c r="C52" s="61" t="str">
        <f>IF(C50="","",IF(ISERROR(VLOOKUP(C50,Athletes!$A:$C,3,FALSE)),"?",VLOOKUP(C50,Athletes!$A:$C,3,FALSE)))</f>
        <v>Worthing</v>
      </c>
      <c r="D52" s="61" t="str">
        <f>IF(D50="","",IF(ISERROR(VLOOKUP(D50,Athletes!$A:$C,3,FALSE)),"?",VLOOKUP(D50,Athletes!$A:$C,3,FALSE)))</f>
        <v>Chichester</v>
      </c>
      <c r="E52" s="61" t="str">
        <f>IF(E50="","",IF(ISERROR(VLOOKUP(E50,Athletes!$A:$C,3,FALSE)),"?",VLOOKUP(E50,Athletes!$A:$C,3,FALSE)))</f>
        <v>Horsham</v>
      </c>
      <c r="F52" s="61" t="str">
        <f>IF(F50="","",IF(ISERROR(VLOOKUP(F50,Athletes!$A:$C,3,FALSE)),"?",VLOOKUP(F50,Athletes!$A:$C,3,FALSE)))</f>
        <v>Crawley</v>
      </c>
      <c r="G52" s="61" t="str">
        <f>IF(G50="","",IF(ISERROR(VLOOKUP(G50,Athletes!$A:$C,3,FALSE)),"?",VLOOKUP(G50,Athletes!$A:$C,3,FALSE)))</f>
        <v>Brighton</v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103"/>
      <c r="B53" s="103"/>
      <c r="C53" s="11">
        <v>53</v>
      </c>
      <c r="D53" s="11">
        <v>51</v>
      </c>
      <c r="E53" s="11">
        <v>46</v>
      </c>
      <c r="F53" s="11">
        <v>43</v>
      </c>
      <c r="G53" s="11">
        <v>41</v>
      </c>
      <c r="H53" s="11"/>
      <c r="I53" s="11"/>
      <c r="J53" s="26"/>
      <c r="K53" s="43"/>
      <c r="L53" s="61">
        <f t="shared" ref="L53:S53" si="16">IF(ISERROR(MATCH(L$1,$U50:$AB50,0)),"",9-MATCH(L$1,$U50:$AB50,0)+IF(ISERROR(MATCH(L$1,$U50:$AB50,0)),0,INDEX($U53:$AB53,1,MATCH(L$1,$U50:$AB50,0))))</f>
        <v>4</v>
      </c>
      <c r="M53" s="61">
        <f t="shared" si="16"/>
        <v>5</v>
      </c>
      <c r="N53" s="61">
        <f t="shared" si="16"/>
        <v>7</v>
      </c>
      <c r="O53" s="61" t="str">
        <f t="shared" si="16"/>
        <v/>
      </c>
      <c r="P53" s="61">
        <f t="shared" si="16"/>
        <v>6</v>
      </c>
      <c r="Q53" s="61" t="str">
        <f t="shared" si="16"/>
        <v/>
      </c>
      <c r="R53" s="61" t="str">
        <f t="shared" si="16"/>
        <v/>
      </c>
      <c r="S53" s="61">
        <f t="shared" si="16"/>
        <v>8</v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1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1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3">
      <c r="A54" s="105" t="s">
        <v>31</v>
      </c>
      <c r="B54" s="104" t="s">
        <v>17</v>
      </c>
      <c r="C54" s="12">
        <v>148</v>
      </c>
      <c r="D54" s="8">
        <v>405</v>
      </c>
      <c r="E54" s="12">
        <v>16</v>
      </c>
      <c r="F54" s="12">
        <v>169</v>
      </c>
      <c r="G54" s="12"/>
      <c r="H54" s="12"/>
      <c r="I54" s="12"/>
      <c r="J54" s="34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Crawley</v>
      </c>
      <c r="V54" s="61" t="str">
        <f>IF(D54="","",IF(ISERROR(VLOOKUP(D54,Athletes!$A:$C,3,FALSE)),"?",VLOOKUP(D54,Athletes!$A:$C,3,FALSE)))</f>
        <v>Horsham</v>
      </c>
      <c r="W54" s="61" t="str">
        <f>IF(E54="","",IF(ISERROR(VLOOKUP(E54,Athletes!$A:$C,3,FALSE)),"?",VLOOKUP(E54,Athletes!$A:$C,3,FALSE)))</f>
        <v>Brighton</v>
      </c>
      <c r="X54" s="61" t="str">
        <f>IF(F54="","",IF(ISERROR(VLOOKUP(F54,Athletes!$A:$C,3,FALSE)),"?",VLOOKUP(F54,Athletes!$A:$C,3,FALSE)))</f>
        <v>Haywards Heath</v>
      </c>
      <c r="Y54" s="61" t="str">
        <f>IF(G54="","",IF(ISERROR(VLOOKUP(G54,Athletes!$A:$C,3,FALSE)),"?",VLOOKUP(G54,Athletes!$A:$C,3,FALSE)))</f>
        <v/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105"/>
      <c r="B55" s="102"/>
      <c r="C55" s="61" t="str">
        <f>IF(C54="","",IF(ISERROR(VLOOKUP(C54,Athletes!$A:$B,2,FALSE)),"?",VLOOKUP(C54,Athletes!$A:$B,2,FALSE)))</f>
        <v>Leighton Smith</v>
      </c>
      <c r="D55" s="61" t="str">
        <f>IF(D54="","",IF(ISERROR(VLOOKUP(D54,Athletes!$A:$B,2,FALSE)),"?",VLOOKUP(D54,Athletes!$A:$B,2,FALSE)))</f>
        <v>Marianna Karageorgopoulos</v>
      </c>
      <c r="E55" s="61" t="str">
        <f>IF(E54="","",IF(ISERROR(VLOOKUP(E54,Athletes!$A:$B,2,FALSE)),"?",VLOOKUP(E54,Athletes!$A:$B,2,FALSE)))</f>
        <v>Kira Dunford</v>
      </c>
      <c r="F55" s="61" t="str">
        <f>IF(F54="","",IF(ISERROR(VLOOKUP(F54,Athletes!$A:$B,2,FALSE)),"?",VLOOKUP(F54,Athletes!$A:$B,2,FALSE)))</f>
        <v>Jessie Diack</v>
      </c>
      <c r="G55" s="61" t="str">
        <f>IF(G54="","",IF(ISERROR(VLOOKUP(G54,Athletes!$A:$B,2,FALSE)),"?",VLOOKUP(G54,Athletes!$A:$B,2,FALSE)))</f>
        <v/>
      </c>
      <c r="H55" s="61" t="str">
        <f>IF(H54="","",IF(ISERROR(VLOOKUP(H54,Athletes!$A:$B,2,FALSE)),"?",VLOOKUP(H54,Athletes!$A:$B,2,FALSE)))</f>
        <v/>
      </c>
      <c r="I55" s="61"/>
      <c r="J55" s="61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105"/>
      <c r="B56" s="102"/>
      <c r="C56" s="61" t="str">
        <f>IF(C54="","",IF(ISERROR(VLOOKUP(C54,Athletes!$A:$C,3,FALSE)),"?",VLOOKUP(C54,Athletes!$A:$C,3,FALSE)))</f>
        <v>Crawley</v>
      </c>
      <c r="D56" s="61" t="str">
        <f>IF(D54="","",IF(ISERROR(VLOOKUP(D54,Athletes!$A:$C,3,FALSE)),"?",VLOOKUP(D54,Athletes!$A:$C,3,FALSE)))</f>
        <v>Horsham</v>
      </c>
      <c r="E56" s="61" t="str">
        <f>IF(E54="","",IF(ISERROR(VLOOKUP(E54,Athletes!$A:$C,3,FALSE)),"?",VLOOKUP(E54,Athletes!$A:$C,3,FALSE)))</f>
        <v>Brighton</v>
      </c>
      <c r="F56" s="61" t="str">
        <f>IF(F54="","",IF(ISERROR(VLOOKUP(F54,Athletes!$A:$C,3,FALSE)),"?",VLOOKUP(F54,Athletes!$A:$C,3,FALSE)))</f>
        <v>Haywards Heath</v>
      </c>
      <c r="G56" s="61" t="str">
        <f>IF(G54="","",IF(ISERROR(VLOOKUP(G54,Athletes!$A:$C,3,FALSE)),"?",VLOOKUP(G54,Athletes!$A:$C,3,FALSE)))</f>
        <v/>
      </c>
      <c r="H56" s="61" t="str">
        <f>IF(H54="","",IF(ISERROR(VLOOKUP(H54,Athletes!$A:$C,3,FALSE)),"?",VLOOKUP(H54,Athletes!$A:$C,3,FALSE)))</f>
        <v/>
      </c>
      <c r="I56" s="61"/>
      <c r="J56" s="61" t="str">
        <f>IF(J54="","",IF(ISERROR(VLOOKUP(J54,Athletes!$A:$C,3,FALSE)),"?",VLOOKUP(J54,Athletes!$A:$C,3,FALSE)))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105"/>
      <c r="B57" s="103"/>
      <c r="C57" s="11">
        <v>72</v>
      </c>
      <c r="D57" s="11">
        <v>71</v>
      </c>
      <c r="E57" s="11">
        <v>64</v>
      </c>
      <c r="F57" s="11">
        <v>63</v>
      </c>
      <c r="G57" s="11"/>
      <c r="H57" s="11"/>
      <c r="I57" s="11"/>
      <c r="J57" s="26"/>
      <c r="K57" s="43"/>
      <c r="L57" s="61">
        <f t="shared" ref="L57:S57" si="17">IF(ISERROR(MATCH(L$1,$U54:$AB54,0)),"",9-MATCH(L$1,$U54:$AB54,0)+IF(ISERROR(MATCH(L$1,$U54:$AB54,0)),0,INDEX($U57:$AB57,1,MATCH(L$1,$U54:$AB54,0))))</f>
        <v>6</v>
      </c>
      <c r="M57" s="61">
        <f t="shared" si="17"/>
        <v>8</v>
      </c>
      <c r="N57" s="61" t="str">
        <f t="shared" si="17"/>
        <v/>
      </c>
      <c r="O57" s="61">
        <f t="shared" si="17"/>
        <v>5</v>
      </c>
      <c r="P57" s="61">
        <f t="shared" si="17"/>
        <v>7</v>
      </c>
      <c r="Q57" s="61" t="str">
        <f t="shared" si="17"/>
        <v/>
      </c>
      <c r="R57" s="61" t="str">
        <f t="shared" si="17"/>
        <v/>
      </c>
      <c r="S57" s="61" t="str">
        <f t="shared" si="17"/>
        <v/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1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105"/>
      <c r="B58" s="102" t="s">
        <v>18</v>
      </c>
      <c r="C58" s="12">
        <v>151</v>
      </c>
      <c r="D58" s="8">
        <v>406</v>
      </c>
      <c r="E58" s="8">
        <v>24</v>
      </c>
      <c r="F58" s="8"/>
      <c r="H58" s="8"/>
      <c r="I58" s="8"/>
      <c r="J58" s="34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Crawley</v>
      </c>
      <c r="V58" s="61" t="str">
        <f>IF(D58="","",IF(ISERROR(VLOOKUP(D58,Athletes!$A:$C,3,FALSE)),"?",VLOOKUP(D58,Athletes!$A:$C,3,FALSE)))</f>
        <v>Horsham</v>
      </c>
      <c r="W58" s="61" t="str">
        <f>IF(E58="","",IF(ISERROR(VLOOKUP(E58,Athletes!$A:$C,3,FALSE)),"?",VLOOKUP(E58,Athletes!$A:$C,3,FALSE)))</f>
        <v>Brighton</v>
      </c>
      <c r="X58" s="61" t="str">
        <f>IF(F58="","",IF(ISERROR(VLOOKUP(F58,Athletes!$A:$C,3,FALSE)),"?",VLOOKUP(F58,Athletes!$A:$C,3,FALSE)))</f>
        <v/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105"/>
      <c r="B59" s="102"/>
      <c r="C59" s="61" t="str">
        <f>IF(C58="","",IF(ISERROR(VLOOKUP(C58,Athletes!$A:$B,2,FALSE)),"?",VLOOKUP(C58,Athletes!$A:$B,2,FALSE)))</f>
        <v>Lydia Watts</v>
      </c>
      <c r="D59" s="61" t="str">
        <f>IF(D58="","",IF(ISERROR(VLOOKUP(D58,Athletes!$A:$B,2,FALSE)),"?",VLOOKUP(D58,Athletes!$A:$B,2,FALSE)))</f>
        <v>Sophie Momot</v>
      </c>
      <c r="E59" s="61" t="str">
        <f>IF(E58="","",IF(ISERROR(VLOOKUP(E58,Athletes!$A:$B,2,FALSE)),"?",VLOOKUP(E58,Athletes!$A:$B,2,FALSE)))</f>
        <v>Juliana Christopherson</v>
      </c>
      <c r="F59" s="61" t="str">
        <f>IF(F58="","",IF(ISERROR(VLOOKUP(F58,Athletes!$A:$B,2,FALSE)),"?",VLOOKUP(F58,Athletes!$A:$B,2,FALSE)))</f>
        <v/>
      </c>
      <c r="G59" s="73"/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105"/>
      <c r="B60" s="102"/>
      <c r="C60" s="61" t="str">
        <f>IF(C58="","",IF(ISERROR(VLOOKUP(C58,Athletes!$A:$C,3,FALSE)),"?",VLOOKUP(C58,Athletes!$A:$C,3,FALSE)))</f>
        <v>Crawley</v>
      </c>
      <c r="D60" s="61" t="str">
        <f>IF(D58="","",IF(ISERROR(VLOOKUP(D58,Athletes!$A:$C,3,FALSE)),"?",VLOOKUP(D58,Athletes!$A:$C,3,FALSE)))</f>
        <v>Horsham</v>
      </c>
      <c r="E60" s="61" t="str">
        <f>IF(E58="","",IF(ISERROR(VLOOKUP(E58,Athletes!$A:$C,3,FALSE)),"?",VLOOKUP(E58,Athletes!$A:$C,3,FALSE)))</f>
        <v>Brighton</v>
      </c>
      <c r="F60" s="61" t="str">
        <f>IF(F58="","",IF(ISERROR(VLOOKUP(F58,Athletes!$A:$C,3,FALSE)),"?",VLOOKUP(F58,Athletes!$A:$C,3,FALSE)))</f>
        <v/>
      </c>
      <c r="G60" s="73"/>
      <c r="H60" s="61" t="str">
        <f>IF(H59="","",IF(ISERROR(VLOOKUP(H59,Athletes!$A:$B,2,FALSE)),"?",VLOOKUP(H59,Athletes!$A:$B,2,FALSE)))</f>
        <v/>
      </c>
      <c r="I60" s="61" t="str">
        <f>IF(I59="","",IF(ISERROR(VLOOKUP(I59,Athletes!$A:$B,2,FALSE)),"?",VLOOKUP(I59,Athletes!$A:$B,2,FALSE)))</f>
        <v/>
      </c>
      <c r="J60" s="61" t="str">
        <f>IF(J58="","",IF(ISERROR(VLOOKUP(J58,Athletes!$A:$C,3,FALSE)),"?",VLOOKUP(J58,Athletes!$A:$C,3,FALSE)))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06"/>
      <c r="B61" s="107"/>
      <c r="C61" s="11">
        <v>65</v>
      </c>
      <c r="D61" s="11">
        <v>65</v>
      </c>
      <c r="E61" s="11">
        <v>63</v>
      </c>
      <c r="F61" s="11"/>
      <c r="G61" s="72"/>
      <c r="H61" s="11"/>
      <c r="I61" s="11"/>
      <c r="J61" s="26"/>
      <c r="K61" s="52"/>
      <c r="L61" s="61">
        <f t="shared" ref="L61:S61" si="18">IF(ISERROR(MATCH(L$1,$U58:$AB58,0)),"",9-MATCH(L$1,$U58:$AB58,0)+IF(ISERROR(MATCH(L$1,$U58:$AB58,0)),0,INDEX($U61:$AB61,1,MATCH(L$1,$U58:$AB58,0))))</f>
        <v>6</v>
      </c>
      <c r="M61" s="61">
        <f>IF(ISERROR(MATCH(M$1,$U58:$AB58,0)),"",9-MATCH(M$1,$U58:$AB58,0)+IF(ISERROR(MATCH(M$1,$U58:$AB58,0)),0,INDEX($U61:$AB61,1,MATCH(M$1,$U58:$AB58,0))))</f>
        <v>7.5</v>
      </c>
      <c r="N61" s="61" t="str">
        <f t="shared" si="18"/>
        <v/>
      </c>
      <c r="O61" s="61" t="str">
        <f t="shared" si="18"/>
        <v/>
      </c>
      <c r="P61" s="61">
        <f t="shared" si="18"/>
        <v>7.5</v>
      </c>
      <c r="Q61" s="61" t="str">
        <f t="shared" si="18"/>
        <v/>
      </c>
      <c r="R61" s="61" t="str">
        <f t="shared" si="18"/>
        <v/>
      </c>
      <c r="S61" s="61" t="str">
        <f t="shared" si="18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-0.5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0.5</v>
      </c>
      <c r="W61" s="61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1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42</v>
      </c>
      <c r="B62" s="29"/>
      <c r="K62" s="66"/>
      <c r="L62" s="82">
        <f>SUM(L5:L61)</f>
        <v>114.5</v>
      </c>
      <c r="M62" s="83">
        <f t="shared" ref="M62:S62" si="19">SUM(M5:M61)</f>
        <v>114</v>
      </c>
      <c r="N62" s="83">
        <f t="shared" si="19"/>
        <v>20.5</v>
      </c>
      <c r="O62" s="83">
        <f t="shared" si="19"/>
        <v>15.5</v>
      </c>
      <c r="P62" s="83">
        <f t="shared" si="19"/>
        <v>47.5</v>
      </c>
      <c r="Q62" s="83">
        <f t="shared" si="19"/>
        <v>0</v>
      </c>
      <c r="R62" s="83">
        <f t="shared" si="19"/>
        <v>0</v>
      </c>
      <c r="S62" s="84">
        <f t="shared" si="19"/>
        <v>32</v>
      </c>
    </row>
  </sheetData>
  <mergeCells count="25">
    <mergeCell ref="B6:B9"/>
    <mergeCell ref="B2:B5"/>
    <mergeCell ref="A2:A9"/>
    <mergeCell ref="B14:B17"/>
    <mergeCell ref="A10:A17"/>
    <mergeCell ref="B10:B13"/>
    <mergeCell ref="B22:B25"/>
    <mergeCell ref="A18:A25"/>
    <mergeCell ref="A30:A37"/>
    <mergeCell ref="A46:A53"/>
    <mergeCell ref="B18:B21"/>
    <mergeCell ref="A38:A45"/>
    <mergeCell ref="B38:B41"/>
    <mergeCell ref="B42:B45"/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62"/>
  <sheetViews>
    <sheetView topLeftCell="Q1" zoomScaleNormal="100" workbookViewId="0">
      <pane ySplit="1" topLeftCell="A21" activePane="bottomLeft" state="frozen"/>
      <selection activeCell="E30" sqref="E30"/>
      <selection pane="bottomLeft" activeCell="U26" sqref="U26"/>
    </sheetView>
  </sheetViews>
  <sheetFormatPr defaultRowHeight="14" x14ac:dyDescent="0.3"/>
  <cols>
    <col min="1" max="1" width="26.9140625" bestFit="1" customWidth="1"/>
    <col min="3" max="5" width="14.58203125" bestFit="1" customWidth="1"/>
    <col min="6" max="6" width="13.08203125" bestFit="1" customWidth="1"/>
    <col min="7" max="10" width="12.58203125" customWidth="1"/>
    <col min="11" max="11" width="4.082031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4140625" customWidth="1"/>
    <col min="21" max="22" width="9" customWidth="1"/>
    <col min="23" max="23" width="13.4140625" customWidth="1"/>
    <col min="24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102" t="s">
        <v>28</v>
      </c>
      <c r="B2" s="104" t="s">
        <v>17</v>
      </c>
      <c r="C2" s="23">
        <v>39</v>
      </c>
      <c r="D2" s="23">
        <v>341</v>
      </c>
      <c r="E2" s="23">
        <v>145</v>
      </c>
      <c r="F2" s="23"/>
      <c r="G2" s="23"/>
      <c r="H2" s="23"/>
      <c r="I2" s="23"/>
      <c r="J2" s="58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Brighton</v>
      </c>
      <c r="V2" s="61" t="str">
        <f>IF(D2="","",IF(ISERROR(VLOOKUP(D2,Athletes!$A:$C,3,FALSE)),"?",VLOOKUP(D2,Athletes!$A:$C,3,FALSE)))</f>
        <v>Worthing</v>
      </c>
      <c r="W2" s="61" t="str">
        <f>IF(E2="","",IF(ISERROR(VLOOKUP(E2,Athletes!$A:$C,3,FALSE)),"?",VLOOKUP(E2,Athletes!$A:$C,3,FALSE)))</f>
        <v>Crawley</v>
      </c>
      <c r="X2" s="61" t="str">
        <f>IF(F2="","",IF(ISERROR(VLOOKUP(F2,Athletes!$A:$C,3,FALSE)),"?",VLOOKUP(F2,Athletes!$A:$C,3,FALSE)))</f>
        <v/>
      </c>
      <c r="Y2" s="61" t="str">
        <f>IF(G2="","",IF(ISERROR(VLOOKUP(G2,Athletes!$A:$C,3,FALSE)),"?",VLOOKUP(G2,Athletes!$A:$C,3,FALSE)))</f>
        <v/>
      </c>
      <c r="Z2" s="61" t="str">
        <f>IF(H2="","",IF(ISERROR(VLOOKUP(H2,Athletes!$A:$C,3,FALSE)),"?",VLOOKUP(H2,Athletes!$A:$C,3,FALSE)))</f>
        <v/>
      </c>
      <c r="AA2" s="61" t="str">
        <f>IF(I2="","",IF(ISERROR(VLOOKUP(I2,Athletes!$A:$C,3,FALSE)),"?",VLOOKUP(I2,Athletes!$A:$C,3,FALSE)))</f>
        <v/>
      </c>
      <c r="AB2" s="61" t="str">
        <f>IF(J2="","",IF(ISERROR(VLOOKUP(J2,Athletes!$A:$C,3,FALSE)),"?",VLOOKUP(J2,Athletes!$A:$C,3,FALSE)))</f>
        <v/>
      </c>
    </row>
    <row r="3" spans="1:28" ht="14.5" x14ac:dyDescent="0.3">
      <c r="A3" s="102"/>
      <c r="B3" s="102"/>
      <c r="C3" s="61" t="str">
        <f>IF(C2="","",IF(ISERROR(VLOOKUP(C2,Athletes!$A:$B,2,FALSE)),"?",VLOOKUP(C2,Athletes!$A:$B,2,FALSE)))</f>
        <v>Jude Porter</v>
      </c>
      <c r="D3" s="61" t="str">
        <f>IF(D2="","",IF(ISERROR(VLOOKUP(D2,Athletes!$A:$B,2,FALSE)),"?",VLOOKUP(D2,Athletes!$A:$B,2,FALSE)))</f>
        <v>Harry Windham</v>
      </c>
      <c r="E3" s="61" t="str">
        <f>IF(E2="","",IF(ISERROR(VLOOKUP(E2,Athletes!$A:$B,2,FALSE)),"?",VLOOKUP(E2,Athletes!$A:$B,2,FALSE)))</f>
        <v>James Meaney</v>
      </c>
      <c r="F3" s="61" t="str">
        <f>IF(F2="","",IF(ISERROR(VLOOKUP(F2,Athletes!$A:$B,2,FALSE)),"?",VLOOKUP(F2,Athletes!$A:$B,2,FALSE)))</f>
        <v/>
      </c>
      <c r="G3" s="61" t="str">
        <f>IF(G2="","",IF(ISERROR(VLOOKUP(G2,Athletes!$A:$B,2,FALSE)),"?",VLOOKUP(G2,Athletes!$A:$B,2,FALSE)))</f>
        <v/>
      </c>
      <c r="H3" s="61" t="str">
        <f>IF(H2="","",IF(ISERROR(VLOOKUP(H2,Athletes!$A:$B,2,FALSE)),"?",VLOOKUP(H2,Athletes!$A:$B,2,FALSE)))</f>
        <v/>
      </c>
      <c r="I3" s="61" t="str">
        <f>IF(I2="","",IF(ISERROR(VLOOKUP(I2,Athletes!$A:$B,2,FALSE)),"?",VLOOKUP(I2,Athletes!$A:$B,2,FALSE)))</f>
        <v/>
      </c>
      <c r="J3" s="65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102"/>
      <c r="B4" s="102"/>
      <c r="C4" s="61" t="str">
        <f>IF(C2="","",IF(ISERROR(VLOOKUP(C2,Athletes!$A:$C,3,FALSE)),"?",VLOOKUP(C2,Athletes!$A:$C,3,FALSE)))</f>
        <v>Brighton</v>
      </c>
      <c r="D4" s="61" t="str">
        <f>IF(D2="","",IF(ISERROR(VLOOKUP(D2,Athletes!$A:$C,3,FALSE)),"?",VLOOKUP(D2,Athletes!$A:$C,3,FALSE)))</f>
        <v>Worthing</v>
      </c>
      <c r="E4" s="61" t="str">
        <f>IF(E2="","",IF(ISERROR(VLOOKUP(E2,Athletes!$A:$C,3,FALSE)),"?",VLOOKUP(E2,Athletes!$A:$C,3,FALSE)))</f>
        <v>Crawley</v>
      </c>
      <c r="F4" s="61" t="str">
        <f>IF(F2="","",IF(ISERROR(VLOOKUP(F2,Athletes!$A:$C,3,FALSE)),"?",VLOOKUP(F2,Athletes!$A:$C,3,FALSE)))</f>
        <v/>
      </c>
      <c r="G4" s="61" t="str">
        <f>IF(G2="","",IF(ISERROR(VLOOKUP(G2,Athletes!$A:$C,3,FALSE)),"?",VLOOKUP(G2,Athletes!$A:$C,3,FALSE)))</f>
        <v/>
      </c>
      <c r="H4" s="61" t="str">
        <f>IF(H2="","",IF(ISERROR(VLOOKUP(H2,Athletes!$A:$C,3,FALSE)),"?",VLOOKUP(H2,Athletes!$A:$C,3,FALSE)))</f>
        <v/>
      </c>
      <c r="I4" s="61" t="str">
        <f>IF(I2="","",IF(ISERROR(VLOOKUP(I2,Athletes!$A:$C,3,FALSE)),"?",VLOOKUP(I2,Athletes!$A:$C,3,FALSE)))</f>
        <v/>
      </c>
      <c r="J4" s="65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02"/>
      <c r="B5" s="103"/>
      <c r="C5" s="24">
        <v>24.2</v>
      </c>
      <c r="D5" s="24">
        <v>24.4</v>
      </c>
      <c r="E5" s="24">
        <v>25</v>
      </c>
      <c r="F5" s="24"/>
      <c r="G5" s="24"/>
      <c r="H5" s="24"/>
      <c r="I5" s="24"/>
      <c r="J5" s="33"/>
      <c r="K5" s="43"/>
      <c r="L5" s="61">
        <f t="shared" ref="L5:S5" si="0">IF(ISERROR(MATCH(L$1,$U2:$AB2,0)),"",9-MATCH(L$1,$U2:$AB2,0))</f>
        <v>8</v>
      </c>
      <c r="M5" s="61">
        <f t="shared" si="0"/>
        <v>6</v>
      </c>
      <c r="N5" s="61" t="str">
        <f t="shared" si="0"/>
        <v/>
      </c>
      <c r="O5" s="61" t="str">
        <f t="shared" si="0"/>
        <v/>
      </c>
      <c r="P5" s="61" t="str">
        <f t="shared" si="0"/>
        <v/>
      </c>
      <c r="Q5" s="61" t="str">
        <f t="shared" si="0"/>
        <v/>
      </c>
      <c r="R5" s="61" t="str">
        <f t="shared" si="0"/>
        <v/>
      </c>
      <c r="S5" s="61">
        <f t="shared" si="0"/>
        <v>7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102"/>
      <c r="B6" s="102" t="s">
        <v>18</v>
      </c>
      <c r="C6" s="23">
        <v>37</v>
      </c>
      <c r="D6" s="23">
        <v>142</v>
      </c>
      <c r="E6" s="23">
        <v>354</v>
      </c>
      <c r="F6" s="8"/>
      <c r="G6" s="8"/>
      <c r="H6" s="8"/>
      <c r="I6" s="8"/>
      <c r="J6" s="25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Brighton</v>
      </c>
      <c r="V6" s="61" t="str">
        <f>IF(D6="","",IF(ISERROR(VLOOKUP(D6,Athletes!$A:$C,3,FALSE)),"?",VLOOKUP(D6,Athletes!$A:$C,3,FALSE)))</f>
        <v>Crawley</v>
      </c>
      <c r="W6" s="61" t="str">
        <f>IF(E6="","",IF(ISERROR(VLOOKUP(E6,Athletes!$A:$C,3,FALSE)),"?",VLOOKUP(E6,Athletes!$A:$C,3,FALSE)))</f>
        <v>Worthing</v>
      </c>
      <c r="X6" s="61" t="str">
        <f>IF(F6="","",IF(ISERROR(VLOOKUP(F6,Athletes!$A:$C,3,FALSE)),"?",VLOOKUP(F6,Athletes!$A:$C,3,FALSE)))</f>
        <v/>
      </c>
      <c r="Y6" s="61" t="str">
        <f>IF(G6="","",IF(ISERROR(VLOOKUP(G6,Athletes!$A:$C,3,FALSE)),"?",VLOOKUP(G6,Athletes!$A:$C,3,FALSE)))</f>
        <v/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102"/>
      <c r="B7" s="102"/>
      <c r="C7" s="61" t="str">
        <f>IF(C6="","",IF(ISERROR(VLOOKUP(C6,Athletes!$A:$B,2,FALSE)),"?",VLOOKUP(C6,Athletes!$A:$B,2,FALSE)))</f>
        <v>Michael Ojo</v>
      </c>
      <c r="D7" s="61" t="str">
        <f>IF(D6="","",IF(ISERROR(VLOOKUP(D6,Athletes!$A:$B,2,FALSE)),"?",VLOOKUP(D6,Athletes!$A:$B,2,FALSE)))</f>
        <v>Liam Campbell</v>
      </c>
      <c r="E7" s="61" t="str">
        <f>IF(E6="","",IF(ISERROR(VLOOKUP(E6,Athletes!$A:$B,2,FALSE)),"?",VLOOKUP(E6,Athletes!$A:$B,2,FALSE)))</f>
        <v>Jacob White</v>
      </c>
      <c r="F7" s="61" t="str">
        <f>IF(F6="","",IF(ISERROR(VLOOKUP(F6,Athletes!$A:$B,2,FALSE)),"?",VLOOKUP(F6,Athletes!$A:$B,2,FALSE)))</f>
        <v/>
      </c>
      <c r="G7" s="61" t="str">
        <f>IF(G6="","",IF(ISERROR(VLOOKUP(G6,Athletes!$A:$B,2,FALSE)),"?",VLOOKUP(G6,Athletes!$A:$B,2,FALSE)))</f>
        <v/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02"/>
      <c r="B8" s="102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>Worthing</v>
      </c>
      <c r="F8" s="61" t="str">
        <f>IF(F6="","",IF(ISERROR(VLOOKUP(F6,Athletes!$A:$C,3,FALSE)),"?",VLOOKUP(F6,Athletes!$A:$C,3,FALSE)))</f>
        <v/>
      </c>
      <c r="G8" s="61" t="str">
        <f>IF(G6="","",IF(ISERROR(VLOOKUP(G6,Athletes!$A:$C,3,FALSE)),"?",VLOOKUP(G6,Athletes!$A:$C,3,FALSE)))</f>
        <v/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03"/>
      <c r="B9" s="103"/>
      <c r="C9" s="24">
        <v>25.6</v>
      </c>
      <c r="D9" s="24">
        <v>25.7</v>
      </c>
      <c r="E9" s="24">
        <v>26.1</v>
      </c>
      <c r="F9" s="11"/>
      <c r="G9" s="11"/>
      <c r="H9" s="11"/>
      <c r="I9" s="11"/>
      <c r="J9" s="26"/>
      <c r="K9" s="43"/>
      <c r="L9" s="61">
        <f t="shared" ref="L9:S9" si="1">IF(ISERROR(MATCH(L$1,$U6:$AB6,0)),"",9-MATCH(L$1,$U6:$AB6,0))</f>
        <v>8</v>
      </c>
      <c r="M9" s="61">
        <f t="shared" si="1"/>
        <v>7</v>
      </c>
      <c r="N9" s="61" t="str">
        <f t="shared" si="1"/>
        <v/>
      </c>
      <c r="O9" s="61" t="str">
        <f t="shared" si="1"/>
        <v/>
      </c>
      <c r="P9" s="61" t="str">
        <f t="shared" si="1"/>
        <v/>
      </c>
      <c r="Q9" s="61" t="str">
        <f t="shared" si="1"/>
        <v/>
      </c>
      <c r="R9" s="61" t="str">
        <f t="shared" si="1"/>
        <v/>
      </c>
      <c r="S9" s="61">
        <f t="shared" si="1"/>
        <v>6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104" t="s">
        <v>19</v>
      </c>
      <c r="B10" s="104" t="s">
        <v>17</v>
      </c>
      <c r="C10" s="12">
        <v>144</v>
      </c>
      <c r="D10" s="12">
        <v>173</v>
      </c>
      <c r="E10" s="12">
        <v>37</v>
      </c>
      <c r="F10" s="12">
        <v>354</v>
      </c>
      <c r="G10" s="12"/>
      <c r="H10" s="12"/>
      <c r="I10" s="12"/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Crawley</v>
      </c>
      <c r="V10" s="61" t="str">
        <f>IF(D10="","",IF(ISERROR(VLOOKUP(D10,Athletes!$A:$C,3,FALSE)),"?",VLOOKUP(D10,Athletes!$A:$C,3,FALSE)))</f>
        <v>Haywards Heath</v>
      </c>
      <c r="W10" s="61" t="str">
        <f>IF(E10="","",IF(ISERROR(VLOOKUP(E10,Athletes!$A:$C,3,FALSE)),"?",VLOOKUP(E10,Athletes!$A:$C,3,FALSE)))</f>
        <v>Brighton</v>
      </c>
      <c r="X10" s="61" t="str">
        <f>IF(F10="","",IF(ISERROR(VLOOKUP(F10,Athletes!$A:$C,3,FALSE)),"?",VLOOKUP(F10,Athletes!$A:$C,3,FALSE)))</f>
        <v>Worthing</v>
      </c>
      <c r="Y10" s="61" t="str">
        <f>IF(G10="","",IF(ISERROR(VLOOKUP(G10,Athletes!$A:$C,3,FALSE)),"?",VLOOKUP(G10,Athletes!$A:$C,3,FALSE)))</f>
        <v/>
      </c>
      <c r="Z10" s="61" t="str">
        <f>IF(H10="","",IF(ISERROR(VLOOKUP(H10,Athletes!$A:$C,3,FALSE)),"?",VLOOKUP(H10,Athletes!$A:$C,3,FALSE)))</f>
        <v/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102"/>
      <c r="B11" s="102"/>
      <c r="C11" s="61" t="str">
        <f>IF(C10="","",IF(ISERROR(VLOOKUP(C10,Athletes!$A:$B,2,FALSE)),"?",VLOOKUP(C10,Athletes!$A:$B,2,FALSE)))</f>
        <v>Ander Hunton</v>
      </c>
      <c r="D11" s="61" t="str">
        <f>IF(D10="","",IF(ISERROR(VLOOKUP(D10,Athletes!$A:$B,2,FALSE)),"?",VLOOKUP(D10,Athletes!$A:$B,2,FALSE)))</f>
        <v>Charlie Waller</v>
      </c>
      <c r="E11" s="61" t="str">
        <f>IF(E10="","",IF(ISERROR(VLOOKUP(E10,Athletes!$A:$B,2,FALSE)),"?",VLOOKUP(E10,Athletes!$A:$B,2,FALSE)))</f>
        <v>Michael Ojo</v>
      </c>
      <c r="F11" s="61" t="str">
        <f>IF(F10="","",IF(ISERROR(VLOOKUP(F10,Athletes!$A:$B,2,FALSE)),"?",VLOOKUP(F10,Athletes!$A:$B,2,FALSE)))</f>
        <v>Jacob White</v>
      </c>
      <c r="G11" s="61" t="str">
        <f>IF(G10="","",IF(ISERROR(VLOOKUP(G10,Athletes!$A:$B,2,FALSE)),"?",VLOOKUP(G10,Athletes!$A:$B,2,FALSE)))</f>
        <v/>
      </c>
      <c r="H11" s="61" t="str">
        <f>IF(H10="","",IF(ISERROR(VLOOKUP(H10,Athletes!$A:$B,2,FALSE)),"?",VLOOKUP(H10,Athletes!$A:$B,2,FALSE)))</f>
        <v/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02"/>
      <c r="B12" s="102"/>
      <c r="C12" s="61" t="str">
        <f>IF(C10="","",IF(ISERROR(VLOOKUP(C10,Athletes!$A:$C,3,FALSE)),"?",VLOOKUP(C10,Athletes!$A:$C,3,FALSE)))</f>
        <v>Crawley</v>
      </c>
      <c r="D12" s="61" t="str">
        <f>IF(D10="","",IF(ISERROR(VLOOKUP(D10,Athletes!$A:$C,3,FALSE)),"?",VLOOKUP(D10,Athletes!$A:$C,3,FALSE)))</f>
        <v>Haywards Heath</v>
      </c>
      <c r="E12" s="61" t="str">
        <f>IF(E10="","",IF(ISERROR(VLOOKUP(E10,Athletes!$A:$C,3,FALSE)),"?",VLOOKUP(E10,Athletes!$A:$C,3,FALSE)))</f>
        <v>Brighton</v>
      </c>
      <c r="F12" s="61" t="str">
        <f>IF(F10="","",IF(ISERROR(VLOOKUP(F10,Athletes!$A:$C,3,FALSE)),"?",VLOOKUP(F10,Athletes!$A:$C,3,FALSE)))</f>
        <v>Worthing</v>
      </c>
      <c r="G12" s="61" t="str">
        <f>IF(G10="","",IF(ISERROR(VLOOKUP(G10,Athletes!$A:$C,3,FALSE)),"?",VLOOKUP(G10,Athletes!$A:$C,3,FALSE)))</f>
        <v/>
      </c>
      <c r="H12" s="61" t="str">
        <f>IF(H10="","",IF(ISERROR(VLOOKUP(H10,Athletes!$A:$C,3,FALSE)),"?",VLOOKUP(H10,Athletes!$A:$C,3,FALSE)))</f>
        <v/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02"/>
      <c r="B13" s="103"/>
      <c r="C13" s="53">
        <v>53.7</v>
      </c>
      <c r="D13" s="53">
        <v>54</v>
      </c>
      <c r="E13" s="53">
        <v>54.4</v>
      </c>
      <c r="F13" s="53">
        <v>55.1</v>
      </c>
      <c r="G13" s="53"/>
      <c r="H13" s="53"/>
      <c r="I13" s="53"/>
      <c r="J13" s="59"/>
      <c r="K13" s="43"/>
      <c r="L13" s="61">
        <f t="shared" ref="L13:S13" si="2">IF(ISERROR(MATCH(L$1,$U10:$AB10,0)),"",9-MATCH(L$1,$U10:$AB10,0))</f>
        <v>6</v>
      </c>
      <c r="M13" s="61">
        <f t="shared" si="2"/>
        <v>8</v>
      </c>
      <c r="N13" s="61" t="str">
        <f t="shared" si="2"/>
        <v/>
      </c>
      <c r="O13" s="61">
        <f t="shared" si="2"/>
        <v>7</v>
      </c>
      <c r="P13" s="61" t="str">
        <f t="shared" si="2"/>
        <v/>
      </c>
      <c r="Q13" s="61" t="str">
        <f t="shared" si="2"/>
        <v/>
      </c>
      <c r="R13" s="61" t="str">
        <f t="shared" si="2"/>
        <v/>
      </c>
      <c r="S13" s="61">
        <f t="shared" si="2"/>
        <v>5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102"/>
      <c r="B14" s="102" t="s">
        <v>18</v>
      </c>
      <c r="C14" s="8">
        <v>146</v>
      </c>
      <c r="D14" s="8"/>
      <c r="E14" s="8"/>
      <c r="F14" s="8"/>
      <c r="G14" s="8"/>
      <c r="H14" s="8"/>
      <c r="I14" s="8"/>
      <c r="J14" s="25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Crawley</v>
      </c>
      <c r="V14" s="61" t="str">
        <f>IF(D14="","",IF(ISERROR(VLOOKUP(D14,Athletes!$A:$C,3,FALSE)),"?",VLOOKUP(D14,Athletes!$A:$C,3,FALSE)))</f>
        <v/>
      </c>
      <c r="W14" s="61" t="str">
        <f>IF(E14="","",IF(ISERROR(VLOOKUP(E14,Athletes!$A:$C,3,FALSE)),"?",VLOOKUP(E14,Athletes!$A:$C,3,FALSE)))</f>
        <v/>
      </c>
      <c r="X14" s="61" t="str">
        <f>IF(F14="","",IF(ISERROR(VLOOKUP(F14,Athletes!$A:$C,3,FALSE)),"?",VLOOKUP(F14,Athletes!$A:$C,3,FALSE)))</f>
        <v/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02"/>
      <c r="B15" s="102"/>
      <c r="C15" s="61" t="str">
        <f>IF(C14="","",IF(ISERROR(VLOOKUP(C14,Athletes!$A:$B,2,FALSE)),"?",VLOOKUP(C14,Athletes!$A:$B,2,FALSE)))</f>
        <v>Harley Saunders-Neate</v>
      </c>
      <c r="D15" s="61" t="str">
        <f>IF(D14="","",IF(ISERROR(VLOOKUP(D14,Athletes!$A:$B,2,FALSE)),"?",VLOOKUP(D14,Athletes!$A:$B,2,FALSE)))</f>
        <v/>
      </c>
      <c r="E15" s="61" t="str">
        <f>IF(E14="","",IF(ISERROR(VLOOKUP(E14,Athletes!$A:$B,2,FALSE)),"?",VLOOKUP(E14,Athletes!$A:$B,2,FALSE)))</f>
        <v/>
      </c>
      <c r="F15" s="61" t="str">
        <f>IF(F14="","",IF(ISERROR(VLOOKUP(F14,Athletes!$A:$B,2,FALSE)),"?",VLOOKUP(F14,Athletes!$A:$B,2,FALSE)))</f>
        <v/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02"/>
      <c r="B16" s="102"/>
      <c r="C16" s="61" t="str">
        <f>IF(C14="","",IF(ISERROR(VLOOKUP(C14,Athletes!$A:$C,3,FALSE)),"?",VLOOKUP(C14,Athletes!$A:$C,3,FALSE)))</f>
        <v>Crawley</v>
      </c>
      <c r="D16" s="61" t="str">
        <f>IF(D14="","",IF(ISERROR(VLOOKUP(D14,Athletes!$A:$C,3,FALSE)),"?",VLOOKUP(D14,Athletes!$A:$C,3,FALSE)))</f>
        <v/>
      </c>
      <c r="E16" s="61" t="str">
        <f>IF(E14="","",IF(ISERROR(VLOOKUP(E14,Athletes!$A:$C,3,FALSE)),"?",VLOOKUP(E14,Athletes!$A:$C,3,FALSE)))</f>
        <v/>
      </c>
      <c r="F16" s="61" t="str">
        <f>IF(F14="","",IF(ISERROR(VLOOKUP(F14,Athletes!$A:$C,3,FALSE)),"?",VLOOKUP(F14,Athletes!$A:$C,3,FALSE)))</f>
        <v/>
      </c>
      <c r="G16" s="61" t="str">
        <f>IF(G15="","",IF(ISERROR(VLOOKUP(G15,Athletes!$A:$B,2,FALSE)),"?",VLOOKUP(G15,Athletes!$A:$B,2,FALSE)))</f>
        <v/>
      </c>
      <c r="H16" s="61" t="str">
        <f>IF(H15="","",IF(ISERROR(VLOOKUP(H15,Athletes!$A:$B,2,FALSE)),"?",VLOOKUP(H15,Athletes!$A:$B,2,FALSE)))</f>
        <v/>
      </c>
      <c r="I16" s="61" t="str">
        <f>IF(I15="","",IF(ISERROR(VLOOKUP(I15,Athletes!$A:$B,2,FALSE)),"?",VLOOKUP(I15,Athletes!$A:$B,2,FALSE)))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03"/>
      <c r="B17" s="103"/>
      <c r="C17" s="53">
        <v>54.6</v>
      </c>
      <c r="D17" s="53"/>
      <c r="E17" s="53"/>
      <c r="F17" s="53"/>
      <c r="G17" s="53"/>
      <c r="H17" s="53"/>
      <c r="I17" s="53"/>
      <c r="J17" s="55"/>
      <c r="K17" s="43"/>
      <c r="L17" s="61" t="str">
        <f t="shared" ref="L17:S17" si="3">IF(ISERROR(MATCH(L$1,$U14:$AB14,0)),"",9-MATCH(L$1,$U14:$AB14,0))</f>
        <v/>
      </c>
      <c r="M17" s="61">
        <f t="shared" si="3"/>
        <v>8</v>
      </c>
      <c r="N17" s="61" t="str">
        <f t="shared" si="3"/>
        <v/>
      </c>
      <c r="O17" s="61" t="str">
        <f t="shared" si="3"/>
        <v/>
      </c>
      <c r="P17" s="61" t="str">
        <f t="shared" si="3"/>
        <v/>
      </c>
      <c r="Q17" s="61" t="str">
        <f t="shared" si="3"/>
        <v/>
      </c>
      <c r="R17" s="61" t="str">
        <f t="shared" si="3"/>
        <v/>
      </c>
      <c r="S17" s="61" t="str">
        <f t="shared" si="3"/>
        <v/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104" t="s">
        <v>29</v>
      </c>
      <c r="B18" s="104" t="s">
        <v>17</v>
      </c>
      <c r="C18" s="12">
        <v>141</v>
      </c>
      <c r="D18" s="12">
        <v>37</v>
      </c>
      <c r="E18" s="12">
        <v>173</v>
      </c>
      <c r="F18" s="12">
        <v>17</v>
      </c>
      <c r="G18" s="12"/>
      <c r="H18" s="12"/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Crawley</v>
      </c>
      <c r="V18" s="61" t="str">
        <f>IF(D18="","",IF(ISERROR(VLOOKUP(D18,Athletes!$A:$C,3,FALSE)),"?",VLOOKUP(D18,Athletes!$A:$C,3,FALSE)))</f>
        <v>Brighton</v>
      </c>
      <c r="W18" s="61" t="str">
        <f>IF(E18="","",IF(ISERROR(VLOOKUP(E18,Athletes!$A:$C,3,FALSE)),"?",VLOOKUP(E18,Athletes!$A:$C,3,FALSE)))</f>
        <v>Haywards Heath</v>
      </c>
      <c r="X18" s="61" t="str">
        <f>IF(F18="","",IF(ISERROR(VLOOKUP(F18,Athletes!$A:$C,3,FALSE)),"?",VLOOKUP(F18,Athletes!$A:$C,3,FALSE)))</f>
        <v>Brighton</v>
      </c>
      <c r="Y18" s="61" t="str">
        <f>IF(G18="","",IF(ISERROR(VLOOKUP(G18,Athletes!$A:$C,3,FALSE)),"?",VLOOKUP(G18,Athletes!$A:$C,3,FALSE)))</f>
        <v/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102"/>
      <c r="B19" s="102"/>
      <c r="C19" s="61" t="str">
        <f>IF(C18="","",IF(ISERROR(VLOOKUP(C18,Athletes!$A:$B,2,FALSE)),"?",VLOOKUP(C18,Athletes!$A:$B,2,FALSE)))</f>
        <v>Oliver Aylward</v>
      </c>
      <c r="D19" s="61" t="str">
        <f>IF(D18="","",IF(ISERROR(VLOOKUP(D18,Athletes!$A:$B,2,FALSE)),"?",VLOOKUP(D18,Athletes!$A:$B,2,FALSE)))</f>
        <v>Michael Ojo</v>
      </c>
      <c r="E19" s="61" t="str">
        <f>IF(E18="","",IF(ISERROR(VLOOKUP(E18,Athletes!$A:$B,2,FALSE)),"?",VLOOKUP(E18,Athletes!$A:$B,2,FALSE)))</f>
        <v>Charlie Waller</v>
      </c>
      <c r="F19" s="61" t="str">
        <f>IF(F18="","",IF(ISERROR(VLOOKUP(F18,Athletes!$A:$B,2,FALSE)),"?",VLOOKUP(F18,Athletes!$A:$B,2,FALSE)))</f>
        <v>Artur Raguel</v>
      </c>
      <c r="G19" s="61" t="str">
        <f>IF(G18="","",IF(ISERROR(VLOOKUP(G18,Athletes!$A:$B,2,FALSE)),"?",VLOOKUP(G18,Athletes!$A:$B,2,FALSE)))</f>
        <v/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02"/>
      <c r="B20" s="102"/>
      <c r="C20" s="61" t="str">
        <f>IF(C18="","",IF(ISERROR(VLOOKUP(C18,Athletes!$A:$C,3,FALSE)),"?",VLOOKUP(C18,Athletes!$A:$C,3,FALSE)))</f>
        <v>Crawley</v>
      </c>
      <c r="D20" s="61" t="str">
        <f>IF(D18="","",IF(ISERROR(VLOOKUP(D18,Athletes!$A:$C,3,FALSE)),"?",VLOOKUP(D18,Athletes!$A:$C,3,FALSE)))</f>
        <v>Brighton</v>
      </c>
      <c r="E20" s="61" t="str">
        <f>IF(E18="","",IF(ISERROR(VLOOKUP(E18,Athletes!$A:$C,3,FALSE)),"?",VLOOKUP(E18,Athletes!$A:$C,3,FALSE)))</f>
        <v>Haywards Heath</v>
      </c>
      <c r="F20" s="61" t="str">
        <f>IF(F18="","",IF(ISERROR(VLOOKUP(F18,Athletes!$A:$C,3,FALSE)),"?",VLOOKUP(F18,Athletes!$A:$C,3,FALSE)))</f>
        <v>Brighton</v>
      </c>
      <c r="G20" s="61" t="str">
        <f>IF(G18="","",IF(ISERROR(VLOOKUP(G18,Athletes!$A:$C,3,FALSE)),"?",VLOOKUP(G18,Athletes!$A:$C,3,FALSE)))</f>
        <v/>
      </c>
      <c r="H20" s="61" t="str">
        <f>IF(H18="","",IF(ISERROR(VLOOKUP(H18,Athletes!$A:$C,3,FALSE)),"?",VLOOKUP(H18,Athletes!$A:$C,3,FALSE)))</f>
        <v/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">
      <c r="A21" s="102"/>
      <c r="B21" s="103"/>
      <c r="C21" s="11">
        <v>86.4</v>
      </c>
      <c r="D21" s="11">
        <v>86.9</v>
      </c>
      <c r="E21" s="11">
        <v>87.4</v>
      </c>
      <c r="F21" s="11">
        <v>102.8</v>
      </c>
      <c r="G21" s="11"/>
      <c r="H21" s="11"/>
      <c r="I21" s="11"/>
      <c r="J21" s="26"/>
      <c r="K21" s="43"/>
      <c r="L21" s="61">
        <f t="shared" ref="L21:S21" si="4">IF(ISERROR(MATCH(L$1,$U18:$AB18,0)),"",9-MATCH(L$1,$U18:$AB18,0))</f>
        <v>7</v>
      </c>
      <c r="M21" s="61">
        <f t="shared" si="4"/>
        <v>8</v>
      </c>
      <c r="N21" s="61" t="str">
        <f t="shared" si="4"/>
        <v/>
      </c>
      <c r="O21" s="61">
        <f t="shared" si="4"/>
        <v>6</v>
      </c>
      <c r="P21" s="61" t="str">
        <f t="shared" si="4"/>
        <v/>
      </c>
      <c r="Q21" s="61" t="str">
        <f t="shared" si="4"/>
        <v/>
      </c>
      <c r="R21" s="61" t="str">
        <f t="shared" si="4"/>
        <v/>
      </c>
      <c r="S21" s="61" t="str">
        <f t="shared" si="4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02"/>
      <c r="B22" s="102" t="s">
        <v>18</v>
      </c>
      <c r="C22" s="8">
        <v>17</v>
      </c>
      <c r="D22" s="8"/>
      <c r="E22" s="8"/>
      <c r="F22" s="8"/>
      <c r="G22" s="8"/>
      <c r="H22" s="8"/>
      <c r="I22" s="8"/>
      <c r="J22" s="34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/>
      </c>
      <c r="W22" s="61" t="str">
        <f>IF(E22="","",IF(ISERROR(VLOOKUP(E22,Athletes!$A:$C,3,FALSE)),"?",VLOOKUP(E22,Athletes!$A:$C,3,FALSE)))</f>
        <v/>
      </c>
      <c r="X22" s="61" t="str">
        <f>IF(F22="","",IF(ISERROR(VLOOKUP(F22,Athletes!$A:$C,3,FALSE)),"?",VLOOKUP(F22,Athletes!$A:$C,3,FALSE)))</f>
        <v/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102"/>
      <c r="B23" s="102"/>
      <c r="C23" s="61" t="str">
        <f>IF(C22="","",IF(ISERROR(VLOOKUP(C22,Athletes!$A:$B,2,FALSE)),"?",VLOOKUP(C22,Athletes!$A:$B,2,FALSE)))</f>
        <v>Artur Raguel</v>
      </c>
      <c r="D23" s="61" t="str">
        <f>IF(D22="","",IF(ISERROR(VLOOKUP(D22,Athletes!$A:$B,2,FALSE)),"?",VLOOKUP(D22,Athletes!$A:$B,2,FALSE)))</f>
        <v/>
      </c>
      <c r="E23" s="61" t="str">
        <f>IF(E22="","",IF(ISERROR(VLOOKUP(E22,Athletes!$A:$B,2,FALSE)),"?",VLOOKUP(E22,Athletes!$A:$B,2,FALSE)))</f>
        <v/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102"/>
      <c r="B24" s="102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/>
      </c>
      <c r="E24" s="61" t="str">
        <f>IF(E22="","",IF(ISERROR(VLOOKUP(E22,Athletes!$A:$C,3,FALSE)),"?",VLOOKUP(E22,Athletes!$A:$C,3,FALSE)))</f>
        <v/>
      </c>
      <c r="F24" s="61" t="str">
        <f>IF(F23="","",IF(ISERROR(VLOOKUP(F23,Athletes!$A:$B,2,FALSE)),"?",VLOOKUP(F23,Athletes!$A:$B,2,FALSE)))</f>
        <v/>
      </c>
      <c r="G24" s="61" t="str">
        <f>IF(G23="","",IF(ISERROR(VLOOKUP(G23,Athletes!$A:$B,2,FALSE)),"?",VLOOKUP(G23,Athletes!$A:$B,2,FALSE)))</f>
        <v/>
      </c>
      <c r="H24" s="61" t="str">
        <f>IF(H23="","",IF(ISERROR(VLOOKUP(H23,Athletes!$A:$B,2,FALSE)),"?",VLOOKUP(H23,Athletes!$A:$B,2,FALSE)))</f>
        <v/>
      </c>
      <c r="I24" s="61" t="str">
        <f>IF(I23="","",IF(ISERROR(VLOOKUP(I23,Athletes!$A:$B,2,FALSE)),"?",VLOOKUP(I23,Athletes!$A:$B,2,FALSE)))</f>
        <v/>
      </c>
      <c r="J24" s="61" t="str">
        <f>IF(J22="","",IF(ISERROR(VLOOKUP(J22,Athletes!$A:$C,3,FALSE)),"?",VLOOKUP(J22,Athletes!$A:$C,3,FALSE)))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03"/>
      <c r="B25" s="103"/>
      <c r="C25" s="53">
        <v>102.8</v>
      </c>
      <c r="D25" s="53"/>
      <c r="E25" s="53"/>
      <c r="F25" s="53"/>
      <c r="G25" s="53"/>
      <c r="H25" s="53"/>
      <c r="I25" s="53"/>
      <c r="J25" s="55"/>
      <c r="K25" s="43"/>
      <c r="L25" s="61">
        <f t="shared" ref="L25:S25" si="5">IF(ISERROR(MATCH(L$1,$U22:$AB22,0)),"",9-MATCH(L$1,$U22:$AB22,0))</f>
        <v>8</v>
      </c>
      <c r="M25" s="61" t="str">
        <f t="shared" si="5"/>
        <v/>
      </c>
      <c r="N25" s="61" t="str">
        <f t="shared" si="5"/>
        <v/>
      </c>
      <c r="O25" s="61" t="str">
        <f t="shared" si="5"/>
        <v/>
      </c>
      <c r="P25" s="61" t="str">
        <f t="shared" si="5"/>
        <v/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14.5" x14ac:dyDescent="0.3">
      <c r="A26" s="104" t="s">
        <v>48</v>
      </c>
      <c r="B26" s="104" t="s">
        <v>21</v>
      </c>
      <c r="C26" s="12" t="s">
        <v>52</v>
      </c>
      <c r="D26" s="12"/>
      <c r="E26" s="12"/>
      <c r="F26" s="12"/>
      <c r="G26" s="12"/>
      <c r="H26" s="12"/>
      <c r="I26" s="12"/>
      <c r="J26" s="25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AB26" si="6">IF(C26="","",C26)</f>
        <v>Crawley</v>
      </c>
      <c r="V26" s="61" t="str">
        <f t="shared" si="6"/>
        <v/>
      </c>
      <c r="W26" s="61" t="str">
        <f t="shared" si="6"/>
        <v/>
      </c>
      <c r="X26" s="61" t="str">
        <f t="shared" si="6"/>
        <v/>
      </c>
      <c r="Y26" s="61" t="str">
        <f t="shared" si="6"/>
        <v/>
      </c>
      <c r="Z26" s="61" t="str">
        <f t="shared" si="6"/>
        <v/>
      </c>
      <c r="AA26" s="61" t="str">
        <f t="shared" si="6"/>
        <v/>
      </c>
      <c r="AB26" s="61" t="str">
        <f t="shared" si="6"/>
        <v/>
      </c>
    </row>
    <row r="27" spans="1:28" ht="14.5" x14ac:dyDescent="0.3">
      <c r="A27" s="103"/>
      <c r="B27" s="103"/>
      <c r="C27" s="11">
        <v>110.1</v>
      </c>
      <c r="D27" s="11"/>
      <c r="E27" s="11"/>
      <c r="F27" s="11"/>
      <c r="G27" s="11"/>
      <c r="H27" s="11"/>
      <c r="I27" s="11"/>
      <c r="J27" s="26"/>
      <c r="K27" s="43"/>
      <c r="L27" s="61" t="str">
        <f t="shared" ref="L27:S27" si="7">IF(ISERROR(MATCH(L$1,$U26:$AB26,0)),"",18-2*MATCH(L$1,$U26:$AB26,0))</f>
        <v/>
      </c>
      <c r="M27" s="61">
        <f t="shared" si="7"/>
        <v>16</v>
      </c>
      <c r="N27" s="61" t="str">
        <f t="shared" si="7"/>
        <v/>
      </c>
      <c r="O27" s="61" t="str">
        <f t="shared" si="7"/>
        <v/>
      </c>
      <c r="P27" s="61" t="str">
        <f t="shared" si="7"/>
        <v/>
      </c>
      <c r="Q27" s="61" t="str">
        <f t="shared" si="7"/>
        <v/>
      </c>
      <c r="R27" s="61" t="str">
        <f t="shared" si="7"/>
        <v/>
      </c>
      <c r="S27" s="61" t="str">
        <f t="shared" si="7"/>
        <v/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04" t="s">
        <v>30</v>
      </c>
      <c r="B28" s="104" t="s">
        <v>21</v>
      </c>
      <c r="C28" s="12" t="s">
        <v>52</v>
      </c>
      <c r="D28" s="12"/>
      <c r="E28" s="12"/>
      <c r="F28" s="12"/>
      <c r="G28" s="12"/>
      <c r="H28" s="12"/>
      <c r="I28" s="12"/>
      <c r="J28" s="25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8">IF(C28="","",C28)</f>
        <v>Crawley</v>
      </c>
      <c r="V28" s="61" t="str">
        <f t="shared" si="8"/>
        <v/>
      </c>
      <c r="W28" s="61" t="str">
        <f t="shared" si="8"/>
        <v/>
      </c>
      <c r="X28" s="61" t="str">
        <f t="shared" si="8"/>
        <v/>
      </c>
      <c r="Y28" s="61" t="str">
        <f t="shared" si="8"/>
        <v/>
      </c>
      <c r="Z28" s="61" t="str">
        <f t="shared" si="8"/>
        <v/>
      </c>
      <c r="AA28" s="61" t="str">
        <f t="shared" si="8"/>
        <v/>
      </c>
      <c r="AB28" s="61" t="str">
        <f t="shared" si="8"/>
        <v/>
      </c>
    </row>
    <row r="29" spans="1:28" ht="14.5" x14ac:dyDescent="0.3">
      <c r="A29" s="103"/>
      <c r="B29" s="103"/>
      <c r="C29" s="11">
        <v>103.3</v>
      </c>
      <c r="D29" s="11"/>
      <c r="E29" s="11"/>
      <c r="F29" s="11"/>
      <c r="G29" s="11"/>
      <c r="H29" s="11"/>
      <c r="I29" s="11"/>
      <c r="J29" s="26"/>
      <c r="K29" s="43"/>
      <c r="L29" s="61" t="str">
        <f t="shared" ref="L29:S29" si="9">IF(ISERROR(MATCH(L$1,$U28:$AB28,0)),"",18-2*MATCH(L$1,$U28:$AB28,0))</f>
        <v/>
      </c>
      <c r="M29" s="61">
        <f t="shared" si="9"/>
        <v>16</v>
      </c>
      <c r="N29" s="61" t="str">
        <f t="shared" si="9"/>
        <v/>
      </c>
      <c r="O29" s="61" t="str">
        <f t="shared" si="9"/>
        <v/>
      </c>
      <c r="P29" s="61" t="str">
        <f t="shared" si="9"/>
        <v/>
      </c>
      <c r="Q29" s="61" t="str">
        <f t="shared" si="9"/>
        <v/>
      </c>
      <c r="R29" s="61" t="str">
        <f t="shared" si="9"/>
        <v/>
      </c>
      <c r="S29" s="61" t="str">
        <f t="shared" si="9"/>
        <v/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104" t="s">
        <v>23</v>
      </c>
      <c r="B30" s="104" t="s">
        <v>17</v>
      </c>
      <c r="C30" s="12">
        <v>69</v>
      </c>
      <c r="D30" s="12">
        <v>341</v>
      </c>
      <c r="E30" s="12">
        <v>39</v>
      </c>
      <c r="F30" s="12">
        <v>142</v>
      </c>
      <c r="G30" s="12">
        <v>164</v>
      </c>
      <c r="H30" s="12"/>
      <c r="I30" s="12"/>
      <c r="J30" s="34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Chichester</v>
      </c>
      <c r="V30" s="61" t="str">
        <f>IF(D30="","",IF(ISERROR(VLOOKUP(D30,Athletes!$A:$C,3,FALSE)),"?",VLOOKUP(D30,Athletes!$A:$C,3,FALSE)))</f>
        <v>Worthing</v>
      </c>
      <c r="W30" s="61" t="str">
        <f>IF(E30="","",IF(ISERROR(VLOOKUP(E30,Athletes!$A:$C,3,FALSE)),"?",VLOOKUP(E30,Athletes!$A:$C,3,FALSE)))</f>
        <v>Brighton</v>
      </c>
      <c r="X30" s="61" t="str">
        <f>IF(F30="","",IF(ISERROR(VLOOKUP(F30,Athletes!$A:$C,3,FALSE)),"?",VLOOKUP(F30,Athletes!$A:$C,3,FALSE)))</f>
        <v>Crawley</v>
      </c>
      <c r="Y30" s="61" t="str">
        <f>IF(G30="","",IF(ISERROR(VLOOKUP(G30,Athletes!$A:$C,3,FALSE)),"?",VLOOKUP(G30,Athletes!$A:$C,3,FALSE)))</f>
        <v>Haywards Heath</v>
      </c>
      <c r="Z30" s="61" t="str">
        <f>IF(H30="","",IF(ISERROR(VLOOKUP(H30,Athletes!$A:$C,3,FALSE)),"?",VLOOKUP(H30,Athletes!$A:$C,3,FALSE)))</f>
        <v/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102"/>
      <c r="B31" s="102"/>
      <c r="C31" s="61" t="str">
        <f>IF(C30="","",IF(ISERROR(VLOOKUP(C30,Athletes!$A:$B,2,FALSE)),"?",VLOOKUP(C30,Athletes!$A:$B,2,FALSE)))</f>
        <v>Rueben Shewan</v>
      </c>
      <c r="D31" s="61" t="str">
        <f>IF(D30="","",IF(ISERROR(VLOOKUP(D30,Athletes!$A:$B,2,FALSE)),"?",VLOOKUP(D30,Athletes!$A:$B,2,FALSE)))</f>
        <v>Harry Windham</v>
      </c>
      <c r="E31" s="61" t="str">
        <f>IF(E30="","",IF(ISERROR(VLOOKUP(E30,Athletes!$A:$B,2,FALSE)),"?",VLOOKUP(E30,Athletes!$A:$B,2,FALSE)))</f>
        <v>Jude Porter</v>
      </c>
      <c r="F31" s="61" t="str">
        <f>IF(F30="","",IF(ISERROR(VLOOKUP(F30,Athletes!$A:$B,2,FALSE)),"?",VLOOKUP(F30,Athletes!$A:$B,2,FALSE)))</f>
        <v>Liam Campbell</v>
      </c>
      <c r="G31" s="61" t="str">
        <f>IF(G30="","",IF(ISERROR(VLOOKUP(G30,Athletes!$A:$B,2,FALSE)),"?",VLOOKUP(G30,Athletes!$A:$B,2,FALSE)))</f>
        <v>Jack Diack</v>
      </c>
      <c r="H31" s="61" t="str">
        <f>IF(H30="","",IF(ISERROR(VLOOKUP(H30,Athletes!$A:$B,2,FALSE)),"?",VLOOKUP(H30,Athletes!$A:$B,2,FALSE)))</f>
        <v/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02"/>
      <c r="B32" s="102"/>
      <c r="C32" s="61" t="str">
        <f>IF(C30="","",IF(ISERROR(VLOOKUP(C30,Athletes!$A:$C,3,FALSE)),"?",VLOOKUP(C30,Athletes!$A:$C,3,FALSE)))</f>
        <v>Chichester</v>
      </c>
      <c r="D32" s="61" t="str">
        <f>IF(D30="","",IF(ISERROR(VLOOKUP(D30,Athletes!$A:$C,3,FALSE)),"?",VLOOKUP(D30,Athletes!$A:$C,3,FALSE)))</f>
        <v>Worthing</v>
      </c>
      <c r="E32" s="61" t="str">
        <f>IF(E30="","",IF(ISERROR(VLOOKUP(E30,Athletes!$A:$C,3,FALSE)),"?",VLOOKUP(E30,Athletes!$A:$C,3,FALSE)))</f>
        <v>Brighton</v>
      </c>
      <c r="F32" s="61" t="str">
        <f>IF(F30="","",IF(ISERROR(VLOOKUP(F30,Athletes!$A:$C,3,FALSE)),"?",VLOOKUP(F30,Athletes!$A:$C,3,FALSE)))</f>
        <v>Crawley</v>
      </c>
      <c r="G32" s="61" t="str">
        <f>IF(G30="","",IF(ISERROR(VLOOKUP(G30,Athletes!$A:$C,3,FALSE)),"?",VLOOKUP(G30,Athletes!$A:$C,3,FALSE)))</f>
        <v>Haywards Heath</v>
      </c>
      <c r="H32" s="61" t="str">
        <f>IF(H30="","",IF(ISERROR(VLOOKUP(H30,Athletes!$A:$C,3,FALSE)),"?",VLOOKUP(H30,Athletes!$A:$C,3,FALSE)))</f>
        <v/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02"/>
      <c r="B33" s="103"/>
      <c r="C33" s="11">
        <v>2.58</v>
      </c>
      <c r="D33" s="11">
        <v>2.31</v>
      </c>
      <c r="E33" s="11">
        <v>2.2999999999999998</v>
      </c>
      <c r="F33" s="11">
        <v>2.25</v>
      </c>
      <c r="G33" s="11">
        <v>1.75</v>
      </c>
      <c r="H33" s="11"/>
      <c r="I33" s="11"/>
      <c r="J33" s="26"/>
      <c r="K33" s="43"/>
      <c r="L33" s="61">
        <f t="shared" ref="L33:S33" si="10">IF(ISERROR(MATCH(L$1,$U30:$AB30,0)),"",9-MATCH(L$1,$U30:$AB30,0)+IF(ISERROR(MATCH(L$1,$U30:$AB30,0)),0,INDEX($U33:$AB33,1,MATCH(L$1,$U30:$AB30,0))))</f>
        <v>6</v>
      </c>
      <c r="M33" s="61">
        <f t="shared" si="10"/>
        <v>5</v>
      </c>
      <c r="N33" s="61">
        <f t="shared" si="10"/>
        <v>8</v>
      </c>
      <c r="O33" s="61">
        <f t="shared" si="10"/>
        <v>4</v>
      </c>
      <c r="P33" s="61" t="str">
        <f t="shared" si="10"/>
        <v/>
      </c>
      <c r="Q33" s="61" t="str">
        <f t="shared" si="10"/>
        <v/>
      </c>
      <c r="R33" s="61" t="str">
        <f t="shared" si="10"/>
        <v/>
      </c>
      <c r="S33" s="61">
        <f t="shared" si="10"/>
        <v>7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102"/>
      <c r="B34" s="102" t="s">
        <v>18</v>
      </c>
      <c r="C34" s="8">
        <v>146</v>
      </c>
      <c r="D34" s="8">
        <v>17</v>
      </c>
      <c r="E34" s="8"/>
      <c r="F34" s="8"/>
      <c r="G34" s="8"/>
      <c r="H34" s="8"/>
      <c r="I34" s="8"/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Crawley</v>
      </c>
      <c r="V34" s="61" t="str">
        <f>IF(D34="","",IF(ISERROR(VLOOKUP(D34,Athletes!$A:$C,3,FALSE)),"?",VLOOKUP(D34,Athletes!$A:$C,3,FALSE)))</f>
        <v>Brighton</v>
      </c>
      <c r="W34" s="61" t="str">
        <f>IF(E34="","",IF(ISERROR(VLOOKUP(E34,Athletes!$A:$C,3,FALSE)),"?",VLOOKUP(E34,Athletes!$A:$C,3,FALSE)))</f>
        <v/>
      </c>
      <c r="X34" s="61" t="str">
        <f>IF(F34="","",IF(ISERROR(VLOOKUP(F34,Athletes!$A:$C,3,FALSE)),"?",VLOOKUP(F34,Athletes!$A:$C,3,FALSE)))</f>
        <v/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02"/>
      <c r="B35" s="102"/>
      <c r="C35" s="61" t="str">
        <f>IF(C34="","",IF(ISERROR(VLOOKUP(C34,Athletes!$A:$B,2,FALSE)),"?",VLOOKUP(C34,Athletes!$A:$B,2,FALSE)))</f>
        <v>Harley Saunders-Neate</v>
      </c>
      <c r="D35" s="61" t="str">
        <f>IF(D34="","",IF(ISERROR(VLOOKUP(D34,Athletes!$A:$B,2,FALSE)),"?",VLOOKUP(D34,Athletes!$A:$B,2,FALSE)))</f>
        <v>Artur Raguel</v>
      </c>
      <c r="E35" s="61" t="str">
        <f>IF(E34="","",IF(ISERROR(VLOOKUP(E34,Athletes!$A:$B,2,FALSE)),"?",VLOOKUP(E34,Athletes!$A:$B,2,FALSE)))</f>
        <v/>
      </c>
      <c r="F35" s="61" t="str">
        <f>IF(F34="","",IF(ISERROR(VLOOKUP(F34,Athletes!$A:$B,2,FALSE)),"?",VLOOKUP(F34,Athletes!$A:$B,2,FALSE)))</f>
        <v/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02"/>
      <c r="B36" s="102"/>
      <c r="C36" s="61" t="str">
        <f>IF(C34="","",IF(ISERROR(VLOOKUP(C34,Athletes!$A:$C,3,FALSE)),"?",VLOOKUP(C34,Athletes!$A:$C,3,FALSE)))</f>
        <v>Crawley</v>
      </c>
      <c r="D36" s="61" t="str">
        <f>IF(D34="","",IF(ISERROR(VLOOKUP(D34,Athletes!$A:$C,3,FALSE)),"?",VLOOKUP(D34,Athletes!$A:$C,3,FALSE)))</f>
        <v>Brighton</v>
      </c>
      <c r="E36" s="61" t="str">
        <f>IF(E34="","",IF(ISERROR(VLOOKUP(E34,Athletes!$A:$C,3,FALSE)),"?",VLOOKUP(E34,Athletes!$A:$C,3,FALSE)))</f>
        <v/>
      </c>
      <c r="F36" s="61" t="str">
        <f>IF(F34="","",IF(ISERROR(VLOOKUP(F34,Athletes!$A:$C,3,FALSE)),"?",VLOOKUP(F34,Athletes!$A:$C,3,FALSE)))</f>
        <v/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03"/>
      <c r="B37" s="103"/>
      <c r="C37" s="11">
        <v>2.08</v>
      </c>
      <c r="D37" s="11">
        <v>1.68</v>
      </c>
      <c r="E37" s="11"/>
      <c r="F37" s="11"/>
      <c r="G37" s="11"/>
      <c r="H37" s="11"/>
      <c r="I37" s="11"/>
      <c r="J37" s="26"/>
      <c r="K37" s="43"/>
      <c r="L37" s="61">
        <f t="shared" ref="L37:S37" si="11">IF(ISERROR(MATCH(L$1,$U34:$AB34,0)),"",9-MATCH(L$1,$U34:$AB34,0)+IF(ISERROR(MATCH(L$1,$U34:$AB34,0)),0,INDEX($U37:$AB37,1,MATCH(L$1,$U34:$AB34,0))))</f>
        <v>7</v>
      </c>
      <c r="M37" s="61">
        <f t="shared" si="11"/>
        <v>8</v>
      </c>
      <c r="N37" s="61" t="str">
        <f t="shared" si="11"/>
        <v/>
      </c>
      <c r="O37" s="61" t="str">
        <f t="shared" si="11"/>
        <v/>
      </c>
      <c r="P37" s="61" t="str">
        <f t="shared" si="11"/>
        <v/>
      </c>
      <c r="Q37" s="61" t="str">
        <f t="shared" si="11"/>
        <v/>
      </c>
      <c r="R37" s="61" t="str">
        <f t="shared" si="11"/>
        <v/>
      </c>
      <c r="S37" s="61" t="str">
        <f t="shared" si="11"/>
        <v/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 t="str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/>
      </c>
      <c r="X37" s="61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104" t="s">
        <v>71</v>
      </c>
      <c r="B38" s="104" t="s">
        <v>17</v>
      </c>
      <c r="C38" s="12">
        <v>69</v>
      </c>
      <c r="D38" s="12">
        <v>39</v>
      </c>
      <c r="E38" s="12">
        <v>146</v>
      </c>
      <c r="F38" s="12">
        <v>173</v>
      </c>
      <c r="G38" s="12"/>
      <c r="H38" s="12"/>
      <c r="I38" s="12"/>
      <c r="J38" s="34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Chichester</v>
      </c>
      <c r="V38" s="61" t="str">
        <f>IF(D38="","",IF(ISERROR(VLOOKUP(D38,Athletes!$A:$C,3,FALSE)),"?",VLOOKUP(D38,Athletes!$A:$C,3,FALSE)))</f>
        <v>Brighton</v>
      </c>
      <c r="W38" s="61" t="str">
        <f>IF(E38="","",IF(ISERROR(VLOOKUP(E38,Athletes!$A:$C,3,FALSE)),"?",VLOOKUP(E38,Athletes!$A:$C,3,FALSE)))</f>
        <v>Crawley</v>
      </c>
      <c r="X38" s="61" t="str">
        <f>IF(F38="","",IF(ISERROR(VLOOKUP(F38,Athletes!$A:$C,3,FALSE)),"?",VLOOKUP(F38,Athletes!$A:$C,3,FALSE)))</f>
        <v>Haywards Heath</v>
      </c>
      <c r="Y38" s="61" t="str">
        <f>IF(G38="","",IF(ISERROR(VLOOKUP(G38,Athletes!$A:$C,3,FALSE)),"?",VLOOKUP(G38,Athletes!$A:$C,3,FALSE)))</f>
        <v/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102"/>
      <c r="B39" s="102"/>
      <c r="C39" s="61" t="str">
        <f>IF(C38="","",IF(ISERROR(VLOOKUP(C38,Athletes!$A:$B,2,FALSE)),"?",VLOOKUP(C38,Athletes!$A:$B,2,FALSE)))</f>
        <v>Rueben Shewan</v>
      </c>
      <c r="D39" s="61" t="str">
        <f>IF(D38="","",IF(ISERROR(VLOOKUP(D38,Athletes!$A:$B,2,FALSE)),"?",VLOOKUP(D38,Athletes!$A:$B,2,FALSE)))</f>
        <v>Jude Porter</v>
      </c>
      <c r="E39" s="61" t="str">
        <f>IF(E38="","",IF(ISERROR(VLOOKUP(E38,Athletes!$A:$B,2,FALSE)),"?",VLOOKUP(E38,Athletes!$A:$B,2,FALSE)))</f>
        <v>Harley Saunders-Neate</v>
      </c>
      <c r="F39" s="61" t="str">
        <f>IF(F38="","",IF(ISERROR(VLOOKUP(F38,Athletes!$A:$B,2,FALSE)),"?",VLOOKUP(F38,Athletes!$A:$B,2,FALSE)))</f>
        <v>Charlie Waller</v>
      </c>
      <c r="G39" s="61" t="str">
        <f>IF(G38="","",IF(ISERROR(VLOOKUP(G38,Athletes!$A:$B,2,FALSE)),"?",VLOOKUP(G38,Athletes!$A:$B,2,FALSE)))</f>
        <v/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102"/>
      <c r="B40" s="102"/>
      <c r="C40" s="61" t="str">
        <f>IF(C38="","",IF(ISERROR(VLOOKUP(C38,Athletes!$A:$C,3,FALSE)),"?",VLOOKUP(C38,Athletes!$A:$C,3,FALSE)))</f>
        <v>Chichester</v>
      </c>
      <c r="D40" s="61" t="str">
        <f>IF(D38="","",IF(ISERROR(VLOOKUP(D38,Athletes!$A:$C,3,FALSE)),"?",VLOOKUP(D38,Athletes!$A:$C,3,FALSE)))</f>
        <v>Brighton</v>
      </c>
      <c r="E40" s="61" t="str">
        <f>IF(E38="","",IF(ISERROR(VLOOKUP(E38,Athletes!$A:$C,3,FALSE)),"?",VLOOKUP(E38,Athletes!$A:$C,3,FALSE)))</f>
        <v>Crawley</v>
      </c>
      <c r="F40" s="61" t="str">
        <f>IF(F38="","",IF(ISERROR(VLOOKUP(F38,Athletes!$A:$C,3,FALSE)),"?",VLOOKUP(F38,Athletes!$A:$C,3,FALSE)))</f>
        <v>Haywards Heath</v>
      </c>
      <c r="G40" s="61" t="str">
        <f>IF(G38="","",IF(ISERROR(VLOOKUP(G38,Athletes!$A:$C,3,FALSE)),"?",VLOOKUP(G38,Athletes!$A:$C,3,FALSE)))</f>
        <v/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02"/>
      <c r="B41" s="103"/>
      <c r="C41" s="53">
        <v>7.78</v>
      </c>
      <c r="D41" s="53">
        <v>6.46</v>
      </c>
      <c r="E41" s="53">
        <v>6.06</v>
      </c>
      <c r="F41" s="53">
        <v>6.06</v>
      </c>
      <c r="G41" s="53"/>
      <c r="H41" s="53"/>
      <c r="I41" s="53"/>
      <c r="J41" s="55"/>
      <c r="K41" s="43"/>
      <c r="L41" s="61">
        <f t="shared" ref="L41:S41" si="12">IF(ISERROR(MATCH(L$1,$U38:$AB38,0)),"",9-MATCH(L$1,$U38:$AB38,0)+IF(ISERROR(MATCH(L$1,$U38:$AB38,0)),0,INDEX($U41:$AB41,1,MATCH(L$1,$U38:$AB38,0))))</f>
        <v>7</v>
      </c>
      <c r="M41" s="61">
        <f t="shared" si="12"/>
        <v>5.5</v>
      </c>
      <c r="N41" s="61">
        <f t="shared" si="12"/>
        <v>8</v>
      </c>
      <c r="O41" s="61">
        <f t="shared" si="12"/>
        <v>5.5</v>
      </c>
      <c r="P41" s="61" t="str">
        <f t="shared" si="12"/>
        <v/>
      </c>
      <c r="Q41" s="61" t="str">
        <f t="shared" si="12"/>
        <v/>
      </c>
      <c r="R41" s="61" t="str">
        <f t="shared" si="12"/>
        <v/>
      </c>
      <c r="S41" s="61" t="str">
        <f t="shared" si="12"/>
        <v/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-0.5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0.5</v>
      </c>
      <c r="Y41" s="61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102"/>
      <c r="B42" s="102" t="s">
        <v>18</v>
      </c>
      <c r="C42" s="8">
        <v>144</v>
      </c>
      <c r="D42" s="8"/>
      <c r="E42" s="8"/>
      <c r="F42" s="8"/>
      <c r="G42" s="8"/>
      <c r="H42" s="8"/>
      <c r="I42" s="8"/>
      <c r="J42" s="34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Crawley</v>
      </c>
      <c r="V42" s="61" t="str">
        <f>IF(D42="","",IF(ISERROR(VLOOKUP(D42,Athletes!$A:$C,3,FALSE)),"?",VLOOKUP(D42,Athletes!$A:$C,3,FALSE)))</f>
        <v/>
      </c>
      <c r="W42" s="61" t="str">
        <f>IF(E42="","",IF(ISERROR(VLOOKUP(E42,Athletes!$A:$C,3,FALSE)),"?",VLOOKUP(E42,Athletes!$A:$C,3,FALSE)))</f>
        <v/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02"/>
      <c r="B43" s="102"/>
      <c r="C43" s="61" t="str">
        <f>IF(C42="","",IF(ISERROR(VLOOKUP(C42,Athletes!$A:$B,2,FALSE)),"?",VLOOKUP(C42,Athletes!$A:$B,2,FALSE)))</f>
        <v>Ander Hunton</v>
      </c>
      <c r="D43" s="61" t="str">
        <f>IF(D42="","",IF(ISERROR(VLOOKUP(D42,Athletes!$A:$B,2,FALSE)),"?",VLOOKUP(D42,Athletes!$A:$B,2,FALSE)))</f>
        <v/>
      </c>
      <c r="E43" s="61" t="str">
        <f>IF(E42="","",IF(ISERROR(VLOOKUP(E42,Athletes!$A:$B,2,FALSE)),"?",VLOOKUP(E42,Athletes!$A:$B,2,FALSE)))</f>
        <v/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02"/>
      <c r="B44" s="102"/>
      <c r="C44" s="61" t="str">
        <f>IF(C42="","",IF(ISERROR(VLOOKUP(C42,Athletes!$A:$C,3,FALSE)),"?",VLOOKUP(C42,Athletes!$A:$C,3,FALSE)))</f>
        <v>Crawley</v>
      </c>
      <c r="D44" s="61" t="str">
        <f>IF(D42="","",IF(ISERROR(VLOOKUP(D42,Athletes!$A:$C,3,FALSE)),"?",VLOOKUP(D42,Athletes!$A:$C,3,FALSE)))</f>
        <v/>
      </c>
      <c r="E44" s="61" t="str">
        <f>IF(E42="","",IF(ISERROR(VLOOKUP(E42,Athletes!$A:$C,3,FALSE)),"?",VLOOKUP(E42,Athletes!$A:$C,3,FALSE)))</f>
        <v/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03"/>
      <c r="B45" s="103"/>
      <c r="C45" s="53">
        <v>5.96</v>
      </c>
      <c r="D45" s="53"/>
      <c r="E45" s="53"/>
      <c r="F45" s="53"/>
      <c r="G45" s="53"/>
      <c r="H45" s="53"/>
      <c r="I45" s="53"/>
      <c r="J45" s="55"/>
      <c r="K45" s="43"/>
      <c r="L45" s="61" t="str">
        <f t="shared" ref="L45:S45" si="13">IF(ISERROR(MATCH(L$1,$U42:$AB42,0)),"",9-MATCH(L$1,$U42:$AB42,0)+IF(ISERROR(MATCH(L$1,$U42:$AB42,0)),0,INDEX($U45:$AB45,1,MATCH(L$1,$U42:$AB42,0))))</f>
        <v/>
      </c>
      <c r="M45" s="61">
        <f t="shared" si="13"/>
        <v>8</v>
      </c>
      <c r="N45" s="61" t="str">
        <f t="shared" si="13"/>
        <v/>
      </c>
      <c r="O45" s="61" t="str">
        <f t="shared" si="13"/>
        <v/>
      </c>
      <c r="P45" s="61" t="str">
        <f t="shared" si="13"/>
        <v/>
      </c>
      <c r="Q45" s="61" t="str">
        <f t="shared" si="13"/>
        <v/>
      </c>
      <c r="R45" s="61" t="str">
        <f t="shared" si="13"/>
        <v/>
      </c>
      <c r="S45" s="61" t="str">
        <f t="shared" si="13"/>
        <v/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 t="str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/>
      </c>
      <c r="W45" s="61" t="str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/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102" t="s">
        <v>24</v>
      </c>
      <c r="B46" s="104" t="s">
        <v>17</v>
      </c>
      <c r="C46" s="12">
        <v>341</v>
      </c>
      <c r="D46" s="12">
        <v>142</v>
      </c>
      <c r="E46" s="12">
        <v>164</v>
      </c>
      <c r="F46" s="12">
        <v>17</v>
      </c>
      <c r="G46" s="12"/>
      <c r="H46" s="12"/>
      <c r="I46" s="12"/>
      <c r="J46" s="34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Worthing</v>
      </c>
      <c r="V46" s="61" t="str">
        <f>IF(D46="","",IF(ISERROR(VLOOKUP(D46,Athletes!$A:$C,3,FALSE)),"?",VLOOKUP(D46,Athletes!$A:$C,3,FALSE)))</f>
        <v>Crawley</v>
      </c>
      <c r="W46" s="61" t="str">
        <f>IF(E46="","",IF(ISERROR(VLOOKUP(E46,Athletes!$A:$C,3,FALSE)),"?",VLOOKUP(E46,Athletes!$A:$C,3,FALSE)))</f>
        <v>Haywards Heath</v>
      </c>
      <c r="X46" s="61" t="str">
        <f>IF(F46="","",IF(ISERROR(VLOOKUP(F46,Athletes!$A:$C,3,FALSE)),"?",VLOOKUP(F46,Athletes!$A:$C,3,FALSE)))</f>
        <v>Brighton</v>
      </c>
      <c r="Y46" s="61" t="str">
        <f>IF(G46="","",IF(ISERROR(VLOOKUP(G46,Athletes!$A:$C,3,FALSE)),"?",VLOOKUP(G46,Athletes!$A:$C,3,FALSE)))</f>
        <v/>
      </c>
      <c r="Z46" s="61" t="str">
        <f>IF(H46="","",IF(ISERROR(VLOOKUP(H46,Athletes!$A:$C,3,FALSE)),"?",VLOOKUP(H46,Athletes!$A:$C,3,FALSE)))</f>
        <v/>
      </c>
      <c r="AA46" s="61" t="str">
        <f>IF(I46="","",IF(ISERROR(VLOOKUP(I46,Athletes!$A:$C,3,FALSE)),"?",VLOOKUP(I46,Athletes!$A:$C,3,FALSE)))</f>
        <v/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102"/>
      <c r="B47" s="102"/>
      <c r="C47" s="61" t="str">
        <f>IF(C46="","",IF(ISERROR(VLOOKUP(C46,Athletes!$A:$B,2,FALSE)),"?",VLOOKUP(C46,Athletes!$A:$B,2,FALSE)))</f>
        <v>Harry Windham</v>
      </c>
      <c r="D47" s="61" t="str">
        <f>IF(D46="","",IF(ISERROR(VLOOKUP(D46,Athletes!$A:$B,2,FALSE)),"?",VLOOKUP(D46,Athletes!$A:$B,2,FALSE)))</f>
        <v>Liam Campbell</v>
      </c>
      <c r="E47" s="61" t="str">
        <f>IF(E46="","",IF(ISERROR(VLOOKUP(E46,Athletes!$A:$B,2,FALSE)),"?",VLOOKUP(E46,Athletes!$A:$B,2,FALSE)))</f>
        <v>Jack Diack</v>
      </c>
      <c r="F47" s="61" t="str">
        <f>IF(F46="","",IF(ISERROR(VLOOKUP(F46,Athletes!$A:$B,2,FALSE)),"?",VLOOKUP(F46,Athletes!$A:$B,2,FALSE)))</f>
        <v>Artur Raguel</v>
      </c>
      <c r="G47" s="61" t="str">
        <f>IF(G46="","",IF(ISERROR(VLOOKUP(G46,Athletes!$A:$B,2,FALSE)),"?",VLOOKUP(G46,Athletes!$A:$B,2,FALSE)))</f>
        <v/>
      </c>
      <c r="H47" s="61" t="str">
        <f>IF(H46="","",IF(ISERROR(VLOOKUP(H46,Athletes!$A:$B,2,FALSE)),"?",VLOOKUP(H46,Athletes!$A:$B,2,FALSE)))</f>
        <v/>
      </c>
      <c r="I47" s="61" t="str">
        <f>IF(I46="","",IF(ISERROR(VLOOKUP(I46,Athletes!$A:$B,2,FALSE)),"?",VLOOKUP(I46,Athletes!$A:$B,2,FALSE)))</f>
        <v/>
      </c>
      <c r="J47" s="61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102"/>
      <c r="B48" s="102"/>
      <c r="C48" s="61" t="str">
        <f>IF(C46="","",IF(ISERROR(VLOOKUP(C46,Athletes!$A:$C,3,FALSE)),"?",VLOOKUP(C46,Athletes!$A:$C,3,FALSE)))</f>
        <v>Worthing</v>
      </c>
      <c r="D48" s="61" t="str">
        <f>IF(D46="","",IF(ISERROR(VLOOKUP(D46,Athletes!$A:$C,3,FALSE)),"?",VLOOKUP(D46,Athletes!$A:$C,3,FALSE)))</f>
        <v>Crawley</v>
      </c>
      <c r="E48" s="61" t="str">
        <f>IF(E46="","",IF(ISERROR(VLOOKUP(E46,Athletes!$A:$C,3,FALSE)),"?",VLOOKUP(E46,Athletes!$A:$C,3,FALSE)))</f>
        <v>Haywards Heath</v>
      </c>
      <c r="F48" s="61" t="str">
        <f>IF(F46="","",IF(ISERROR(VLOOKUP(F46,Athletes!$A:$C,3,FALSE)),"?",VLOOKUP(F46,Athletes!$A:$C,3,FALSE)))</f>
        <v>Brighton</v>
      </c>
      <c r="G48" s="61" t="str">
        <f>IF(G46="","",IF(ISERROR(VLOOKUP(G46,Athletes!$A:$C,3,FALSE)),"?",VLOOKUP(G46,Athletes!$A:$C,3,FALSE)))</f>
        <v/>
      </c>
      <c r="H48" s="61" t="str">
        <f>IF(H46="","",IF(ISERROR(VLOOKUP(H46,Athletes!$A:$C,3,FALSE)),"?",VLOOKUP(H46,Athletes!$A:$C,3,FALSE)))</f>
        <v/>
      </c>
      <c r="I48" s="61" t="str">
        <f>IF(I46="","",IF(ISERROR(VLOOKUP(I46,Athletes!$A:$C,3,FALSE)),"?",VLOOKUP(I46,Athletes!$A:$C,3,FALSE)))</f>
        <v/>
      </c>
      <c r="J48" s="61" t="str">
        <f>IF(J46="","",IF(ISERROR(VLOOKUP(J46,Athletes!$A:$C,3,FALSE)),"?",VLOOKUP(J46,Athletes!$A:$C,3,FALSE)))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102"/>
      <c r="B49" s="103"/>
      <c r="C49" s="11">
        <v>66</v>
      </c>
      <c r="D49" s="11">
        <v>54</v>
      </c>
      <c r="E49" s="11">
        <v>42</v>
      </c>
      <c r="F49" s="11">
        <v>37</v>
      </c>
      <c r="G49" s="11"/>
      <c r="H49" s="11"/>
      <c r="I49" s="11"/>
      <c r="J49" s="26"/>
      <c r="K49" s="43"/>
      <c r="L49" s="61">
        <f t="shared" ref="L49:S49" si="14">IF(ISERROR(MATCH(L$1,$U46:$AB46,0)),"",9-MATCH(L$1,$U46:$AB46,0)+IF(ISERROR(MATCH(L$1,$U46:$AB46,0)),0,INDEX($U49:$AB49,1,MATCH(L$1,$U46:$AB46,0))))</f>
        <v>5</v>
      </c>
      <c r="M49" s="61">
        <f t="shared" si="14"/>
        <v>7</v>
      </c>
      <c r="N49" s="61" t="str">
        <f t="shared" si="14"/>
        <v/>
      </c>
      <c r="O49" s="61">
        <f t="shared" si="14"/>
        <v>6</v>
      </c>
      <c r="P49" s="61" t="str">
        <f t="shared" si="14"/>
        <v/>
      </c>
      <c r="Q49" s="61" t="str">
        <f t="shared" si="14"/>
        <v/>
      </c>
      <c r="R49" s="61" t="str">
        <f t="shared" si="14"/>
        <v/>
      </c>
      <c r="S49" s="61">
        <f t="shared" si="14"/>
        <v>8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 t="str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/>
      </c>
      <c r="Z49" s="61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1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102"/>
      <c r="B50" s="102" t="s">
        <v>18</v>
      </c>
      <c r="C50" s="8">
        <v>69</v>
      </c>
      <c r="D50" s="8">
        <v>145</v>
      </c>
      <c r="E50" s="8"/>
      <c r="F50" s="8"/>
      <c r="G50" s="8"/>
      <c r="H50" s="8"/>
      <c r="I50" s="8"/>
      <c r="J50" s="34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Chichester</v>
      </c>
      <c r="V50" s="61" t="str">
        <f>IF(D50="","",IF(ISERROR(VLOOKUP(D50,Athletes!$A:$C,3,FALSE)),"?",VLOOKUP(D50,Athletes!$A:$C,3,FALSE)))</f>
        <v>Crawley</v>
      </c>
      <c r="W50" s="61" t="str">
        <f>IF(E50="","",IF(ISERROR(VLOOKUP(E50,Athletes!$A:$C,3,FALSE)),"?",VLOOKUP(E50,Athletes!$A:$C,3,FALSE)))</f>
        <v/>
      </c>
      <c r="X50" s="61" t="str">
        <f>IF(F50="","",IF(ISERROR(VLOOKUP(F50,Athletes!$A:$C,3,FALSE)),"?",VLOOKUP(F50,Athletes!$A:$C,3,FALSE)))</f>
        <v/>
      </c>
      <c r="Y50" s="61" t="str">
        <f>IF(G50="","",IF(ISERROR(VLOOKUP(G50,Athletes!$A:$C,3,FALSE)),"?",VLOOKUP(G50,Athletes!$A:$C,3,FALSE)))</f>
        <v/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102"/>
      <c r="B51" s="102"/>
      <c r="C51" s="61" t="str">
        <f>IF(C50="","",IF(ISERROR(VLOOKUP(C50,Athletes!$A:$B,2,FALSE)),"?",VLOOKUP(C50,Athletes!$A:$B,2,FALSE)))</f>
        <v>Rueben Shewan</v>
      </c>
      <c r="D51" s="61" t="str">
        <f>IF(D50="","",IF(ISERROR(VLOOKUP(D50,Athletes!$A:$B,2,FALSE)),"?",VLOOKUP(D50,Athletes!$A:$B,2,FALSE)))</f>
        <v>James Meaney</v>
      </c>
      <c r="E51" s="61" t="str">
        <f>IF(E50="","",IF(ISERROR(VLOOKUP(E50,Athletes!$A:$B,2,FALSE)),"?",VLOOKUP(E50,Athletes!$A:$B,2,FALSE)))</f>
        <v/>
      </c>
      <c r="F51" s="61" t="str">
        <f>IF(F50="","",IF(ISERROR(VLOOKUP(F50,Athletes!$A:$B,2,FALSE)),"?",VLOOKUP(F50,Athletes!$A:$B,2,FALSE)))</f>
        <v/>
      </c>
      <c r="G51" s="61" t="str">
        <f>IF(G50="","",IF(ISERROR(VLOOKUP(G50,Athletes!$A:$B,2,FALSE)),"?",VLOOKUP(G50,Athletes!$A:$B,2,FALSE)))</f>
        <v/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102"/>
      <c r="B52" s="102"/>
      <c r="C52" s="61" t="str">
        <f>IF(C50="","",IF(ISERROR(VLOOKUP(C50,Athletes!$A:$C,3,FALSE)),"?",VLOOKUP(C50,Athletes!$A:$C,3,FALSE)))</f>
        <v>Chichester</v>
      </c>
      <c r="D52" s="61" t="str">
        <f>IF(D50="","",IF(ISERROR(VLOOKUP(D50,Athletes!$A:$C,3,FALSE)),"?",VLOOKUP(D50,Athletes!$A:$C,3,FALSE)))</f>
        <v>Crawley</v>
      </c>
      <c r="E52" s="61" t="str">
        <f>IF(E50="","",IF(ISERROR(VLOOKUP(E50,Athletes!$A:$C,3,FALSE)),"?",VLOOKUP(E50,Athletes!$A:$C,3,FALSE)))</f>
        <v/>
      </c>
      <c r="F52" s="61" t="str">
        <f>IF(F50="","",IF(ISERROR(VLOOKUP(F50,Athletes!$A:$C,3,FALSE)),"?",VLOOKUP(F50,Athletes!$A:$C,3,FALSE)))</f>
        <v/>
      </c>
      <c r="G52" s="61" t="str">
        <f>IF(G50="","",IF(ISERROR(VLOOKUP(G50,Athletes!$A:$C,3,FALSE)),"?",VLOOKUP(G50,Athletes!$A:$C,3,FALSE)))</f>
        <v/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103"/>
      <c r="B53" s="103"/>
      <c r="C53" s="11">
        <v>66</v>
      </c>
      <c r="D53" s="11">
        <v>47</v>
      </c>
      <c r="E53" s="11"/>
      <c r="F53" s="11"/>
      <c r="G53" s="11"/>
      <c r="H53" s="11"/>
      <c r="I53" s="11"/>
      <c r="J53" s="26"/>
      <c r="K53" s="43"/>
      <c r="L53" s="61" t="str">
        <f t="shared" ref="L53:S53" si="15">IF(ISERROR(MATCH(L$1,$U50:$AB50,0)),"",9-MATCH(L$1,$U50:$AB50,0)+IF(ISERROR(MATCH(L$1,$U50:$AB50,0)),0,INDEX($U53:$AB53,1,MATCH(L$1,$U50:$AB50,0))))</f>
        <v/>
      </c>
      <c r="M53" s="61">
        <f t="shared" si="15"/>
        <v>7</v>
      </c>
      <c r="N53" s="61">
        <f t="shared" si="15"/>
        <v>8</v>
      </c>
      <c r="O53" s="61" t="str">
        <f t="shared" si="15"/>
        <v/>
      </c>
      <c r="P53" s="61" t="str">
        <f t="shared" si="15"/>
        <v/>
      </c>
      <c r="Q53" s="61" t="str">
        <f t="shared" si="15"/>
        <v/>
      </c>
      <c r="R53" s="61" t="str">
        <f t="shared" si="15"/>
        <v/>
      </c>
      <c r="S53" s="61" t="str">
        <f t="shared" si="15"/>
        <v/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 t="str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/>
      </c>
      <c r="X53" s="61" t="str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/>
      </c>
      <c r="Y53" s="61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4.4" customHeight="1" x14ac:dyDescent="0.3">
      <c r="A54" s="105" t="s">
        <v>31</v>
      </c>
      <c r="B54" s="104" t="s">
        <v>17</v>
      </c>
      <c r="C54" s="12">
        <v>141</v>
      </c>
      <c r="D54" s="12">
        <v>164</v>
      </c>
      <c r="E54" s="12"/>
      <c r="F54" s="12"/>
      <c r="G54" s="12"/>
      <c r="H54" s="12"/>
      <c r="I54" s="12"/>
      <c r="J54" s="34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Crawley</v>
      </c>
      <c r="V54" s="61" t="str">
        <f>IF(D54="","",IF(ISERROR(VLOOKUP(D54,Athletes!$A:$C,3,FALSE)),"?",VLOOKUP(D54,Athletes!$A:$C,3,FALSE)))</f>
        <v>Haywards Heath</v>
      </c>
      <c r="W54" s="61" t="str">
        <f>IF(E54="","",IF(ISERROR(VLOOKUP(E54,Athletes!$A:$C,3,FALSE)),"?",VLOOKUP(E54,Athletes!$A:$C,3,FALSE)))</f>
        <v/>
      </c>
      <c r="X54" s="61" t="str">
        <f>IF(F54="","",IF(ISERROR(VLOOKUP(F54,Athletes!$A:$C,3,FALSE)),"?",VLOOKUP(F54,Athletes!$A:$C,3,FALSE)))</f>
        <v/>
      </c>
      <c r="Y54" s="61" t="str">
        <f>IF(G54="","",IF(ISERROR(VLOOKUP(G54,Athletes!$A:$C,3,FALSE)),"?",VLOOKUP(G54,Athletes!$A:$C,3,FALSE)))</f>
        <v/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4" customHeight="1" x14ac:dyDescent="0.3">
      <c r="A55" s="105"/>
      <c r="B55" s="102"/>
      <c r="C55" s="61" t="str">
        <f>IF(C54="","",IF(ISERROR(VLOOKUP(C54,Athletes!$A:$B,2,FALSE)),"?",VLOOKUP(C54,Athletes!$A:$B,2,FALSE)))</f>
        <v>Oliver Aylward</v>
      </c>
      <c r="D55" s="61" t="str">
        <f>IF(D54="","",IF(ISERROR(VLOOKUP(D54,Athletes!$A:$B,2,FALSE)),"?",VLOOKUP(D54,Athletes!$A:$B,2,FALSE)))</f>
        <v>Jack Diack</v>
      </c>
      <c r="E55" s="61" t="str">
        <f>IF(E54="","",IF(ISERROR(VLOOKUP(E54,Athletes!$A:$B,2,FALSE)),"?",VLOOKUP(E54,Athletes!$A:$B,2,FALSE)))</f>
        <v/>
      </c>
      <c r="F55" s="61" t="str">
        <f>IF(F54="","",IF(ISERROR(VLOOKUP(F54,Athletes!$A:$B,2,FALSE)),"?",VLOOKUP(F54,Athletes!$A:$B,2,FALSE)))</f>
        <v/>
      </c>
      <c r="G55" s="61" t="str">
        <f>IF(G54="","",IF(ISERROR(VLOOKUP(G54,Athletes!$A:$B,2,FALSE)),"?",VLOOKUP(G54,Athletes!$A:$B,2,FALSE)))</f>
        <v/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4" customHeight="1" x14ac:dyDescent="0.3">
      <c r="A56" s="105"/>
      <c r="B56" s="102"/>
      <c r="C56" s="61" t="str">
        <f>IF(C54="","",IF(ISERROR(VLOOKUP(C54,Athletes!$A:$C,3,FALSE)),"?",VLOOKUP(C54,Athletes!$A:$C,3,FALSE)))</f>
        <v>Crawley</v>
      </c>
      <c r="D56" s="61" t="str">
        <f>IF(D54="","",IF(ISERROR(VLOOKUP(D54,Athletes!$A:$C,3,FALSE)),"?",VLOOKUP(D54,Athletes!$A:$C,3,FALSE)))</f>
        <v>Haywards Heath</v>
      </c>
      <c r="E56" s="61" t="str">
        <f>IF(E54="","",IF(ISERROR(VLOOKUP(E54,Athletes!$A:$C,3,FALSE)),"?",VLOOKUP(E54,Athletes!$A:$C,3,FALSE)))</f>
        <v/>
      </c>
      <c r="F56" s="61" t="str">
        <f>IF(F54="","",IF(ISERROR(VLOOKUP(F54,Athletes!$A:$C,3,FALSE)),"?",VLOOKUP(F54,Athletes!$A:$C,3,FALSE)))</f>
        <v/>
      </c>
      <c r="G56" s="61" t="str">
        <f>IF(G54="","",IF(ISERROR(VLOOKUP(G54,Athletes!$A:$C,3,FALSE)),"?",VLOOKUP(G54,Athletes!$A:$C,3,FALSE)))</f>
        <v/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1" t="str">
        <f>IF(J54="","",IF(ISERROR(VLOOKUP(J54,Athletes!$A:$C,3,FALSE)),"?",VLOOKUP(J54,Athletes!$A:$C,3,FALSE)))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105"/>
      <c r="B57" s="103"/>
      <c r="C57" s="11">
        <v>78</v>
      </c>
      <c r="D57" s="11">
        <v>57</v>
      </c>
      <c r="E57" s="11"/>
      <c r="F57" s="11"/>
      <c r="G57" s="11"/>
      <c r="H57" s="11"/>
      <c r="I57" s="11"/>
      <c r="J57" s="26"/>
      <c r="K57" s="43"/>
      <c r="L57" s="61" t="str">
        <f t="shared" ref="L57:S57" si="16">IF(ISERROR(MATCH(L$1,$U54:$AB54,0)),"",9-MATCH(L$1,$U54:$AB54,0)+IF(ISERROR(MATCH(L$1,$U54:$AB54,0)),0,INDEX($U57:$AB57,1,MATCH(L$1,$U54:$AB54,0))))</f>
        <v/>
      </c>
      <c r="M57" s="61">
        <f t="shared" si="16"/>
        <v>8</v>
      </c>
      <c r="N57" s="61" t="str">
        <f t="shared" si="16"/>
        <v/>
      </c>
      <c r="O57" s="61">
        <f t="shared" si="16"/>
        <v>7</v>
      </c>
      <c r="P57" s="61" t="str">
        <f t="shared" si="16"/>
        <v/>
      </c>
      <c r="Q57" s="61" t="str">
        <f t="shared" si="16"/>
        <v/>
      </c>
      <c r="R57" s="61" t="str">
        <f t="shared" si="16"/>
        <v/>
      </c>
      <c r="S57" s="61" t="str">
        <f t="shared" si="16"/>
        <v/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 t="str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/>
      </c>
      <c r="X57" s="61" t="str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/>
      </c>
      <c r="Y57" s="61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105"/>
      <c r="B58" s="102" t="s">
        <v>18</v>
      </c>
      <c r="C58" s="8">
        <v>67</v>
      </c>
      <c r="D58" s="8"/>
      <c r="E58" s="8"/>
      <c r="F58" s="8"/>
      <c r="G58" s="8"/>
      <c r="H58" s="8"/>
      <c r="I58" s="8"/>
      <c r="J58" s="34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Chichester</v>
      </c>
      <c r="V58" s="61" t="str">
        <f>IF(E57="","",IF(ISERROR(VLOOKUP(E57,Athletes!$A:$C,3,FALSE)),"?",VLOOKUP(E57,Athletes!$A:$C,3,FALSE)))</f>
        <v/>
      </c>
      <c r="W58" s="61" t="str">
        <f>IF(E58="","",IF(ISERROR(VLOOKUP(E58,Athletes!$A:$C,3,FALSE)),"?",VLOOKUP(E58,Athletes!$A:$C,3,FALSE)))</f>
        <v/>
      </c>
      <c r="X58" s="61" t="str">
        <f>IF(F58="","",IF(ISERROR(VLOOKUP(F58,Athletes!$A:$C,3,FALSE)),"?",VLOOKUP(F58,Athletes!$A:$C,3,FALSE)))</f>
        <v/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105"/>
      <c r="B59" s="102"/>
      <c r="C59" s="61" t="str">
        <f>IF(C58="","",IF(ISERROR(VLOOKUP(C58,Athletes!$A:$B,2,FALSE)),"?",VLOOKUP(C58,Athletes!$A:$B,2,FALSE)))</f>
        <v>Maddox Matthews</v>
      </c>
      <c r="D59" s="61" t="str">
        <f>IF(D58="","",IF(ISERROR(VLOOKUP(D58,Athletes!$A:$B,2,FALSE)),"?",VLOOKUP(D58,Athletes!$A:$B,2,FALSE)))</f>
        <v/>
      </c>
      <c r="E59" s="61" t="str">
        <f>IF(E58="","",IF(ISERROR(VLOOKUP(E58,Athletes!$A:$B,2,FALSE)),"?",VLOOKUP(E58,Athletes!$A:$B,2,FALSE)))</f>
        <v/>
      </c>
      <c r="F59" s="61" t="str">
        <f>IF(F58="","",IF(ISERROR(VLOOKUP(F58,Athletes!$A:$B,2,FALSE)),"?",VLOOKUP(F58,Athletes!$A:$B,2,FALSE)))</f>
        <v/>
      </c>
      <c r="G59" s="61" t="str">
        <f>IF(G58="","",IF(ISERROR(VLOOKUP(G58,Athletes!$A:$B,2,FALSE)),"?",VLOOKUP(G58,Athletes!$A:$B,2,FALSE)))</f>
        <v/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105"/>
      <c r="B60" s="102"/>
      <c r="C60" s="61" t="str">
        <f>IF(C58="","",IF(ISERROR(VLOOKUP(C58,Athletes!$A:$C,3,FALSE)),"?",VLOOKUP(C58,Athletes!$A:$C,3,FALSE)))</f>
        <v>Chichester</v>
      </c>
      <c r="D60" s="61" t="str">
        <f>IF(D58="","",IF(ISERROR(VLOOKUP(D58,Athletes!$A:$C,3,FALSE)),"?",VLOOKUP(D58,Athletes!$A:$C,3,FALSE)))</f>
        <v/>
      </c>
      <c r="E60" s="61" t="str">
        <f>IF(E58="","",IF(ISERROR(VLOOKUP(E58,Athletes!$A:$C,3,FALSE)),"?",VLOOKUP(E58,Athletes!$A:$C,3,FALSE)))</f>
        <v/>
      </c>
      <c r="F60" s="61" t="str">
        <f>IF(F58="","",IF(ISERROR(VLOOKUP(F58,Athletes!$A:$C,3,FALSE)),"?",VLOOKUP(F58,Athletes!$A:$C,3,FALSE)))</f>
        <v/>
      </c>
      <c r="G60" s="61" t="str">
        <f>IF(G58="","",IF(ISERROR(VLOOKUP(G58,Athletes!$A:$C,3,FALSE)),"?",VLOOKUP(G58,Athletes!$A:$C,3,FALSE)))</f>
        <v/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1" t="str">
        <f>IF(J58="","",IF(ISERROR(VLOOKUP(J58,Athletes!$A:$C,3,FALSE)),"?",VLOOKUP(J58,Athletes!$A:$C,3,FALSE)))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06"/>
      <c r="B61" s="107"/>
      <c r="C61" s="9">
        <v>145</v>
      </c>
      <c r="D61" s="9"/>
      <c r="E61" s="9"/>
      <c r="F61" s="9"/>
      <c r="G61" s="9"/>
      <c r="H61" s="9"/>
      <c r="I61" s="9"/>
      <c r="J61" s="36"/>
      <c r="K61" s="52"/>
      <c r="L61" s="61" t="str">
        <f t="shared" ref="L61:S61" si="17">IF(ISERROR(MATCH(L$1,$U58:$AB58,0)),"",9-MATCH(L$1,$U58:$AB58,0)+IF(ISERROR(MATCH(L$1,$U58:$AB58,0)),0,INDEX($U61:$AB61,1,MATCH(L$1,$U58:$AB58,0))))</f>
        <v/>
      </c>
      <c r="M61" s="61" t="str">
        <f t="shared" si="17"/>
        <v/>
      </c>
      <c r="N61" s="61">
        <f t="shared" si="17"/>
        <v>8</v>
      </c>
      <c r="O61" s="61" t="str">
        <f t="shared" si="17"/>
        <v/>
      </c>
      <c r="P61" s="61" t="str">
        <f t="shared" si="17"/>
        <v/>
      </c>
      <c r="Q61" s="61" t="str">
        <f t="shared" si="17"/>
        <v/>
      </c>
      <c r="R61" s="61" t="str">
        <f t="shared" si="17"/>
        <v/>
      </c>
      <c r="S61" s="61" t="str">
        <f t="shared" si="17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 t="str">
        <f>IF(E57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/>
      </c>
      <c r="W61" s="61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1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47</v>
      </c>
      <c r="B62" s="29"/>
      <c r="C62" s="7"/>
      <c r="D62" s="7"/>
      <c r="E62" s="7"/>
      <c r="F62" s="7"/>
      <c r="G62" s="7"/>
      <c r="H62" s="7"/>
      <c r="I62" s="7"/>
      <c r="J62" s="7"/>
      <c r="K62" s="66"/>
      <c r="L62" s="82">
        <f>SUM(L6:L61)</f>
        <v>54</v>
      </c>
      <c r="M62" s="83">
        <f t="shared" ref="M62:S62" si="18">SUM(M5:M61)</f>
        <v>117.5</v>
      </c>
      <c r="N62" s="83">
        <f t="shared" si="18"/>
        <v>32</v>
      </c>
      <c r="O62" s="83">
        <f>SUM(O5:O61)</f>
        <v>35.5</v>
      </c>
      <c r="P62" s="83">
        <f t="shared" si="18"/>
        <v>0</v>
      </c>
      <c r="Q62" s="83">
        <f t="shared" si="18"/>
        <v>0</v>
      </c>
      <c r="R62" s="83">
        <f t="shared" si="18"/>
        <v>0</v>
      </c>
      <c r="S62" s="84">
        <f t="shared" si="18"/>
        <v>33</v>
      </c>
    </row>
  </sheetData>
  <mergeCells count="25"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37"/>
  <sheetViews>
    <sheetView zoomScale="115" zoomScaleNormal="115" workbookViewId="0">
      <pane ySplit="1" topLeftCell="A10" activePane="bottomLeft" state="frozen"/>
      <selection activeCell="E30" sqref="E30"/>
      <selection pane="bottomLeft" activeCell="C53" sqref="C53"/>
    </sheetView>
  </sheetViews>
  <sheetFormatPr defaultRowHeight="14.5" x14ac:dyDescent="0.35"/>
  <cols>
    <col min="1" max="1" width="19.4140625" style="3" bestFit="1" customWidth="1"/>
    <col min="2" max="2" width="5.6640625" style="3" bestFit="1" customWidth="1"/>
    <col min="3" max="3" width="17.9140625" style="3" bestFit="1" customWidth="1"/>
    <col min="4" max="4" width="13.6640625" style="3" bestFit="1" customWidth="1"/>
    <col min="5" max="5" width="19.58203125" style="3" bestFit="1" customWidth="1"/>
    <col min="6" max="6" width="17.58203125" style="3" bestFit="1" customWidth="1"/>
    <col min="7" max="7" width="15.9140625" style="3" bestFit="1" customWidth="1"/>
    <col min="8" max="8" width="13.4140625" style="3" bestFit="1" customWidth="1"/>
    <col min="9" max="9" width="13.6640625" style="3" bestFit="1" customWidth="1"/>
    <col min="10" max="11" width="13.4140625" style="3" bestFit="1" customWidth="1"/>
    <col min="12" max="12" width="13.1640625" style="3" bestFit="1" customWidth="1"/>
    <col min="13" max="13" width="19.58203125" style="3" bestFit="1" customWidth="1"/>
    <col min="14" max="14" width="11" style="3" bestFit="1" customWidth="1"/>
    <col min="15" max="15" width="11.1640625" style="3" bestFit="1" customWidth="1"/>
    <col min="16" max="16" width="13.1640625" style="3" bestFit="1" customWidth="1"/>
    <col min="17" max="17" width="11.1640625" style="3" bestFit="1" customWidth="1"/>
    <col min="18" max="19" width="10.6640625" style="3" bestFit="1" customWidth="1"/>
    <col min="20" max="20" width="9.5" style="3" bestFit="1" customWidth="1"/>
    <col min="21" max="21" width="12.4140625" style="3" bestFit="1" customWidth="1"/>
    <col min="22" max="22" width="10.4140625" style="3" bestFit="1" customWidth="1"/>
    <col min="23" max="23" width="8.58203125" style="3" bestFit="1" customWidth="1"/>
    <col min="24" max="24" width="12.6640625" style="3" bestFit="1" customWidth="1"/>
    <col min="25" max="25" width="10.58203125" style="3" bestFit="1" customWidth="1"/>
    <col min="26" max="26" width="15.9140625" style="3" bestFit="1" customWidth="1"/>
    <col min="27" max="1026" width="8.1640625" style="3" customWidth="1"/>
  </cols>
  <sheetData>
    <row r="1" spans="1:26" x14ac:dyDescent="0.35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18" t="s">
        <v>65</v>
      </c>
      <c r="L1" s="18" t="s">
        <v>66</v>
      </c>
      <c r="M1" s="10" t="s">
        <v>73</v>
      </c>
      <c r="N1" s="10" t="s">
        <v>74</v>
      </c>
      <c r="O1" s="10" t="s">
        <v>78</v>
      </c>
      <c r="P1" s="10" t="s">
        <v>79</v>
      </c>
      <c r="Q1" s="10" t="s">
        <v>80</v>
      </c>
      <c r="R1" s="10" t="s">
        <v>81</v>
      </c>
      <c r="S1" s="10" t="s">
        <v>82</v>
      </c>
      <c r="T1" s="10" t="s">
        <v>83</v>
      </c>
      <c r="U1" s="10" t="s">
        <v>84</v>
      </c>
      <c r="V1" s="10" t="s">
        <v>85</v>
      </c>
      <c r="W1" s="10" t="s">
        <v>88</v>
      </c>
      <c r="X1" s="10" t="s">
        <v>89</v>
      </c>
      <c r="Y1" s="10" t="s">
        <v>90</v>
      </c>
      <c r="Z1" s="10" t="s">
        <v>91</v>
      </c>
    </row>
    <row r="2" spans="1:26" x14ac:dyDescent="0.35">
      <c r="A2" s="104" t="s">
        <v>16</v>
      </c>
      <c r="B2" s="104" t="s">
        <v>75</v>
      </c>
      <c r="C2" s="23">
        <v>81</v>
      </c>
      <c r="D2" s="23">
        <v>359</v>
      </c>
      <c r="E2" s="23">
        <v>11</v>
      </c>
      <c r="F2" s="23">
        <v>367</v>
      </c>
      <c r="G2" s="23">
        <v>114</v>
      </c>
      <c r="H2" s="23">
        <v>68</v>
      </c>
      <c r="I2" s="23"/>
      <c r="J2" s="23"/>
      <c r="K2" s="23"/>
      <c r="L2" s="2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102"/>
      <c r="B3" s="102"/>
      <c r="C3" s="61" t="str">
        <f>IF(C2="","",IF(ISERROR(VLOOKUP(C2,Athletes!$A:$B,2,FALSE)),"?",VLOOKUP(C2,Athletes!$A:$B,2,FALSE)))</f>
        <v>Sylvie Pring</v>
      </c>
      <c r="D3" s="61" t="str">
        <f>IF(D2="","",IF(ISERROR(VLOOKUP(D2,Athletes!$A:$B,2,FALSE)),"?",VLOOKUP(D2,Athletes!$A:$B,2,FALSE)))</f>
        <v>Jessica Boddy</v>
      </c>
      <c r="E3" s="61" t="str">
        <f>IF(E2="","",IF(ISERROR(VLOOKUP(E2,Athletes!$A:$B,2,FALSE)),"?",VLOOKUP(E2,Athletes!$A:$B,2,FALSE)))</f>
        <v>Rose Mullans</v>
      </c>
      <c r="F3" s="61" t="str">
        <f>IF(F2="","",IF(ISERROR(VLOOKUP(F2,Athletes!$A:$B,2,FALSE)),"?",VLOOKUP(F2,Athletes!$A:$B,2,FALSE)))</f>
        <v>Arya Graham</v>
      </c>
      <c r="G3" s="61" t="str">
        <f>IF(G2="","",IF(ISERROR(VLOOKUP(G2,Athletes!$A:$B,2,FALSE)),"?",VLOOKUP(G2,Athletes!$A:$B,2,FALSE)))</f>
        <v>Darcie Gates</v>
      </c>
      <c r="H3" s="61" t="str">
        <f>IF(H2="","",IF(ISERROR(VLOOKUP(H2,Athletes!$A:$B,2,FALSE)),"?",VLOOKUP(H2,Athletes!$A:$B,2,FALSE)))</f>
        <v>Olivia Page u11 Maya Stair u13</v>
      </c>
      <c r="I3" s="61" t="str">
        <f>IF(I2="","",IF(ISERROR(VLOOKUP(I2,Athletes!$A:$B,2,FALSE)),"?",VLOOKUP(I2,Athletes!$A:$B,2,FALSE)))</f>
        <v/>
      </c>
      <c r="J3" s="61" t="str">
        <f>IF(J2="","",IF(ISERROR(VLOOKUP(J2,Athletes!$A:$B,2,FALSE)),"?",VLOOKUP(J2,Athletes!$A:$B,2,FALSE)))</f>
        <v/>
      </c>
      <c r="K3" s="61" t="str">
        <f>IF(K2="","",IF(ISERROR(VLOOKUP(K2,Athletes!$A:$B,2,FALSE)),"?",VLOOKUP(K2,Athletes!$A:$B,2,FALSE)))</f>
        <v/>
      </c>
      <c r="L3" s="61" t="str">
        <f>IF(L2="","",IF(ISERROR(VLOOKUP(L2,Athletes!$A:$B,2,FALSE)),"?",VLOOKUP(L2,Athletes!$A:$B,2,FALSE)))</f>
        <v/>
      </c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x14ac:dyDescent="0.35">
      <c r="A4" s="102"/>
      <c r="B4" s="102"/>
      <c r="C4" s="61" t="str">
        <f>IF(C2="","",IF(ISERROR(VLOOKUP(C2,Athletes!$A:$C,3,FALSE)),"?",VLOOKUP(C2,Athletes!$A:$C,3,FALSE)))</f>
        <v>Chichester</v>
      </c>
      <c r="D4" s="61" t="str">
        <f>IF(D2="","",IF(ISERROR(VLOOKUP(D2,Athletes!$A:$C,3,FALSE)),"?",VLOOKUP(D2,Athletes!$A:$C,3,FALSE)))</f>
        <v>Worthing</v>
      </c>
      <c r="E4" s="61" t="str">
        <f>IF(E2="","",IF(ISERROR(VLOOKUP(E2,Athletes!$A:$C,3,FALSE)),"?",VLOOKUP(E2,Athletes!$A:$C,3,FALSE)))</f>
        <v>Brighton</v>
      </c>
      <c r="F4" s="61" t="str">
        <f>IF(F2="","",IF(ISERROR(VLOOKUP(F2,Athletes!$A:$C,3,FALSE)),"?",VLOOKUP(F2,Athletes!$A:$C,3,FALSE)))</f>
        <v>Worthing</v>
      </c>
      <c r="G4" s="61" t="str">
        <f>IF(G2="","",IF(ISERROR(VLOOKUP(G2,Athletes!$A:$C,3,FALSE)),"?",VLOOKUP(G2,Athletes!$A:$C,3,FALSE)))</f>
        <v>Crawley</v>
      </c>
      <c r="H4" s="61" t="str">
        <f>IF(H2="","",IF(ISERROR(VLOOKUP(H2,Athletes!$A:$C,3,FALSE)),"?",VLOOKUP(H2,Athletes!$A:$C,3,FALSE)))</f>
        <v>Chichester</v>
      </c>
      <c r="I4" s="61" t="str">
        <f>IF(I2="","",IF(ISERROR(VLOOKUP(I2,Athletes!$A:$C,3,FALSE)),"?",VLOOKUP(I2,Athletes!$A:$C,3,FALSE)))</f>
        <v/>
      </c>
      <c r="J4" s="61" t="str">
        <f>IF(J2="","",IF(ISERROR(VLOOKUP(J2,Athletes!$A:$C,3,FALSE)),"?",VLOOKUP(J2,Athletes!$A:$C,3,FALSE)))</f>
        <v/>
      </c>
      <c r="K4" s="61" t="str">
        <f>IF(K2="","",IF(ISERROR(VLOOKUP(K2,Athletes!$A:$C,3,FALSE)),"?",VLOOKUP(K2,Athletes!$A:$C,3,FALSE)))</f>
        <v/>
      </c>
      <c r="L4" s="61" t="str">
        <f>IF(L2="","",IF(ISERROR(VLOOKUP(L2,Athletes!$A:$C,3,FALSE)),"?",VLOOKUP(L2,Athletes!$A:$C,3,FALSE)))</f>
        <v/>
      </c>
      <c r="M4" s="61" t="str">
        <f>IF(M2="","",IF(ISERROR(VLOOKUP(M2,Athletes!$A:$C,3,FALSE)),"?",VLOOKUP(M2,Athletes!$A:$C,3,FALSE)))</f>
        <v/>
      </c>
      <c r="N4" s="61"/>
      <c r="O4" s="61" t="str">
        <f>IF(O2="","",IF(ISERROR(VLOOKUP(O2,Athletes!$A:$C,3,FALSE)),"?",VLOOKUP(O2,Athletes!$A:$C,3,FALSE)))</f>
        <v/>
      </c>
      <c r="P4" s="61"/>
      <c r="Q4" s="61" t="str">
        <f>IF(Q2="","",IF(ISERROR(VLOOKUP(Q2,Athletes!$A:$C,3,FALSE)),"?",VLOOKUP(Q2,Athletes!$A:$C,3,FALSE)))</f>
        <v/>
      </c>
      <c r="R4" s="61"/>
      <c r="S4" s="61" t="str">
        <f>IF(S2="","",IF(ISERROR(VLOOKUP(S2,Athletes!$A:$C,3,FALSE)),"?",VLOOKUP(S2,Athletes!$A:$C,3,FALSE)))</f>
        <v/>
      </c>
      <c r="T4" s="61"/>
      <c r="U4" s="61" t="str">
        <f>IF(U2="","",IF(ISERROR(VLOOKUP(U2,Athletes!$A:$C,3,FALSE)),"?",VLOOKUP(U2,Athletes!$A:$C,3,FALSE)))</f>
        <v/>
      </c>
      <c r="V4" s="61"/>
      <c r="W4" s="61" t="str">
        <f>IF(W2="","",IF(ISERROR(VLOOKUP(W2,Athletes!$A:$C,3,FALSE)),"?",VLOOKUP(W2,Athletes!$A:$C,3,FALSE)))</f>
        <v/>
      </c>
      <c r="X4" s="61"/>
      <c r="Y4" s="61" t="str">
        <f>IF(Y2="","",IF(ISERROR(VLOOKUP(Y2,Athletes!$A:$C,3,FALSE)),"?",VLOOKUP(Y2,Athletes!$A:$C,3,FALSE)))</f>
        <v/>
      </c>
      <c r="Z4" s="61"/>
    </row>
    <row r="5" spans="1:26" x14ac:dyDescent="0.35">
      <c r="A5" s="102"/>
      <c r="B5" s="103"/>
      <c r="C5" s="24">
        <v>14.3</v>
      </c>
      <c r="D5" s="24">
        <v>14.8</v>
      </c>
      <c r="E5" s="24">
        <v>14.8</v>
      </c>
      <c r="F5" s="24">
        <v>15.5</v>
      </c>
      <c r="G5" s="24">
        <v>15.5</v>
      </c>
      <c r="H5" s="24">
        <v>16.3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x14ac:dyDescent="0.35">
      <c r="A6" s="102"/>
      <c r="B6" s="104" t="s">
        <v>76</v>
      </c>
      <c r="C6" s="23">
        <v>12</v>
      </c>
      <c r="D6" s="23">
        <v>29</v>
      </c>
      <c r="E6" s="2">
        <v>79</v>
      </c>
      <c r="F6" s="2">
        <v>116</v>
      </c>
      <c r="G6" s="2">
        <v>120</v>
      </c>
      <c r="H6" s="2">
        <v>117</v>
      </c>
      <c r="I6" s="2">
        <v>84</v>
      </c>
      <c r="J6" s="2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x14ac:dyDescent="0.35">
      <c r="A7" s="102"/>
      <c r="B7" s="102"/>
      <c r="C7" s="61" t="str">
        <f>IF(C6="","",IF(ISERROR(VLOOKUP(C6,Athletes!$A:$B,2,FALSE)),"?",VLOOKUP(C6,Athletes!$A:$B,2,FALSE)))</f>
        <v>Nelly Greenaway</v>
      </c>
      <c r="D7" s="61" t="str">
        <f>IF(D6="","",IF(ISERROR(VLOOKUP(D6,Athletes!$A:$B,2,FALSE)),"?",VLOOKUP(D6,Athletes!$A:$B,2,FALSE)))</f>
        <v>Emily Tutt</v>
      </c>
      <c r="E7" s="61" t="str">
        <f>IF(E6="","",IF(ISERROR(VLOOKUP(E6,Athletes!$A:$B,2,FALSE)),"?",VLOOKUP(E6,Athletes!$A:$B,2,FALSE)))</f>
        <v>Xanthe Austin</v>
      </c>
      <c r="F7" s="61" t="str">
        <f>IF(F6="","",IF(ISERROR(VLOOKUP(F6,Athletes!$A:$B,2,FALSE)),"?",VLOOKUP(F6,Athletes!$A:$B,2,FALSE)))</f>
        <v>Emily Imhoff</v>
      </c>
      <c r="G7" s="61" t="str">
        <f>IF(G6="","",IF(ISERROR(VLOOKUP(G6,Athletes!$A:$B,2,FALSE)),"?",VLOOKUP(G6,Athletes!$A:$B,2,FALSE)))</f>
        <v>Annabel Wood</v>
      </c>
      <c r="H7" s="61" t="str">
        <f>IF(H6="","",IF(ISERROR(VLOOKUP(H6,Athletes!$A:$B,2,FALSE)),"?",VLOOKUP(H6,Athletes!$A:$B,2,FALSE)))</f>
        <v>Olivia Malyon</v>
      </c>
      <c r="I7" s="61" t="str">
        <f>IF(I6="","",IF(ISERROR(VLOOKUP(I6,Athletes!$A:$B,2,FALSE)),"?",VLOOKUP(I6,Athletes!$A:$B,2,FALSE)))</f>
        <v>Sophia Dobson</v>
      </c>
      <c r="J7" s="61" t="str">
        <f>IF(J6="","",IF(ISERROR(VLOOKUP(J6,Athletes!$A:$B,2,FALSE)),"?",VLOOKUP(J6,Athletes!$A:$B,2,FALSE)))</f>
        <v/>
      </c>
      <c r="K7" s="61" t="str">
        <f>IF(K6="","",IF(ISERROR(VLOOKUP(K6,Athletes!$A:$B,2,FALSE)),"?",VLOOKUP(K6,Athletes!$A:$B,2,FALSE)))</f>
        <v/>
      </c>
      <c r="L7" s="61" t="str">
        <f>IF(L6="","",IF(ISERROR(VLOOKUP(L6,Athletes!$A:$B,2,FALSE)),"?",VLOOKUP(L6,Athletes!$A:$B,2,FALSE)))</f>
        <v/>
      </c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x14ac:dyDescent="0.35">
      <c r="A8" s="102"/>
      <c r="B8" s="102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Brighton</v>
      </c>
      <c r="E8" s="61" t="str">
        <f>IF(E6="","",IF(ISERROR(VLOOKUP(E6,Athletes!$A:$C,3,FALSE)),"?",VLOOKUP(E6,Athletes!$A:$C,3,FALSE)))</f>
        <v>Chichester</v>
      </c>
      <c r="F8" s="61" t="str">
        <f>IF(F6="","",IF(ISERROR(VLOOKUP(F6,Athletes!$A:$C,3,FALSE)),"?",VLOOKUP(F6,Athletes!$A:$C,3,FALSE)))</f>
        <v>Crawley</v>
      </c>
      <c r="G8" s="61" t="str">
        <f>IF(G6="","",IF(ISERROR(VLOOKUP(G6,Athletes!$A:$C,3,FALSE)),"?",VLOOKUP(G6,Athletes!$A:$C,3,FALSE)))</f>
        <v>Crawley</v>
      </c>
      <c r="H8" s="61" t="str">
        <f>IF(H6="","",IF(ISERROR(VLOOKUP(H6,Athletes!$A:$C,3,FALSE)),"?",VLOOKUP(H6,Athletes!$A:$C,3,FALSE)))</f>
        <v>Crawley</v>
      </c>
      <c r="I8" s="61" t="str">
        <f>IF(I6="","",IF(ISERROR(VLOOKUP(I6,Athletes!$A:$C,3,FALSE)),"?",VLOOKUP(I6,Athletes!$A:$C,3,FALSE)))</f>
        <v>Chichester</v>
      </c>
      <c r="J8" s="61" t="str">
        <f>IF(J6="","",IF(ISERROR(VLOOKUP(J6,Athletes!$A:$C,3,FALSE)),"?",VLOOKUP(J6,Athletes!$A:$C,3,FALSE)))</f>
        <v/>
      </c>
      <c r="K8" s="61" t="str">
        <f>IF(K6="","",IF(ISERROR(VLOOKUP(K6,Athletes!$A:$C,3,FALSE)),"?",VLOOKUP(K6,Athletes!$A:$C,3,FALSE)))</f>
        <v/>
      </c>
      <c r="L8" s="61" t="str">
        <f>IF(L6="","",IF(ISERROR(VLOOKUP(L6,Athletes!$A:$C,3,FALSE)),"?",VLOOKUP(L6,Athletes!$A:$C,3,FALSE)))</f>
        <v/>
      </c>
      <c r="M8" s="61" t="str">
        <f>IF(M6="","",IF(ISERROR(VLOOKUP(M6,Athletes!$A:$C,3,FALSE)),"?",VLOOKUP(M6,Athletes!$A:$C,3,FALSE)))</f>
        <v/>
      </c>
      <c r="N8" s="61" t="str">
        <f>IF(N6="","",IF(ISERROR(VLOOKUP(N6,Athletes!$A:$C,3,FALSE)),"?",VLOOKUP(N6,Athletes!$A:$C,3,FALSE)))</f>
        <v/>
      </c>
      <c r="O8" s="61" t="str">
        <f>IF(O6="","",IF(ISERROR(VLOOKUP(O6,Athletes!$A:$C,3,FALSE)),"?",VLOOKUP(O6,Athletes!$A:$C,3,FALSE)))</f>
        <v/>
      </c>
      <c r="P8" s="61" t="str">
        <f>IF(P6="","",IF(ISERROR(VLOOKUP(P6,Athletes!$A:$C,3,FALSE)),"?",VLOOKUP(P6,Athletes!$A:$C,3,FALSE)))</f>
        <v/>
      </c>
      <c r="Q8" s="61" t="str">
        <f>IF(Q6="","",IF(ISERROR(VLOOKUP(Q6,Athletes!$A:$C,3,FALSE)),"?",VLOOKUP(Q6,Athletes!$A:$C,3,FALSE)))</f>
        <v/>
      </c>
      <c r="R8" s="61" t="str">
        <f>IF(R6="","",IF(ISERROR(VLOOKUP(R6,Athletes!$A:$C,3,FALSE)),"?",VLOOKUP(R6,Athletes!$A:$C,3,FALSE)))</f>
        <v/>
      </c>
      <c r="S8" s="61" t="str">
        <f>IF(S6="","",IF(ISERROR(VLOOKUP(S6,Athletes!$A:$C,3,FALSE)),"?",VLOOKUP(S6,Athletes!$A:$C,3,FALSE)))</f>
        <v/>
      </c>
      <c r="T8" s="61" t="str">
        <f>IF(T6="","",IF(ISERROR(VLOOKUP(T6,Athletes!$A:$C,3,FALSE)),"?",VLOOKUP(T6,Athletes!$A:$C,3,FALSE)))</f>
        <v/>
      </c>
      <c r="U8" s="61" t="str">
        <f>IF(U6="","",IF(ISERROR(VLOOKUP(U6,Athletes!$A:$C,3,FALSE)),"?",VLOOKUP(U6,Athletes!$A:$C,3,FALSE)))</f>
        <v/>
      </c>
      <c r="V8" s="61" t="str">
        <f>IF(V6="","",IF(ISERROR(VLOOKUP(V6,Athletes!$A:$C,3,FALSE)),"?",VLOOKUP(V6,Athletes!$A:$C,3,FALSE)))</f>
        <v/>
      </c>
      <c r="W8" s="61" t="str">
        <f>IF(W6="","",IF(ISERROR(VLOOKUP(W6,Athletes!$A:$C,3,FALSE)),"?",VLOOKUP(W6,Athletes!$A:$C,3,FALSE)))</f>
        <v/>
      </c>
      <c r="X8" s="61" t="str">
        <f>IF(X6="","",IF(ISERROR(VLOOKUP(X6,Athletes!$A:$C,3,FALSE)),"?",VLOOKUP(X6,Athletes!$A:$C,3,FALSE)))</f>
        <v/>
      </c>
      <c r="Y8" s="61" t="str">
        <f>IF(Y6="","",IF(ISERROR(VLOOKUP(Y6,Athletes!$A:$C,3,FALSE)),"?",VLOOKUP(Y6,Athletes!$A:$C,3,FALSE)))</f>
        <v/>
      </c>
      <c r="Z8" s="61" t="str">
        <f>IF(Z6="","",IF(ISERROR(VLOOKUP(Z6,Athletes!$A:$C,3,FALSE)),"?",VLOOKUP(Z6,Athletes!$A:$C,3,FALSE)))</f>
        <v/>
      </c>
    </row>
    <row r="9" spans="1:26" x14ac:dyDescent="0.35">
      <c r="A9" s="102"/>
      <c r="B9" s="103"/>
      <c r="C9" s="24">
        <v>14.2</v>
      </c>
      <c r="D9" s="24">
        <v>14.5</v>
      </c>
      <c r="E9" s="24">
        <v>14.7</v>
      </c>
      <c r="F9" s="24">
        <v>15</v>
      </c>
      <c r="G9" s="24">
        <v>15.6</v>
      </c>
      <c r="H9" s="24">
        <v>15.6</v>
      </c>
      <c r="I9" s="24">
        <v>16.399999999999999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x14ac:dyDescent="0.35">
      <c r="A10" s="102"/>
      <c r="B10" s="104" t="s">
        <v>34</v>
      </c>
      <c r="C10" s="8">
        <v>38</v>
      </c>
      <c r="D10" s="8">
        <v>92</v>
      </c>
      <c r="E10" s="8">
        <v>35</v>
      </c>
      <c r="F10" s="8">
        <v>118</v>
      </c>
      <c r="G10" s="8">
        <v>112</v>
      </c>
      <c r="H10" s="8">
        <v>110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35">
      <c r="A11" s="102"/>
      <c r="B11" s="102"/>
      <c r="C11" s="61" t="str">
        <f>IF(C10="","",IF(ISERROR(VLOOKUP(C10,Athletes!$A:$B,2,FALSE)),"?",VLOOKUP(C10,Athletes!$A:$B,2,FALSE)))</f>
        <v>Holly Thatcher</v>
      </c>
      <c r="D11" s="61" t="str">
        <f>IF(D10="","",IF(ISERROR(VLOOKUP(D10,Athletes!$A:$B,2,FALSE)),"?",VLOOKUP(D10,Athletes!$A:$B,2,FALSE)))</f>
        <v>Imogen Younghusband</v>
      </c>
      <c r="E11" s="61" t="str">
        <f>IF(E10="","",IF(ISERROR(VLOOKUP(E10,Athletes!$A:$B,2,FALSE)),"?",VLOOKUP(E10,Athletes!$A:$B,2,FALSE)))</f>
        <v>Darcey Gilbert</v>
      </c>
      <c r="F11" s="61" t="str">
        <f>IF(F10="","",IF(ISERROR(VLOOKUP(F10,Athletes!$A:$B,2,FALSE)),"?",VLOOKUP(F10,Athletes!$A:$B,2,FALSE)))</f>
        <v>Millie Myers</v>
      </c>
      <c r="G11" s="61" t="str">
        <f>IF(G10="","",IF(ISERROR(VLOOKUP(G10,Athletes!$A:$B,2,FALSE)),"?",VLOOKUP(G10,Athletes!$A:$B,2,FALSE)))</f>
        <v>Marian Ddamba</v>
      </c>
      <c r="H11" s="61" t="str">
        <f>IF(H10="","",IF(ISERROR(VLOOKUP(H10,Athletes!$A:$B,2,FALSE)),"?",VLOOKUP(H10,Athletes!$A:$B,2,FALSE)))</f>
        <v>Molly Abbott</v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61" t="str">
        <f>IF(K10="","",IF(ISERROR(VLOOKUP(K10,Athletes!$A:$B,2,FALSE)),"?",VLOOKUP(K10,Athletes!$A:$B,2,FALSE)))</f>
        <v/>
      </c>
      <c r="L11" s="61" t="str">
        <f>IF(L10="","",IF(ISERROR(VLOOKUP(L10,Athletes!$A:$B,2,FALSE)),"?",VLOOKUP(L10,Athletes!$A:$B,2,FALSE)))</f>
        <v/>
      </c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6" x14ac:dyDescent="0.35">
      <c r="A12" s="102"/>
      <c r="B12" s="102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Chichester</v>
      </c>
      <c r="E12" s="61" t="str">
        <f>IF(E10="","",IF(ISERROR(VLOOKUP(E10,Athletes!$A:$C,3,FALSE)),"?",VLOOKUP(E10,Athletes!$A:$C,3,FALSE)))</f>
        <v>Brighton</v>
      </c>
      <c r="F12" s="61" t="str">
        <f>IF(F10="","",IF(ISERROR(VLOOKUP(F10,Athletes!$A:$C,3,FALSE)),"?",VLOOKUP(F10,Athletes!$A:$C,3,FALSE)))</f>
        <v>Crawley</v>
      </c>
      <c r="G12" s="61" t="str">
        <f>IF(G10="","",IF(ISERROR(VLOOKUP(G10,Athletes!$A:$C,3,FALSE)),"?",VLOOKUP(G10,Athletes!$A:$C,3,FALSE)))</f>
        <v>Crawley</v>
      </c>
      <c r="H12" s="61" t="str">
        <f>IF(H10="","",IF(ISERROR(VLOOKUP(H10,Athletes!$A:$C,3,FALSE)),"?",VLOOKUP(H10,Athletes!$A:$C,3,FALSE)))</f>
        <v>Crawley</v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61" t="str">
        <f>IF(K10="","",IF(ISERROR(VLOOKUP(K10,Athletes!$A:$C,3,FALSE)),"?",VLOOKUP(K10,Athletes!$A:$C,3,FALSE)))</f>
        <v/>
      </c>
      <c r="L12" s="61" t="str">
        <f>IF(L10="","",IF(ISERROR(VLOOKUP(L10,Athletes!$A:$C,3,FALSE)),"?",VLOOKUP(L10,Athletes!$A:$C,3,FALSE)))</f>
        <v/>
      </c>
      <c r="M12" s="61" t="str">
        <f>IF(M10="","",IF(ISERROR(VLOOKUP(M10,Athletes!$A:$C,3,FALSE)),"?",VLOOKUP(M10,Athletes!$A:$C,3,FALSE)))</f>
        <v/>
      </c>
      <c r="N12" s="61" t="str">
        <f>IF(N10="","",IF(ISERROR(VLOOKUP(N10,Athletes!$A:$C,3,FALSE)),"?",VLOOKUP(N10,Athletes!$A:$C,3,FALSE)))</f>
        <v/>
      </c>
      <c r="O12" s="61" t="str">
        <f>IF(O10="","",IF(ISERROR(VLOOKUP(O10,Athletes!$A:$C,3,FALSE)),"?",VLOOKUP(O10,Athletes!$A:$C,3,FALSE)))</f>
        <v/>
      </c>
      <c r="P12" s="61" t="str">
        <f>IF(P10="","",IF(ISERROR(VLOOKUP(P10,Athletes!$A:$C,3,FALSE)),"?",VLOOKUP(P10,Athletes!$A:$C,3,FALSE)))</f>
        <v/>
      </c>
      <c r="Q12" s="61" t="str">
        <f>IF(Q10="","",IF(ISERROR(VLOOKUP(Q10,Athletes!$A:$C,3,FALSE)),"?",VLOOKUP(Q10,Athletes!$A:$C,3,FALSE)))</f>
        <v/>
      </c>
      <c r="R12" s="61" t="str">
        <f>IF(R10="","",IF(ISERROR(VLOOKUP(R10,Athletes!$A:$C,3,FALSE)),"?",VLOOKUP(R10,Athletes!$A:$C,3,FALSE)))</f>
        <v/>
      </c>
      <c r="S12" s="61" t="str">
        <f>IF(S10="","",IF(ISERROR(VLOOKUP(S10,Athletes!$A:$C,3,FALSE)),"?",VLOOKUP(S10,Athletes!$A:$C,3,FALSE)))</f>
        <v/>
      </c>
      <c r="T12" s="61" t="str">
        <f>IF(T10="","",IF(ISERROR(VLOOKUP(T10,Athletes!$A:$C,3,FALSE)),"?",VLOOKUP(T10,Athletes!$A:$C,3,FALSE)))</f>
        <v/>
      </c>
      <c r="U12" s="61" t="str">
        <f>IF(U10="","",IF(ISERROR(VLOOKUP(U10,Athletes!$A:$C,3,FALSE)),"?",VLOOKUP(U10,Athletes!$A:$C,3,FALSE)))</f>
        <v/>
      </c>
      <c r="V12" s="61" t="str">
        <f>IF(V10="","",IF(ISERROR(VLOOKUP(V10,Athletes!$A:$C,3,FALSE)),"?",VLOOKUP(V10,Athletes!$A:$C,3,FALSE)))</f>
        <v/>
      </c>
      <c r="W12" s="61" t="str">
        <f>IF(W10="","",IF(ISERROR(VLOOKUP(W10,Athletes!$A:$C,3,FALSE)),"?",VLOOKUP(W10,Athletes!$A:$C,3,FALSE)))</f>
        <v/>
      </c>
      <c r="X12" s="61" t="str">
        <f>IF(X10="","",IF(ISERROR(VLOOKUP(X10,Athletes!$A:$C,3,FALSE)),"?",VLOOKUP(X10,Athletes!$A:$C,3,FALSE)))</f>
        <v/>
      </c>
      <c r="Y12" s="61" t="str">
        <f>IF(Y10="","",IF(ISERROR(VLOOKUP(Y10,Athletes!$A:$C,3,FALSE)),"?",VLOOKUP(Y10,Athletes!$A:$C,3,FALSE)))</f>
        <v/>
      </c>
      <c r="Z12" s="61" t="str">
        <f>IF(Z10="","",IF(ISERROR(VLOOKUP(Z10,Athletes!$A:$C,3,FALSE)),"?",VLOOKUP(Z10,Athletes!$A:$C,3,FALSE)))</f>
        <v/>
      </c>
    </row>
    <row r="13" spans="1:26" x14ac:dyDescent="0.35">
      <c r="A13" s="102"/>
      <c r="B13" s="103"/>
      <c r="C13" s="67">
        <v>14.7</v>
      </c>
      <c r="D13" s="68">
        <v>14.9</v>
      </c>
      <c r="E13" s="68">
        <v>15.1</v>
      </c>
      <c r="F13" s="68">
        <v>15.5</v>
      </c>
      <c r="G13" s="68">
        <v>15.7</v>
      </c>
      <c r="H13" s="68">
        <v>16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</row>
    <row r="14" spans="1:26" x14ac:dyDescent="0.35">
      <c r="A14" s="102"/>
      <c r="B14" s="104" t="s">
        <v>77</v>
      </c>
      <c r="C14" s="2">
        <v>33</v>
      </c>
      <c r="D14" s="2">
        <v>74</v>
      </c>
      <c r="E14" s="2">
        <v>284</v>
      </c>
      <c r="F14" s="2">
        <v>285</v>
      </c>
      <c r="G14" s="2">
        <v>204</v>
      </c>
      <c r="H14" s="2">
        <v>209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102"/>
      <c r="B15" s="102"/>
      <c r="C15" s="61" t="str">
        <f>IF(C14="","",IF(ISERROR(VLOOKUP(C14,Athletes!$A:$B,2,FALSE)),"?",VLOOKUP(C14,Athletes!$A:$B,2,FALSE)))</f>
        <v>Beau Boyd</v>
      </c>
      <c r="D15" s="61" t="str">
        <f>IF(D14="","",IF(ISERROR(VLOOKUP(D14,Athletes!$A:$B,2,FALSE)),"?",VLOOKUP(D14,Athletes!$A:$B,2,FALSE)))</f>
        <v>Rafferty Hinton</v>
      </c>
      <c r="E15" s="61" t="str">
        <f>IF(E14="","",IF(ISERROR(VLOOKUP(E14,Athletes!$A:$B,2,FALSE)),"?",VLOOKUP(E14,Athletes!$A:$B,2,FALSE)))</f>
        <v xml:space="preserve">Finn Kennedy </v>
      </c>
      <c r="F15" s="61" t="str">
        <f>IF(F14="","",IF(ISERROR(VLOOKUP(F14,Athletes!$A:$B,2,FALSE)),"?",VLOOKUP(F14,Athletes!$A:$B,2,FALSE)))</f>
        <v>Rory  Williams</v>
      </c>
      <c r="G15" s="61" t="str">
        <f>IF(G14="","",IF(ISERROR(VLOOKUP(G14,Athletes!$A:$B,2,FALSE)),"?",VLOOKUP(G14,Athletes!$A:$B,2,FALSE)))</f>
        <v>Linus Ranner</v>
      </c>
      <c r="H15" s="61" t="str">
        <f>IF(H14="","",IF(ISERROR(VLOOKUP(H14,Athletes!$A:$B,2,FALSE)),"?",VLOOKUP(H14,Athletes!$A:$B,2,FALSE)))</f>
        <v>Freddie Crowhurst</v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61" t="str">
        <f>IF(K14="","",IF(ISERROR(VLOOKUP(K14,Athletes!$A:$B,2,FALSE)),"?",VLOOKUP(K14,Athletes!$A:$B,2,FALSE)))</f>
        <v/>
      </c>
      <c r="L15" s="61" t="str">
        <f>IF(L14="","",IF(ISERROR(VLOOKUP(L14,Athletes!$A:$B,2,FALSE)),"?",VLOOKUP(L14,Athletes!$A:$B,2,FALSE)))</f>
        <v/>
      </c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x14ac:dyDescent="0.35">
      <c r="A16" s="102"/>
      <c r="B16" s="102"/>
      <c r="C16" s="61" t="str">
        <f>IF(C14="","",IF(ISERROR(VLOOKUP(C14,Athletes!$A:$C,3,FALSE)),"?",VLOOKUP(C14,Athletes!$A:$C,3,FALSE)))</f>
        <v>Brighton</v>
      </c>
      <c r="D16" s="61" t="str">
        <f>IF(D14="","",IF(ISERROR(VLOOKUP(D14,Athletes!$A:$C,3,FALSE)),"?",VLOOKUP(D14,Athletes!$A:$C,3,FALSE)))</f>
        <v>Chichester</v>
      </c>
      <c r="E16" s="61" t="str">
        <f>IF(E14="","",IF(ISERROR(VLOOKUP(E14,Athletes!$A:$C,3,FALSE)),"?",VLOOKUP(E14,Athletes!$A:$C,3,FALSE)))</f>
        <v>Lewes</v>
      </c>
      <c r="F16" s="61" t="str">
        <f>IF(F14="","",IF(ISERROR(VLOOKUP(F14,Athletes!$A:$C,3,FALSE)),"?",VLOOKUP(F14,Athletes!$A:$C,3,FALSE)))</f>
        <v>Lewes</v>
      </c>
      <c r="G16" s="61" t="str">
        <f>IF(G14="","",IF(ISERROR(VLOOKUP(G14,Athletes!$A:$C,3,FALSE)),"?",VLOOKUP(G14,Athletes!$A:$C,3,FALSE)))</f>
        <v>Horsham</v>
      </c>
      <c r="H16" s="61" t="str">
        <f>IF(H14="","",IF(ISERROR(VLOOKUP(H14,Athletes!$A:$C,3,FALSE)),"?",VLOOKUP(H14,Athletes!$A:$C,3,FALSE)))</f>
        <v>Horsham</v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61" t="str">
        <f>IF(K14="","",IF(ISERROR(VLOOKUP(K14,Athletes!$A:$C,3,FALSE)),"?",VLOOKUP(K14,Athletes!$A:$C,3,FALSE)))</f>
        <v/>
      </c>
      <c r="L16" s="61" t="str">
        <f>IF(L14="","",IF(ISERROR(VLOOKUP(L14,Athletes!$A:$C,3,FALSE)),"?",VLOOKUP(L14,Athletes!$A:$C,3,FALSE)))</f>
        <v/>
      </c>
      <c r="M16" s="61" t="str">
        <f>IF(M14="","",IF(ISERROR(VLOOKUP(M14,Athletes!$A:$C,3,FALSE)),"?",VLOOKUP(M14,Athletes!$A:$C,3,FALSE)))</f>
        <v/>
      </c>
      <c r="N16" s="61" t="str">
        <f>IF(N14="","",IF(ISERROR(VLOOKUP(N14,Athletes!$A:$C,3,FALSE)),"?",VLOOKUP(N14,Athletes!$A:$C,3,FALSE)))</f>
        <v/>
      </c>
      <c r="O16" s="61" t="str">
        <f>IF(O14="","",IF(ISERROR(VLOOKUP(O14,Athletes!$A:$C,3,FALSE)),"?",VLOOKUP(O14,Athletes!$A:$C,3,FALSE)))</f>
        <v/>
      </c>
      <c r="P16" s="61" t="str">
        <f>IF(P14="","",IF(ISERROR(VLOOKUP(P14,Athletes!$A:$C,3,FALSE)),"?",VLOOKUP(P14,Athletes!$A:$C,3,FALSE)))</f>
        <v/>
      </c>
      <c r="Q16" s="61" t="str">
        <f>IF(Q14="","",IF(ISERROR(VLOOKUP(Q14,Athletes!$A:$C,3,FALSE)),"?",VLOOKUP(Q14,Athletes!$A:$C,3,FALSE)))</f>
        <v/>
      </c>
      <c r="R16" s="61" t="str">
        <f>IF(R14="","",IF(ISERROR(VLOOKUP(R14,Athletes!$A:$C,3,FALSE)),"?",VLOOKUP(R14,Athletes!$A:$C,3,FALSE)))</f>
        <v/>
      </c>
      <c r="S16" s="61" t="str">
        <f>IF(S14="","",IF(ISERROR(VLOOKUP(S14,Athletes!$A:$C,3,FALSE)),"?",VLOOKUP(S14,Athletes!$A:$C,3,FALSE)))</f>
        <v/>
      </c>
      <c r="T16" s="61" t="str">
        <f>IF(T14="","",IF(ISERROR(VLOOKUP(T14,Athletes!$A:$C,3,FALSE)),"?",VLOOKUP(T14,Athletes!$A:$C,3,FALSE)))</f>
        <v/>
      </c>
      <c r="U16" s="61" t="str">
        <f>IF(U14="","",IF(ISERROR(VLOOKUP(U14,Athletes!$A:$C,3,FALSE)),"?",VLOOKUP(U14,Athletes!$A:$C,3,FALSE)))</f>
        <v/>
      </c>
      <c r="V16" s="61" t="str">
        <f>IF(V14="","",IF(ISERROR(VLOOKUP(V14,Athletes!$A:$C,3,FALSE)),"?",VLOOKUP(V14,Athletes!$A:$C,3,FALSE)))</f>
        <v/>
      </c>
      <c r="W16" s="61" t="str">
        <f>IF(W14="","",IF(ISERROR(VLOOKUP(W14,Athletes!$A:$C,3,FALSE)),"?",VLOOKUP(W14,Athletes!$A:$C,3,FALSE)))</f>
        <v/>
      </c>
      <c r="X16" s="61" t="str">
        <f>IF(X14="","",IF(ISERROR(VLOOKUP(X14,Athletes!$A:$C,3,FALSE)),"?",VLOOKUP(X14,Athletes!$A:$C,3,FALSE)))</f>
        <v/>
      </c>
      <c r="Y16" s="61" t="str">
        <f>IF(Y14="","",IF(ISERROR(VLOOKUP(Y14,Athletes!$A:$C,3,FALSE)),"?",VLOOKUP(Y14,Athletes!$A:$C,3,FALSE)))</f>
        <v/>
      </c>
      <c r="Z16" s="61" t="str">
        <f>IF(Z14="","",IF(ISERROR(VLOOKUP(Z14,Athletes!$A:$C,3,FALSE)),"?",VLOOKUP(Z14,Athletes!$A:$C,3,FALSE)))</f>
        <v/>
      </c>
    </row>
    <row r="17" spans="1:26" x14ac:dyDescent="0.35">
      <c r="A17" s="102"/>
      <c r="B17" s="103"/>
      <c r="C17" s="67">
        <v>13.4</v>
      </c>
      <c r="D17" s="68">
        <v>13.5</v>
      </c>
      <c r="E17" s="68">
        <v>14</v>
      </c>
      <c r="F17" s="68">
        <v>14.8</v>
      </c>
      <c r="G17" s="68">
        <v>15</v>
      </c>
      <c r="H17" s="68">
        <v>15.9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</row>
    <row r="18" spans="1:26" x14ac:dyDescent="0.35">
      <c r="A18" s="102"/>
      <c r="B18" s="104" t="s">
        <v>72</v>
      </c>
      <c r="C18" s="2">
        <v>105</v>
      </c>
      <c r="D18" s="2">
        <v>101</v>
      </c>
      <c r="E18" s="2">
        <v>18</v>
      </c>
      <c r="F18" s="2">
        <v>102</v>
      </c>
      <c r="G18" s="2">
        <v>85</v>
      </c>
      <c r="H18" s="2">
        <v>34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102"/>
      <c r="B19" s="102"/>
      <c r="C19" s="61" t="str">
        <f>IF(C18="","",IF(ISERROR(VLOOKUP(C18,Athletes!$A:$B,2,FALSE)),"?",VLOOKUP(C18,Athletes!$A:$B,2,FALSE)))</f>
        <v>Kody Hillwood</v>
      </c>
      <c r="D19" s="61" t="str">
        <f>IF(D18="","",IF(ISERROR(VLOOKUP(D18,Athletes!$A:$B,2,FALSE)),"?",VLOOKUP(D18,Athletes!$A:$B,2,FALSE)))</f>
        <v>Zakariya Ahmed</v>
      </c>
      <c r="E19" s="61" t="str">
        <f>IF(E18="","",IF(ISERROR(VLOOKUP(E18,Athletes!$A:$B,2,FALSE)),"?",VLOOKUP(E18,Athletes!$A:$B,2,FALSE)))</f>
        <v>Eric Raguel</v>
      </c>
      <c r="F19" s="61" t="str">
        <f>IF(F18="","",IF(ISERROR(VLOOKUP(F18,Athletes!$A:$B,2,FALSE)),"?",VLOOKUP(F18,Athletes!$A:$B,2,FALSE)))</f>
        <v>Cameron Airey</v>
      </c>
      <c r="G19" s="61" t="str">
        <f>IF(G18="","",IF(ISERROR(VLOOKUP(G18,Athletes!$A:$B,2,FALSE)),"?",VLOOKUP(G18,Athletes!$A:$B,2,FALSE)))</f>
        <v>Freddie Hawes</v>
      </c>
      <c r="H19" s="61" t="str">
        <f>IF(H18="","",IF(ISERROR(VLOOKUP(H18,Athletes!$A:$B,2,FALSE)),"?",VLOOKUP(H18,Athletes!$A:$B,2,FALSE)))</f>
        <v>Alex Raguel</v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61" t="str">
        <f>IF(K18="","",IF(ISERROR(VLOOKUP(K18,Athletes!$A:$B,2,FALSE)),"?",VLOOKUP(K18,Athletes!$A:$B,2,FALSE)))</f>
        <v/>
      </c>
      <c r="L19" s="61" t="str">
        <f>IF(L18="","",IF(ISERROR(VLOOKUP(L18,Athletes!$A:$B,2,FALSE)),"?",VLOOKUP(L18,Athletes!$A:$B,2,FALSE)))</f>
        <v/>
      </c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x14ac:dyDescent="0.35">
      <c r="A20" s="102"/>
      <c r="B20" s="102"/>
      <c r="C20" s="61" t="str">
        <f>IF(C18="","",IF(ISERROR(VLOOKUP(C18,Athletes!$A:$C,3,FALSE)),"?",VLOOKUP(C18,Athletes!$A:$C,3,FALSE)))</f>
        <v>Crawley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>Brighton</v>
      </c>
      <c r="F20" s="61" t="str">
        <f>IF(F18="","",IF(ISERROR(VLOOKUP(F18,Athletes!$A:$C,3,FALSE)),"?",VLOOKUP(F18,Athletes!$A:$C,3,FALSE)))</f>
        <v>Crawley</v>
      </c>
      <c r="G20" s="61" t="str">
        <f>IF(G18="","",IF(ISERROR(VLOOKUP(G18,Athletes!$A:$C,3,FALSE)),"?",VLOOKUP(G18,Athletes!$A:$C,3,FALSE)))</f>
        <v>Chichester</v>
      </c>
      <c r="H20" s="61" t="str">
        <f>IF(H18="","",IF(ISERROR(VLOOKUP(H18,Athletes!$A:$C,3,FALSE)),"?",VLOOKUP(H18,Athletes!$A:$C,3,FALSE)))</f>
        <v>Brighton</v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61" t="str">
        <f>IF(K18="","",IF(ISERROR(VLOOKUP(K18,Athletes!$A:$C,3,FALSE)),"?",VLOOKUP(K18,Athletes!$A:$C,3,FALSE)))</f>
        <v/>
      </c>
      <c r="L20" s="61" t="str">
        <f>IF(L18="","",IF(ISERROR(VLOOKUP(L18,Athletes!$A:$C,3,FALSE)),"?",VLOOKUP(L18,Athletes!$A:$C,3,FALSE)))</f>
        <v/>
      </c>
      <c r="M20" s="61" t="str">
        <f>IF(M18="","",IF(ISERROR(VLOOKUP(M18,Athletes!$A:$C,3,FALSE)),"?",VLOOKUP(M18,Athletes!$A:$C,3,FALSE)))</f>
        <v/>
      </c>
      <c r="N20" s="61" t="str">
        <f>IF(N18="","",IF(ISERROR(VLOOKUP(N18,Athletes!$A:$C,3,FALSE)),"?",VLOOKUP(N18,Athletes!$A:$C,3,FALSE)))</f>
        <v/>
      </c>
      <c r="O20" s="61" t="str">
        <f>IF(O18="","",IF(ISERROR(VLOOKUP(O18,Athletes!$A:$C,3,FALSE)),"?",VLOOKUP(O18,Athletes!$A:$C,3,FALSE)))</f>
        <v/>
      </c>
      <c r="P20" s="61" t="str">
        <f>IF(P18="","",IF(ISERROR(VLOOKUP(P18,Athletes!$A:$C,3,FALSE)),"?",VLOOKUP(P18,Athletes!$A:$C,3,FALSE)))</f>
        <v/>
      </c>
      <c r="Q20" s="61" t="str">
        <f>IF(Q18="","",IF(ISERROR(VLOOKUP(Q18,Athletes!$A:$C,3,FALSE)),"?",VLOOKUP(Q18,Athletes!$A:$C,3,FALSE)))</f>
        <v/>
      </c>
      <c r="R20" s="61" t="str">
        <f>IF(R18="","",IF(ISERROR(VLOOKUP(R18,Athletes!$A:$C,3,FALSE)),"?",VLOOKUP(R18,Athletes!$A:$C,3,FALSE)))</f>
        <v/>
      </c>
      <c r="S20" s="61" t="str">
        <f>IF(S18="","",IF(ISERROR(VLOOKUP(S18,Athletes!$A:$C,3,FALSE)),"?",VLOOKUP(S18,Athletes!$A:$C,3,FALSE)))</f>
        <v/>
      </c>
      <c r="T20" s="61" t="str">
        <f>IF(T18="","",IF(ISERROR(VLOOKUP(T18,Athletes!$A:$C,3,FALSE)),"?",VLOOKUP(T18,Athletes!$A:$C,3,FALSE)))</f>
        <v/>
      </c>
      <c r="U20" s="61" t="str">
        <f>IF(U18="","",IF(ISERROR(VLOOKUP(U18,Athletes!$A:$C,3,FALSE)),"?",VLOOKUP(U18,Athletes!$A:$C,3,FALSE)))</f>
        <v/>
      </c>
      <c r="V20" s="61" t="str">
        <f>IF(V18="","",IF(ISERROR(VLOOKUP(V18,Athletes!$A:$C,3,FALSE)),"?",VLOOKUP(V18,Athletes!$A:$C,3,FALSE)))</f>
        <v/>
      </c>
      <c r="W20" s="61" t="str">
        <f>IF(W18="","",IF(ISERROR(VLOOKUP(W18,Athletes!$A:$C,3,FALSE)),"?",VLOOKUP(W18,Athletes!$A:$C,3,FALSE)))</f>
        <v/>
      </c>
      <c r="X20" s="61" t="str">
        <f>IF(X18="","",IF(ISERROR(VLOOKUP(X18,Athletes!$A:$C,3,FALSE)),"?",VLOOKUP(X18,Athletes!$A:$C,3,FALSE)))</f>
        <v/>
      </c>
      <c r="Y20" s="61" t="str">
        <f>IF(Y18="","",IF(ISERROR(VLOOKUP(Y18,Athletes!$A:$C,3,FALSE)),"?",VLOOKUP(Y18,Athletes!$A:$C,3,FALSE)))</f>
        <v/>
      </c>
      <c r="Z20" s="61" t="str">
        <f>IF(Z18="","",IF(ISERROR(VLOOKUP(Z18,Athletes!$A:$C,3,FALSE)),"?",VLOOKUP(Z18,Athletes!$A:$C,3,FALSE)))</f>
        <v/>
      </c>
    </row>
    <row r="21" spans="1:26" x14ac:dyDescent="0.35">
      <c r="A21" s="102"/>
      <c r="B21" s="103"/>
      <c r="C21" s="67">
        <v>14.3</v>
      </c>
      <c r="D21" s="68">
        <v>14.4</v>
      </c>
      <c r="E21" s="68">
        <v>15</v>
      </c>
      <c r="F21" s="68">
        <v>15.1</v>
      </c>
      <c r="G21" s="68">
        <v>15.2</v>
      </c>
      <c r="H21" s="68">
        <v>16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</row>
    <row r="22" spans="1:26" x14ac:dyDescent="0.35">
      <c r="A22" s="102"/>
      <c r="B22" s="104" t="s">
        <v>86</v>
      </c>
      <c r="C22" s="2">
        <v>108</v>
      </c>
      <c r="D22" s="2">
        <v>73</v>
      </c>
      <c r="E22" s="2">
        <v>106</v>
      </c>
      <c r="F22" s="2">
        <v>103</v>
      </c>
      <c r="G22" s="2">
        <v>28</v>
      </c>
      <c r="H22" s="2">
        <v>123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102"/>
      <c r="B23" s="102"/>
      <c r="C23" s="61" t="str">
        <f>IF(C22="","",IF(ISERROR(VLOOKUP(C22,Athletes!$A:$B,2,FALSE)),"?",VLOOKUP(C22,Athletes!$A:$B,2,FALSE)))</f>
        <v>Abraham Terwane</v>
      </c>
      <c r="D23" s="61" t="str">
        <f>IF(D22="","",IF(ISERROR(VLOOKUP(D22,Athletes!$A:$B,2,FALSE)),"?",VLOOKUP(D22,Athletes!$A:$B,2,FALSE)))</f>
        <v>Rafe Carver</v>
      </c>
      <c r="E23" s="61" t="str">
        <f>IF(E22="","",IF(ISERROR(VLOOKUP(E22,Athletes!$A:$B,2,FALSE)),"?",VLOOKUP(E22,Athletes!$A:$B,2,FALSE)))</f>
        <v>Ashai Patel</v>
      </c>
      <c r="F23" s="61" t="str">
        <f>IF(F22="","",IF(ISERROR(VLOOKUP(F22,Athletes!$A:$B,2,FALSE)),"?",VLOOKUP(F22,Athletes!$A:$B,2,FALSE)))</f>
        <v>Yuchen Chen</v>
      </c>
      <c r="G23" s="61" t="str">
        <f>IF(G22="","",IF(ISERROR(VLOOKUP(G22,Athletes!$A:$B,2,FALSE)),"?",VLOOKUP(G22,Athletes!$A:$B,2,FALSE)))</f>
        <v>John Downes</v>
      </c>
      <c r="H23" s="61" t="str">
        <f>IF(H22="","",IF(ISERROR(VLOOKUP(H22,Athletes!$A:$B,2,FALSE)),"?",VLOOKUP(H22,Athletes!$A:$B,2,FALSE)))</f>
        <v>Jake Estes</v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61" t="str">
        <f>IF(K22="","",IF(ISERROR(VLOOKUP(K22,Athletes!$A:$B,2,FALSE)),"?",VLOOKUP(K22,Athletes!$A:$B,2,FALSE)))</f>
        <v/>
      </c>
      <c r="L23" s="61" t="str">
        <f>IF(L22="","",IF(ISERROR(VLOOKUP(L22,Athletes!$A:$B,2,FALSE)),"?",VLOOKUP(L22,Athletes!$A:$B,2,FALSE)))</f>
        <v/>
      </c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x14ac:dyDescent="0.35">
      <c r="A24" s="102"/>
      <c r="B24" s="102"/>
      <c r="C24" s="61" t="str">
        <f>IF(C22="","",IF(ISERROR(VLOOKUP(C22,Athletes!$A:$C,3,FALSE)),"?",VLOOKUP(C22,Athletes!$A:$C,3,FALSE)))</f>
        <v>Crawley</v>
      </c>
      <c r="D24" s="61" t="str">
        <f>IF(D22="","",IF(ISERROR(VLOOKUP(D22,Athletes!$A:$C,3,FALSE)),"?",VLOOKUP(D22,Athletes!$A:$C,3,FALSE)))</f>
        <v>Chichester</v>
      </c>
      <c r="E24" s="61" t="str">
        <f>IF(E22="","",IF(ISERROR(VLOOKUP(E22,Athletes!$A:$C,3,FALSE)),"?",VLOOKUP(E22,Athletes!$A:$C,3,FALSE)))</f>
        <v>Crawley</v>
      </c>
      <c r="F24" s="61" t="str">
        <f>IF(F22="","",IF(ISERROR(VLOOKUP(F22,Athletes!$A:$C,3,FALSE)),"?",VLOOKUP(F22,Athletes!$A:$C,3,FALSE)))</f>
        <v>Crawley</v>
      </c>
      <c r="G24" s="61" t="str">
        <f>IF(G22="","",IF(ISERROR(VLOOKUP(G22,Athletes!$A:$C,3,FALSE)),"?",VLOOKUP(G22,Athletes!$A:$C,3,FALSE)))</f>
        <v>Brighton</v>
      </c>
      <c r="H24" s="61" t="str">
        <f>IF(H22="","",IF(ISERROR(VLOOKUP(H22,Athletes!$A:$C,3,FALSE)),"?",VLOOKUP(H22,Athletes!$A:$C,3,FALSE)))</f>
        <v>Crawley</v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61" t="str">
        <f>IF(K22="","",IF(ISERROR(VLOOKUP(K22,Athletes!$A:$C,3,FALSE)),"?",VLOOKUP(K22,Athletes!$A:$C,3,FALSE)))</f>
        <v/>
      </c>
      <c r="L24" s="61" t="str">
        <f>IF(L22="","",IF(ISERROR(VLOOKUP(L22,Athletes!$A:$C,3,FALSE)),"?",VLOOKUP(L22,Athletes!$A:$C,3,FALSE)))</f>
        <v/>
      </c>
      <c r="M24" s="61" t="str">
        <f>IF(M22="","",IF(ISERROR(VLOOKUP(M22,Athletes!$A:$C,3,FALSE)),"?",VLOOKUP(M22,Athletes!$A:$C,3,FALSE)))</f>
        <v/>
      </c>
      <c r="N24" s="61" t="str">
        <f>IF(N22="","",IF(ISERROR(VLOOKUP(N22,Athletes!$A:$C,3,FALSE)),"?",VLOOKUP(N22,Athletes!$A:$C,3,FALSE)))</f>
        <v/>
      </c>
      <c r="O24" s="61" t="str">
        <f>IF(O22="","",IF(ISERROR(VLOOKUP(O22,Athletes!$A:$C,3,FALSE)),"?",VLOOKUP(O22,Athletes!$A:$C,3,FALSE)))</f>
        <v/>
      </c>
      <c r="P24" s="61" t="str">
        <f>IF(P22="","",IF(ISERROR(VLOOKUP(P22,Athletes!$A:$C,3,FALSE)),"?",VLOOKUP(P22,Athletes!$A:$C,3,FALSE)))</f>
        <v/>
      </c>
      <c r="Q24" s="61" t="str">
        <f>IF(Q22="","",IF(ISERROR(VLOOKUP(Q22,Athletes!$A:$C,3,FALSE)),"?",VLOOKUP(Q22,Athletes!$A:$C,3,FALSE)))</f>
        <v/>
      </c>
      <c r="R24" s="61" t="str">
        <f>IF(R22="","",IF(ISERROR(VLOOKUP(R22,Athletes!$A:$C,3,FALSE)),"?",VLOOKUP(R22,Athletes!$A:$C,3,FALSE)))</f>
        <v/>
      </c>
      <c r="S24" s="61" t="str">
        <f>IF(S22="","",IF(ISERROR(VLOOKUP(S22,Athletes!$A:$C,3,FALSE)),"?",VLOOKUP(S22,Athletes!$A:$C,3,FALSE)))</f>
        <v/>
      </c>
      <c r="T24" s="61" t="str">
        <f>IF(T22="","",IF(ISERROR(VLOOKUP(T22,Athletes!$A:$C,3,FALSE)),"?",VLOOKUP(T22,Athletes!$A:$C,3,FALSE)))</f>
        <v/>
      </c>
      <c r="U24" s="61" t="str">
        <f>IF(U22="","",IF(ISERROR(VLOOKUP(U22,Athletes!$A:$C,3,FALSE)),"?",VLOOKUP(U22,Athletes!$A:$C,3,FALSE)))</f>
        <v/>
      </c>
      <c r="V24" s="61" t="str">
        <f>IF(V22="","",IF(ISERROR(VLOOKUP(V22,Athletes!$A:$C,3,FALSE)),"?",VLOOKUP(V22,Athletes!$A:$C,3,FALSE)))</f>
        <v/>
      </c>
      <c r="W24" s="61" t="str">
        <f>IF(W22="","",IF(ISERROR(VLOOKUP(W22,Athletes!$A:$C,3,FALSE)),"?",VLOOKUP(W22,Athletes!$A:$C,3,FALSE)))</f>
        <v/>
      </c>
      <c r="X24" s="61" t="str">
        <f>IF(X22="","",IF(ISERROR(VLOOKUP(X22,Athletes!$A:$C,3,FALSE)),"?",VLOOKUP(X22,Athletes!$A:$C,3,FALSE)))</f>
        <v/>
      </c>
      <c r="Y24" s="61" t="str">
        <f>IF(Y22="","",IF(ISERROR(VLOOKUP(Y22,Athletes!$A:$C,3,FALSE)),"?",VLOOKUP(Y22,Athletes!$A:$C,3,FALSE)))</f>
        <v/>
      </c>
      <c r="Z24" s="61" t="str">
        <f>IF(Z22="","",IF(ISERROR(VLOOKUP(Z22,Athletes!$A:$C,3,FALSE)),"?",VLOOKUP(Z22,Athletes!$A:$C,3,FALSE)))</f>
        <v/>
      </c>
    </row>
    <row r="25" spans="1:26" x14ac:dyDescent="0.35">
      <c r="A25" s="102"/>
      <c r="B25" s="103"/>
      <c r="C25" s="11">
        <v>13.6</v>
      </c>
      <c r="D25" s="11">
        <v>13.7</v>
      </c>
      <c r="E25" s="11">
        <v>14.3</v>
      </c>
      <c r="F25" s="11">
        <v>14.5</v>
      </c>
      <c r="G25" s="11">
        <v>14.9</v>
      </c>
      <c r="H25" s="11">
        <v>15</v>
      </c>
      <c r="I25" s="11"/>
      <c r="J25" s="11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</row>
    <row r="26" spans="1:26" x14ac:dyDescent="0.35">
      <c r="A26" s="102"/>
      <c r="B26" s="102" t="s">
        <v>87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102"/>
      <c r="B27" s="102"/>
      <c r="C27" s="61" t="str">
        <f>IF(C26="","",IF(ISERROR(VLOOKUP(C26,Athletes!$A:$B,2,FALSE)),"?",VLOOKUP(C26,Athletes!$A:$B,2,FALSE)))</f>
        <v/>
      </c>
      <c r="D27" s="61" t="str">
        <f>IF(D26="","",IF(ISERROR(VLOOKUP(D26,Athletes!$A:$B,2,FALSE)),"?",VLOOKUP(D26,Athletes!$A:$B,2,FALSE)))</f>
        <v/>
      </c>
      <c r="E27" s="61" t="str">
        <f>IF(E26="","",IF(ISERROR(VLOOKUP(E26,Athletes!$A:$B,2,FALSE)),"?",VLOOKUP(E26,Athletes!$A:$B,2,FALSE)))</f>
        <v/>
      </c>
      <c r="F27" s="61" t="str">
        <f>IF(F26="","",IF(ISERROR(VLOOKUP(F26,Athletes!$A:$B,2,FALSE)),"?",VLOOKUP(F26,Athletes!$A:$B,2,FALSE)))</f>
        <v/>
      </c>
      <c r="G27" s="61" t="str">
        <f>IF(G26="","",IF(ISERROR(VLOOKUP(G26,Athletes!$A:$B,2,FALSE)),"?",VLOOKUP(G26,Athletes!$A:$B,2,FALSE)))</f>
        <v/>
      </c>
      <c r="H27" s="61" t="str">
        <f>IF(H26="","",IF(ISERROR(VLOOKUP(H26,Athletes!$A:$B,2,FALSE)),"?",VLOOKUP(H26,Athletes!$A:$B,2,FALSE)))</f>
        <v/>
      </c>
      <c r="I27" s="61" t="str">
        <f>IF(I26="","",IF(ISERROR(VLOOKUP(I26,Athletes!$A:$B,2,FALSE)),"?",VLOOKUP(I26,Athletes!$A:$B,2,FALSE)))</f>
        <v/>
      </c>
      <c r="J27" s="61" t="str">
        <f>IF(J26="","",IF(ISERROR(VLOOKUP(J26,Athletes!$A:$B,2,FALSE)),"?",VLOOKUP(J26,Athletes!$A:$B,2,FALSE)))</f>
        <v/>
      </c>
      <c r="K27" s="61" t="str">
        <f>IF(K26="","",IF(ISERROR(VLOOKUP(K26,Athletes!$A:$B,2,FALSE)),"?",VLOOKUP(K26,Athletes!$A:$B,2,FALSE)))</f>
        <v/>
      </c>
      <c r="L27" s="61" t="str">
        <f>IF(L26="","",IF(ISERROR(VLOOKUP(L26,Athletes!$A:$B,2,FALSE)),"?",VLOOKUP(L26,Athletes!$A:$B,2,FALSE)))</f>
        <v/>
      </c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x14ac:dyDescent="0.35">
      <c r="A28" s="102"/>
      <c r="B28" s="102"/>
      <c r="C28" s="61" t="str">
        <f>IF(C26="","",IF(ISERROR(VLOOKUP(C26,Athletes!$A:$C,3,FALSE)),"?",VLOOKUP(C26,Athletes!$A:$C,3,FALSE)))</f>
        <v/>
      </c>
      <c r="D28" s="61" t="str">
        <f>IF(D26="","",IF(ISERROR(VLOOKUP(D26,Athletes!$A:$C,3,FALSE)),"?",VLOOKUP(D26,Athletes!$A:$C,3,FALSE)))</f>
        <v/>
      </c>
      <c r="E28" s="61" t="str">
        <f>IF(E26="","",IF(ISERROR(VLOOKUP(E26,Athletes!$A:$C,3,FALSE)),"?",VLOOKUP(E26,Athletes!$A:$C,3,FALSE)))</f>
        <v/>
      </c>
      <c r="F28" s="61" t="str">
        <f>IF(F26="","",IF(ISERROR(VLOOKUP(F26,Athletes!$A:$C,3,FALSE)),"?",VLOOKUP(F26,Athletes!$A:$C,3,FALSE)))</f>
        <v/>
      </c>
      <c r="G28" s="61" t="str">
        <f>IF(G26="","",IF(ISERROR(VLOOKUP(G26,Athletes!$A:$C,3,FALSE)),"?",VLOOKUP(G26,Athletes!$A:$C,3,FALSE)))</f>
        <v/>
      </c>
      <c r="H28" s="61" t="str">
        <f>IF(H26="","",IF(ISERROR(VLOOKUP(H26,Athletes!$A:$C,3,FALSE)),"?",VLOOKUP(H26,Athletes!$A:$C,3,FALSE)))</f>
        <v/>
      </c>
      <c r="I28" s="61" t="str">
        <f>IF(I26="","",IF(ISERROR(VLOOKUP(I26,Athletes!$A:$C,3,FALSE)),"?",VLOOKUP(I26,Athletes!$A:$C,3,FALSE)))</f>
        <v/>
      </c>
      <c r="J28" s="61" t="str">
        <f>IF(J26="","",IF(ISERROR(VLOOKUP(J26,Athletes!$A:$C,3,FALSE)),"?",VLOOKUP(J26,Athletes!$A:$C,3,FALSE)))</f>
        <v/>
      </c>
      <c r="K28" s="61" t="str">
        <f>IF(K26="","",IF(ISERROR(VLOOKUP(K26,Athletes!$A:$C,3,FALSE)),"?",VLOOKUP(K26,Athletes!$A:$C,3,FALSE)))</f>
        <v/>
      </c>
      <c r="L28" s="61" t="str">
        <f>IF(L26="","",IF(ISERROR(VLOOKUP(L26,Athletes!$A:$C,3,FALSE)),"?",VLOOKUP(L26,Athletes!$A:$C,3,FALSE)))</f>
        <v/>
      </c>
      <c r="M28" s="61" t="str">
        <f>IF(M26="","",IF(ISERROR(VLOOKUP(M26,Athletes!$A:$C,3,FALSE)),"?",VLOOKUP(M26,Athletes!$A:$C,3,FALSE)))</f>
        <v/>
      </c>
      <c r="N28" s="61" t="str">
        <f>IF(N26="","",IF(ISERROR(VLOOKUP(N26,Athletes!$A:$C,3,FALSE)),"?",VLOOKUP(N26,Athletes!$A:$C,3,FALSE)))</f>
        <v/>
      </c>
      <c r="O28" s="61" t="str">
        <f>IF(O26="","",IF(ISERROR(VLOOKUP(O26,Athletes!$A:$C,3,FALSE)),"?",VLOOKUP(O26,Athletes!$A:$C,3,FALSE)))</f>
        <v/>
      </c>
      <c r="P28" s="61" t="str">
        <f>IF(P26="","",IF(ISERROR(VLOOKUP(P26,Athletes!$A:$C,3,FALSE)),"?",VLOOKUP(P26,Athletes!$A:$C,3,FALSE)))</f>
        <v/>
      </c>
      <c r="Q28" s="61" t="str">
        <f>IF(Q26="","",IF(ISERROR(VLOOKUP(Q26,Athletes!$A:$C,3,FALSE)),"?",VLOOKUP(Q26,Athletes!$A:$C,3,FALSE)))</f>
        <v/>
      </c>
      <c r="R28" s="61" t="str">
        <f>IF(R26="","",IF(ISERROR(VLOOKUP(R26,Athletes!$A:$C,3,FALSE)),"?",VLOOKUP(R26,Athletes!$A:$C,3,FALSE)))</f>
        <v/>
      </c>
      <c r="S28" s="61" t="str">
        <f>IF(S26="","",IF(ISERROR(VLOOKUP(S26,Athletes!$A:$C,3,FALSE)),"?",VLOOKUP(S26,Athletes!$A:$C,3,FALSE)))</f>
        <v/>
      </c>
      <c r="T28" s="61" t="str">
        <f>IF(T26="","",IF(ISERROR(VLOOKUP(T26,Athletes!$A:$C,3,FALSE)),"?",VLOOKUP(T26,Athletes!$A:$C,3,FALSE)))</f>
        <v/>
      </c>
      <c r="U28" s="61" t="str">
        <f>IF(U26="","",IF(ISERROR(VLOOKUP(U26,Athletes!$A:$C,3,FALSE)),"?",VLOOKUP(U26,Athletes!$A:$C,3,FALSE)))</f>
        <v/>
      </c>
      <c r="V28" s="61" t="str">
        <f>IF(V26="","",IF(ISERROR(VLOOKUP(V26,Athletes!$A:$C,3,FALSE)),"?",VLOOKUP(V26,Athletes!$A:$C,3,FALSE)))</f>
        <v/>
      </c>
      <c r="W28" s="61" t="str">
        <f>IF(W26="","",IF(ISERROR(VLOOKUP(W26,Athletes!$A:$C,3,FALSE)),"?",VLOOKUP(W26,Athletes!$A:$C,3,FALSE)))</f>
        <v/>
      </c>
      <c r="X28" s="61" t="str">
        <f>IF(X26="","",IF(ISERROR(VLOOKUP(X26,Athletes!$A:$C,3,FALSE)),"?",VLOOKUP(X26,Athletes!$A:$C,3,FALSE)))</f>
        <v/>
      </c>
      <c r="Y28" s="61" t="str">
        <f>IF(Y26="","",IF(ISERROR(VLOOKUP(Y26,Athletes!$A:$C,3,FALSE)),"?",VLOOKUP(Y26,Athletes!$A:$C,3,FALSE)))</f>
        <v/>
      </c>
      <c r="Z28" s="61" t="str">
        <f>IF(Z26="","",IF(ISERROR(VLOOKUP(Z26,Athletes!$A:$C,3,FALSE)),"?",VLOOKUP(Z26,Athletes!$A:$C,3,FALSE)))</f>
        <v/>
      </c>
    </row>
    <row r="29" spans="1:26" x14ac:dyDescent="0.35">
      <c r="A29" s="103"/>
      <c r="B29" s="103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x14ac:dyDescent="0.35">
      <c r="A30" s="104" t="s">
        <v>28</v>
      </c>
      <c r="B30" s="104" t="s">
        <v>75</v>
      </c>
      <c r="C30" s="12">
        <v>134</v>
      </c>
      <c r="D30" s="12">
        <v>352</v>
      </c>
      <c r="E30" s="12">
        <v>239</v>
      </c>
      <c r="F30" s="12">
        <v>40</v>
      </c>
      <c r="G30" s="12">
        <v>212</v>
      </c>
      <c r="H30" s="8">
        <v>140</v>
      </c>
      <c r="I30" s="8">
        <v>10</v>
      </c>
      <c r="J30" s="8">
        <v>211</v>
      </c>
      <c r="K30" s="8">
        <v>215</v>
      </c>
      <c r="L30" s="8">
        <v>216</v>
      </c>
      <c r="M30" s="8">
        <v>238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35">
      <c r="A31" s="102"/>
      <c r="B31" s="102"/>
      <c r="C31" s="61" t="str">
        <f>IF(C30="","",IF(ISERROR(VLOOKUP(C30,Athletes!$A:$B,2,FALSE)),"?",VLOOKUP(C30,Athletes!$A:$B,2,FALSE)))</f>
        <v>Averie Gates</v>
      </c>
      <c r="D31" s="61" t="str">
        <f>IF(D30="","",IF(ISERROR(VLOOKUP(D30,Athletes!$A:$B,2,FALSE)),"?",VLOOKUP(D30,Athletes!$A:$B,2,FALSE)))</f>
        <v>Harlow Cartwright</v>
      </c>
      <c r="E31" s="61" t="str">
        <f>IF(E30="","",IF(ISERROR(VLOOKUP(E30,Athletes!$A:$B,2,FALSE)),"?",VLOOKUP(E30,Athletes!$A:$B,2,FALSE)))</f>
        <v>Abigail Hockings</v>
      </c>
      <c r="F31" s="61" t="str">
        <f>IF(F30="","",IF(ISERROR(VLOOKUP(F30,Athletes!$A:$B,2,FALSE)),"?",VLOOKUP(F30,Athletes!$A:$B,2,FALSE)))</f>
        <v>Lily Sole</v>
      </c>
      <c r="G31" s="61" t="str">
        <f>IF(G30="","",IF(ISERROR(VLOOKUP(G30,Athletes!$A:$B,2,FALSE)),"?",VLOOKUP(G30,Athletes!$A:$B,2,FALSE)))</f>
        <v>Ella Longhurst</v>
      </c>
      <c r="H31" s="61" t="str">
        <f>IF(H30="","",IF(ISERROR(VLOOKUP(H30,Athletes!$A:$B,2,FALSE)),"?",VLOOKUP(H30,Athletes!$A:$B,2,FALSE)))</f>
        <v>Lily Warner</v>
      </c>
      <c r="I31" s="61" t="str">
        <f>IF(I30="","",IF(ISERROR(VLOOKUP(I30,Athletes!$A:$B,2,FALSE)),"?",VLOOKUP(I30,Athletes!$A:$B,2,FALSE)))</f>
        <v>Evie Hunter</v>
      </c>
      <c r="J31" s="61" t="str">
        <f>IF(J30="","",IF(ISERROR(VLOOKUP(J30,Athletes!$A:$B,2,FALSE)),"?",VLOOKUP(J30,Athletes!$A:$B,2,FALSE)))</f>
        <v>Chloe Penfold</v>
      </c>
      <c r="K31" s="61" t="str">
        <f>IF(K30="","",IF(ISERROR(VLOOKUP(K30,Athletes!$A:$B,2,FALSE)),"?",VLOOKUP(K30,Athletes!$A:$B,2,FALSE)))</f>
        <v>Olivia Lavery</v>
      </c>
      <c r="L31" s="61" t="str">
        <f>IF(L30="","",IF(ISERROR(VLOOKUP(L30,Athletes!$A:$B,2,FALSE)),"?",VLOOKUP(L30,Athletes!$A:$B,2,FALSE)))</f>
        <v>Kayleigh Cleaver</v>
      </c>
      <c r="M31" s="61" t="str">
        <f>IF(M30="","",IF(ISERROR(VLOOKUP(M30,Athletes!$A:$B,2,FALSE)),"?",VLOOKUP(M30,Athletes!$A:$B,2,FALSE)))</f>
        <v>Elani Du Plessis</v>
      </c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x14ac:dyDescent="0.35">
      <c r="A32" s="102"/>
      <c r="B32" s="102"/>
      <c r="C32" s="61" t="str">
        <f>IF(C30="","",IF(ISERROR(VLOOKUP(C30,Athletes!$A:$C,3,FALSE)),"?",VLOOKUP(C30,Athletes!$A:$C,3,FALSE)))</f>
        <v>Crawley</v>
      </c>
      <c r="D32" s="61" t="str">
        <f>IF(D30="","",IF(ISERROR(VLOOKUP(D30,Athletes!$A:$C,3,FALSE)),"?",VLOOKUP(D30,Athletes!$A:$C,3,FALSE)))</f>
        <v>Worthing</v>
      </c>
      <c r="E32" s="61" t="str">
        <f>IF(E30="","",IF(ISERROR(VLOOKUP(E30,Athletes!$A:$C,3,FALSE)),"?",VLOOKUP(E30,Athletes!$A:$C,3,FALSE)))</f>
        <v>Horsham</v>
      </c>
      <c r="F32" s="61" t="str">
        <f>IF(F30="","",IF(ISERROR(VLOOKUP(F30,Athletes!$A:$C,3,FALSE)),"?",VLOOKUP(F30,Athletes!$A:$C,3,FALSE)))</f>
        <v>Brighton</v>
      </c>
      <c r="G32" s="61" t="str">
        <f>IF(G30="","",IF(ISERROR(VLOOKUP(G30,Athletes!$A:$C,3,FALSE)),"?",VLOOKUP(G30,Athletes!$A:$C,3,FALSE)))</f>
        <v>Horsham</v>
      </c>
      <c r="H32" s="61" t="str">
        <f>IF(H30="","",IF(ISERROR(VLOOKUP(H30,Athletes!$A:$C,3,FALSE)),"?",VLOOKUP(H30,Athletes!$A:$C,3,FALSE)))</f>
        <v>Crawley</v>
      </c>
      <c r="I32" s="61" t="str">
        <f>IF(I30="","",IF(ISERROR(VLOOKUP(I30,Athletes!$A:$C,3,FALSE)),"?",VLOOKUP(I30,Athletes!$A:$C,3,FALSE)))</f>
        <v>Brighton</v>
      </c>
      <c r="J32" s="61" t="str">
        <f>IF(J30="","",IF(ISERROR(VLOOKUP(J30,Athletes!$A:$C,3,FALSE)),"?",VLOOKUP(J30,Athletes!$A:$C,3,FALSE)))</f>
        <v>Horsham</v>
      </c>
      <c r="K32" s="61" t="str">
        <f>IF(K30="","",IF(ISERROR(VLOOKUP(K30,Athletes!$A:$C,3,FALSE)),"?",VLOOKUP(K30,Athletes!$A:$C,3,FALSE)))</f>
        <v>Horsham</v>
      </c>
      <c r="L32" s="61" t="str">
        <f>IF(L30="","",IF(ISERROR(VLOOKUP(L30,Athletes!$A:$C,3,FALSE)),"?",VLOOKUP(L30,Athletes!$A:$C,3,FALSE)))</f>
        <v>Horsham</v>
      </c>
      <c r="M32" s="61" t="str">
        <f>IF(M30="","",IF(ISERROR(VLOOKUP(M30,Athletes!$A:$C,3,FALSE)),"?",VLOOKUP(M30,Athletes!$A:$C,3,FALSE)))</f>
        <v>Horsham</v>
      </c>
      <c r="N32" s="61" t="str">
        <f>IF(N30="","",IF(ISERROR(VLOOKUP(N30,Athletes!$A:$C,3,FALSE)),"?",VLOOKUP(N30,Athletes!$A:$C,3,FALSE)))</f>
        <v/>
      </c>
      <c r="O32" s="61" t="str">
        <f>IF(O30="","",IF(ISERROR(VLOOKUP(O30,Athletes!$A:$C,3,FALSE)),"?",VLOOKUP(O30,Athletes!$A:$C,3,FALSE)))</f>
        <v/>
      </c>
      <c r="P32" s="61" t="str">
        <f>IF(P30="","",IF(ISERROR(VLOOKUP(P30,Athletes!$A:$C,3,FALSE)),"?",VLOOKUP(P30,Athletes!$A:$C,3,FALSE)))</f>
        <v/>
      </c>
      <c r="Q32" s="61" t="str">
        <f>IF(Q30="","",IF(ISERROR(VLOOKUP(Q30,Athletes!$A:$C,3,FALSE)),"?",VLOOKUP(Q30,Athletes!$A:$C,3,FALSE)))</f>
        <v/>
      </c>
      <c r="R32" s="61" t="str">
        <f>IF(R30="","",IF(ISERROR(VLOOKUP(R30,Athletes!$A:$C,3,FALSE)),"?",VLOOKUP(R30,Athletes!$A:$C,3,FALSE)))</f>
        <v/>
      </c>
      <c r="S32" s="61" t="str">
        <f>IF(S30="","",IF(ISERROR(VLOOKUP(S30,Athletes!$A:$C,3,FALSE)),"?",VLOOKUP(S30,Athletes!$A:$C,3,FALSE)))</f>
        <v/>
      </c>
      <c r="T32" s="61" t="str">
        <f>IF(T30="","",IF(ISERROR(VLOOKUP(T30,Athletes!$A:$C,3,FALSE)),"?",VLOOKUP(T30,Athletes!$A:$C,3,FALSE)))</f>
        <v/>
      </c>
      <c r="U32" s="61" t="str">
        <f>IF(U30="","",IF(ISERROR(VLOOKUP(U30,Athletes!$A:$C,3,FALSE)),"?",VLOOKUP(U30,Athletes!$A:$C,3,FALSE)))</f>
        <v/>
      </c>
      <c r="V32" s="61" t="str">
        <f>IF(V30="","",IF(ISERROR(VLOOKUP(V30,Athletes!$A:$C,3,FALSE)),"?",VLOOKUP(V30,Athletes!$A:$C,3,FALSE)))</f>
        <v/>
      </c>
      <c r="W32" s="61" t="str">
        <f>IF(W30="","",IF(ISERROR(VLOOKUP(W30,Athletes!$A:$C,3,FALSE)),"?",VLOOKUP(W30,Athletes!$A:$C,3,FALSE)))</f>
        <v/>
      </c>
      <c r="X32" s="61" t="str">
        <f>IF(X30="","",IF(ISERROR(VLOOKUP(X30,Athletes!$A:$C,3,FALSE)),"?",VLOOKUP(X30,Athletes!$A:$C,3,FALSE)))</f>
        <v/>
      </c>
      <c r="Y32" s="61" t="str">
        <f>IF(Y30="","",IF(ISERROR(VLOOKUP(Y30,Athletes!$A:$C,3,FALSE)),"?",VLOOKUP(Y30,Athletes!$A:$C,3,FALSE)))</f>
        <v/>
      </c>
      <c r="Z32" s="61" t="str">
        <f>IF(Z30="","",IF(ISERROR(VLOOKUP(Z30,Athletes!$A:$C,3,FALSE)),"?",VLOOKUP(Z30,Athletes!$A:$C,3,FALSE)))</f>
        <v/>
      </c>
    </row>
    <row r="33" spans="1:26" x14ac:dyDescent="0.35">
      <c r="A33" s="102"/>
      <c r="B33" s="103"/>
      <c r="C33" s="11">
        <v>27.2</v>
      </c>
      <c r="D33" s="11">
        <v>27.9</v>
      </c>
      <c r="E33" s="11">
        <v>28.4</v>
      </c>
      <c r="F33" s="11">
        <v>28.6</v>
      </c>
      <c r="G33" s="11">
        <v>29.3</v>
      </c>
      <c r="H33" s="11">
        <v>27.4</v>
      </c>
      <c r="I33" s="11">
        <v>28</v>
      </c>
      <c r="J33" s="11">
        <v>29.2</v>
      </c>
      <c r="K33" s="11">
        <v>29.9</v>
      </c>
      <c r="L33" s="11">
        <v>30.4</v>
      </c>
      <c r="M33" s="11">
        <v>32.4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x14ac:dyDescent="0.35">
      <c r="A34" s="102"/>
      <c r="B34" s="104" t="s">
        <v>76</v>
      </c>
      <c r="C34" s="12">
        <v>138</v>
      </c>
      <c r="D34" s="12">
        <v>132</v>
      </c>
      <c r="E34" s="12">
        <v>219</v>
      </c>
      <c r="F34" s="12">
        <v>224</v>
      </c>
      <c r="G34" s="12">
        <v>221</v>
      </c>
      <c r="H34" s="12">
        <v>137</v>
      </c>
      <c r="I34" s="8">
        <v>240</v>
      </c>
      <c r="J34" s="8">
        <v>231</v>
      </c>
      <c r="K34" s="8">
        <v>98</v>
      </c>
      <c r="L34" s="8">
        <v>347</v>
      </c>
      <c r="M34" s="8">
        <v>125</v>
      </c>
      <c r="N34" s="8">
        <v>82</v>
      </c>
      <c r="O34" s="8">
        <v>230</v>
      </c>
      <c r="P34" s="8">
        <v>227</v>
      </c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35">
      <c r="A35" s="102"/>
      <c r="B35" s="102"/>
      <c r="C35" s="61" t="str">
        <f>IF(C34="","",IF(ISERROR(VLOOKUP(C34,Athletes!$A:$B,2,FALSE)),"?",VLOOKUP(C34,Athletes!$A:$B,2,FALSE)))</f>
        <v>Belle McLaren</v>
      </c>
      <c r="D35" s="61" t="str">
        <f>IF(D34="","",IF(ISERROR(VLOOKUP(D34,Athletes!$A:$B,2,FALSE)),"?",VLOOKUP(D34,Athletes!$A:$B,2,FALSE)))</f>
        <v>Matilda Airey</v>
      </c>
      <c r="E35" s="61" t="str">
        <f>IF(E34="","",IF(ISERROR(VLOOKUP(E34,Athletes!$A:$B,2,FALSE)),"?",VLOOKUP(E34,Athletes!$A:$B,2,FALSE)))</f>
        <v>Alisa Krashchevych</v>
      </c>
      <c r="F35" s="61" t="str">
        <f>IF(F34="","",IF(ISERROR(VLOOKUP(F34,Athletes!$A:$B,2,FALSE)),"?",VLOOKUP(F34,Athletes!$A:$B,2,FALSE)))</f>
        <v>Tillie Pawley</v>
      </c>
      <c r="G35" s="61" t="str">
        <f>IF(G34="","",IF(ISERROR(VLOOKUP(G34,Athletes!$A:$B,2,FALSE)),"?",VLOOKUP(G34,Athletes!$A:$B,2,FALSE)))</f>
        <v>Elicia Price</v>
      </c>
      <c r="H35" s="61" t="str">
        <f>IF(H34="","",IF(ISERROR(VLOOKUP(H34,Athletes!$A:$B,2,FALSE)),"?",VLOOKUP(H34,Athletes!$A:$B,2,FALSE)))</f>
        <v>Adélie Kerr</v>
      </c>
      <c r="I35" s="61" t="str">
        <f>IF(I34="","",IF(ISERROR(VLOOKUP(I34,Athletes!$A:$B,2,FALSE)),"?",VLOOKUP(I34,Athletes!$A:$B,2,FALSE)))</f>
        <v>Olly Kelly</v>
      </c>
      <c r="J35" s="61" t="str">
        <f>IF(J34="","",IF(ISERROR(VLOOKUP(J34,Athletes!$A:$B,2,FALSE)),"?",VLOOKUP(J34,Athletes!$A:$B,2,FALSE)))</f>
        <v>Joshua Woods</v>
      </c>
      <c r="K35" s="61" t="str">
        <f>IF(K34="","",IF(ISERROR(VLOOKUP(K34,Athletes!$A:$B,2,FALSE)),"?",VLOOKUP(K34,Athletes!$A:$B,2,FALSE)))</f>
        <v>Jacques Dorner</v>
      </c>
      <c r="L35" s="61" t="str">
        <f>IF(L34="","",IF(ISERROR(VLOOKUP(L34,Athletes!$A:$B,2,FALSE)),"?",VLOOKUP(L34,Athletes!$A:$B,2,FALSE)))</f>
        <v>Harryson Crowley</v>
      </c>
      <c r="M35" s="61" t="str">
        <f>IF(M34="","",IF(ISERROR(VLOOKUP(M34,Athletes!$A:$B,2,FALSE)),"?",VLOOKUP(M34,Athletes!$A:$B,2,FALSE)))</f>
        <v>Tristan Kerr</v>
      </c>
      <c r="N35" s="61" t="str">
        <f>IF(N34="","",IF(ISERROR(VLOOKUP(N34,Athletes!$A:$B,2,FALSE)),"?",VLOOKUP(N34,Athletes!$A:$B,2,FALSE)))</f>
        <v>Jack Ford</v>
      </c>
      <c r="O35" s="61" t="str">
        <f>IF(O34="","",IF(ISERROR(VLOOKUP(O34,Athletes!$A:$B,2,FALSE)),"?",VLOOKUP(O34,Athletes!$A:$B,2,FALSE)))</f>
        <v>Samuel Woods</v>
      </c>
      <c r="P35" s="61" t="str">
        <f>IF(P34="","",IF(ISERROR(VLOOKUP(P34,Athletes!$A:$B,2,FALSE)),"?",VLOOKUP(P34,Athletes!$A:$B,2,FALSE)))</f>
        <v>Dylan Rice</v>
      </c>
      <c r="Q35" s="61" t="str">
        <f>IF(Q34="","",IF(ISERROR(VLOOKUP(Q34,Athletes!$A:$B,2,FALSE)),"?",VLOOKUP(Q34,Athletes!$A:$B,2,FALSE)))</f>
        <v/>
      </c>
      <c r="R35" s="61"/>
      <c r="S35" s="61"/>
      <c r="T35" s="61"/>
      <c r="U35" s="61"/>
      <c r="V35" s="61"/>
      <c r="W35" s="61"/>
      <c r="X35" s="61"/>
      <c r="Y35" s="61"/>
      <c r="Z35" s="61"/>
    </row>
    <row r="36" spans="1:26" x14ac:dyDescent="0.35">
      <c r="A36" s="102"/>
      <c r="B36" s="102"/>
      <c r="C36" s="61" t="str">
        <f>IF(C34="","",IF(ISERROR(VLOOKUP(C34,Athletes!$A:$C,3,FALSE)),"?",VLOOKUP(C34,Athletes!$A:$C,3,FALSE)))</f>
        <v>Crawley</v>
      </c>
      <c r="D36" s="61" t="str">
        <f>IF(D34="","",IF(ISERROR(VLOOKUP(D34,Athletes!$A:$C,3,FALSE)),"?",VLOOKUP(D34,Athletes!$A:$C,3,FALSE)))</f>
        <v>Crawley</v>
      </c>
      <c r="E36" s="61" t="str">
        <f>IF(E34="","",IF(ISERROR(VLOOKUP(E34,Athletes!$A:$C,3,FALSE)),"?",VLOOKUP(E34,Athletes!$A:$C,3,FALSE)))</f>
        <v>Horsham</v>
      </c>
      <c r="F36" s="61" t="str">
        <f>IF(F34="","",IF(ISERROR(VLOOKUP(F34,Athletes!$A:$C,3,FALSE)),"?",VLOOKUP(F34,Athletes!$A:$C,3,FALSE)))</f>
        <v>Horsham</v>
      </c>
      <c r="G36" s="61" t="str">
        <f>IF(G34="","",IF(ISERROR(VLOOKUP(G34,Athletes!$A:$C,3,FALSE)),"?",VLOOKUP(G34,Athletes!$A:$C,3,FALSE)))</f>
        <v>Horsham</v>
      </c>
      <c r="H36" s="61" t="str">
        <f>IF(H34="","",IF(ISERROR(VLOOKUP(H34,Athletes!$A:$C,3,FALSE)),"?",VLOOKUP(H34,Athletes!$A:$C,3,FALSE)))</f>
        <v>Crawley</v>
      </c>
      <c r="I36" s="61" t="str">
        <f>IF(I34="","",IF(ISERROR(VLOOKUP(I34,Athletes!$A:$C,3,FALSE)),"?",VLOOKUP(I34,Athletes!$A:$C,3,FALSE)))</f>
        <v>Horsham</v>
      </c>
      <c r="J36" s="61" t="str">
        <f>IF(J34="","",IF(ISERROR(VLOOKUP(J34,Athletes!$A:$C,3,FALSE)),"?",VLOOKUP(J34,Athletes!$A:$C,3,FALSE)))</f>
        <v>Horsham</v>
      </c>
      <c r="K36" s="61" t="str">
        <f>IF(K34="","",IF(ISERROR(VLOOKUP(K34,Athletes!$A:$C,3,FALSE)),"?",VLOOKUP(K34,Athletes!$A:$C,3,FALSE)))</f>
        <v>Chichester</v>
      </c>
      <c r="L36" s="61" t="str">
        <f>IF(L34="","",IF(ISERROR(VLOOKUP(L34,Athletes!$A:$C,3,FALSE)),"?",VLOOKUP(L34,Athletes!$A:$C,3,FALSE)))</f>
        <v>Worthing</v>
      </c>
      <c r="M36" s="61" t="str">
        <f>IF(M34="","",IF(ISERROR(VLOOKUP(M34,Athletes!$A:$C,3,FALSE)),"?",VLOOKUP(M34,Athletes!$A:$C,3,FALSE)))</f>
        <v>Crawley</v>
      </c>
      <c r="N36" s="61" t="str">
        <f>IF(N34="","",IF(ISERROR(VLOOKUP(N34,Athletes!$A:$C,3,FALSE)),"?",VLOOKUP(N34,Athletes!$A:$C,3,FALSE)))</f>
        <v>Chichester</v>
      </c>
      <c r="O36" s="61" t="str">
        <f>IF(O34="","",IF(ISERROR(VLOOKUP(O34,Athletes!$A:$C,3,FALSE)),"?",VLOOKUP(O34,Athletes!$A:$C,3,FALSE)))</f>
        <v>Horsham</v>
      </c>
      <c r="P36" s="61" t="str">
        <f>IF(P34="","",IF(ISERROR(VLOOKUP(P34,Athletes!$A:$C,3,FALSE)),"?",VLOOKUP(P34,Athletes!$A:$C,3,FALSE)))</f>
        <v>Horsham</v>
      </c>
      <c r="Q36" s="61" t="str">
        <f>IF(Q34="","",IF(ISERROR(VLOOKUP(Q34,Athletes!$A:$C,3,FALSE)),"?",VLOOKUP(Q34,Athletes!$A:$C,3,FALSE)))</f>
        <v/>
      </c>
      <c r="R36" s="61"/>
      <c r="S36" s="61"/>
      <c r="T36" s="61"/>
      <c r="U36" s="61"/>
      <c r="V36" s="61"/>
      <c r="W36" s="61"/>
      <c r="X36" s="61"/>
      <c r="Y36" s="61"/>
      <c r="Z36" s="61"/>
    </row>
    <row r="37" spans="1:26" x14ac:dyDescent="0.35">
      <c r="A37" s="102"/>
      <c r="B37" s="103"/>
      <c r="C37" s="11">
        <v>27.2</v>
      </c>
      <c r="D37" s="11">
        <v>28.6</v>
      </c>
      <c r="E37" s="11">
        <v>28.6</v>
      </c>
      <c r="F37" s="11">
        <v>28.6</v>
      </c>
      <c r="G37" s="11">
        <v>29.2</v>
      </c>
      <c r="H37" s="11">
        <v>29.4</v>
      </c>
      <c r="I37" s="11">
        <v>26.7</v>
      </c>
      <c r="J37" s="11">
        <v>27.4</v>
      </c>
      <c r="K37" s="11">
        <v>27.6</v>
      </c>
      <c r="L37" s="11">
        <v>28</v>
      </c>
      <c r="M37" s="11">
        <v>28.5</v>
      </c>
      <c r="N37" s="11">
        <v>31</v>
      </c>
      <c r="O37" s="11">
        <v>31.8</v>
      </c>
      <c r="P37" s="11">
        <v>31.9</v>
      </c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x14ac:dyDescent="0.35">
      <c r="A38" s="102"/>
      <c r="B38" s="104" t="s">
        <v>34</v>
      </c>
      <c r="C38" s="12">
        <v>144</v>
      </c>
      <c r="D38" s="12">
        <v>405</v>
      </c>
      <c r="E38" s="12">
        <v>406</v>
      </c>
      <c r="F38" s="12">
        <v>404</v>
      </c>
      <c r="G38" s="12"/>
      <c r="H38" s="12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35">
      <c r="A39" s="102"/>
      <c r="B39" s="102"/>
      <c r="C39" s="37" t="str">
        <f>IF(C38="","",IF(ISERROR(VLOOKUP(C38,Athletes!$A:$B,2,FALSE)),"?",VLOOKUP(C38,Athletes!$A:$B,2,FALSE)))</f>
        <v>Ander Hunton</v>
      </c>
      <c r="D39" s="37" t="str">
        <f>IF(D38="","",IF(ISERROR(VLOOKUP(D38,Athletes!$A:$B,2,FALSE)),"?",VLOOKUP(D38,Athletes!$A:$B,2,FALSE)))</f>
        <v>Marianna Karageorgopoulos</v>
      </c>
      <c r="E39" s="37" t="str">
        <f>IF(E38="","",IF(ISERROR(VLOOKUP(E38,Athletes!$A:$B,2,FALSE)),"?",VLOOKUP(E38,Athletes!$A:$B,2,FALSE)))</f>
        <v>Sophie Momot</v>
      </c>
      <c r="F39" s="37" t="str">
        <f>IF(F38="","",IF(ISERROR(VLOOKUP(F38,Athletes!$A:$B,2,FALSE)),"?",VLOOKUP(F38,Athletes!$A:$B,2,FALSE)))</f>
        <v>Madeline Lewis</v>
      </c>
      <c r="G39" s="37" t="str">
        <f>IF(G38="","",IF(ISERROR(VLOOKUP(G38,Athletes!$A:$B,2,FALSE)),"?",VLOOKUP(G38,Athletes!$A:$B,2,FALSE)))</f>
        <v/>
      </c>
      <c r="H39" s="37" t="str">
        <f>IF(H38="","",IF(ISERROR(VLOOKUP(H38,Athletes!$A:$B,2,FALSE)),"?",VLOOKUP(H38,Athletes!$A:$B,2,FALSE)))</f>
        <v/>
      </c>
      <c r="I39" s="37" t="str">
        <f>IF(I38="","",IF(ISERROR(VLOOKUP(I38,Athletes!$A:$B,2,FALSE)),"?",VLOOKUP(I38,Athletes!$A:$B,2,FALSE)))</f>
        <v/>
      </c>
      <c r="J39" s="37" t="str">
        <f>IF(J38="","",IF(ISERROR(VLOOKUP(J38,Athletes!$A:$B,2,FALSE)),"?",VLOOKUP(J38,Athletes!$A:$B,2,FALSE)))</f>
        <v/>
      </c>
      <c r="K39" s="37" t="str">
        <f>IF(K38="","",IF(ISERROR(VLOOKUP(K38,Athletes!$A:$B,2,FALSE)),"?",VLOOKUP(K38,Athletes!$A:$B,2,FALSE)))</f>
        <v/>
      </c>
      <c r="L39" s="37" t="str">
        <f>IF(L38="","",IF(ISERROR(VLOOKUP(L38,Athletes!$A:$B,2,FALSE)),"?",VLOOKUP(L38,Athletes!$A:$B,2,FALSE)))</f>
        <v/>
      </c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x14ac:dyDescent="0.35">
      <c r="A40" s="102"/>
      <c r="B40" s="102"/>
      <c r="C40" s="37" t="str">
        <f>IF(C38="","",IF(ISERROR(VLOOKUP(C38,Athletes!$A:$C,3,FALSE)),"?",VLOOKUP(C38,Athletes!$A:$C,3,FALSE)))</f>
        <v>Crawley</v>
      </c>
      <c r="D40" s="37" t="str">
        <f>IF(D38="","",IF(ISERROR(VLOOKUP(D38,Athletes!$A:$C,3,FALSE)),"?",VLOOKUP(D38,Athletes!$A:$C,3,FALSE)))</f>
        <v>Horsham</v>
      </c>
      <c r="E40" s="37" t="str">
        <f>IF(E38="","",IF(ISERROR(VLOOKUP(E38,Athletes!$A:$C,3,FALSE)),"?",VLOOKUP(E38,Athletes!$A:$C,3,FALSE)))</f>
        <v>Horsham</v>
      </c>
      <c r="F40" s="37" t="str">
        <f>IF(F38="","",IF(ISERROR(VLOOKUP(F38,Athletes!$A:$C,3,FALSE)),"?",VLOOKUP(F38,Athletes!$A:$C,3,FALSE)))</f>
        <v>Horsham</v>
      </c>
      <c r="G40" s="37" t="str">
        <f>IF(G38="","",IF(ISERROR(VLOOKUP(G38,Athletes!$A:$C,3,FALSE)),"?",VLOOKUP(G38,Athletes!$A:$C,3,FALSE)))</f>
        <v/>
      </c>
      <c r="H40" s="37" t="str">
        <f>IF(H38="","",IF(ISERROR(VLOOKUP(H38,Athletes!$A:$C,3,FALSE)),"?",VLOOKUP(H38,Athletes!$A:$C,3,FALSE)))</f>
        <v/>
      </c>
      <c r="I40" s="37" t="str">
        <f>IF(I38="","",IF(ISERROR(VLOOKUP(I38,Athletes!$A:$C,3,FALSE)),"?",VLOOKUP(I38,Athletes!$A:$C,3,FALSE)))</f>
        <v/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x14ac:dyDescent="0.35">
      <c r="A41" s="103"/>
      <c r="B41" s="103"/>
      <c r="C41" s="11">
        <v>25.9</v>
      </c>
      <c r="D41" s="11">
        <v>28.4</v>
      </c>
      <c r="E41" s="11">
        <v>29.1</v>
      </c>
      <c r="F41" s="11">
        <v>30.5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x14ac:dyDescent="0.35">
      <c r="A42" s="104" t="s">
        <v>23</v>
      </c>
      <c r="B42" s="102" t="s">
        <v>59</v>
      </c>
      <c r="C42" s="8">
        <v>22</v>
      </c>
      <c r="D42" s="8">
        <v>116</v>
      </c>
      <c r="E42" s="8">
        <v>66</v>
      </c>
      <c r="F42" s="8">
        <v>202</v>
      </c>
      <c r="G42" s="8">
        <v>203</v>
      </c>
      <c r="H42" s="8">
        <v>117</v>
      </c>
      <c r="I42" s="8">
        <v>118</v>
      </c>
      <c r="J42" s="70">
        <v>114</v>
      </c>
      <c r="K42" s="70">
        <v>92</v>
      </c>
      <c r="L42" s="8">
        <v>68</v>
      </c>
      <c r="M42" s="8">
        <v>237</v>
      </c>
      <c r="N42" s="8">
        <v>12</v>
      </c>
      <c r="O42" s="8">
        <v>38</v>
      </c>
      <c r="P42" s="8">
        <v>35</v>
      </c>
      <c r="Q42" s="8">
        <v>110</v>
      </c>
      <c r="R42" s="8">
        <v>112</v>
      </c>
      <c r="S42" s="8">
        <v>79</v>
      </c>
      <c r="T42" s="8">
        <v>29</v>
      </c>
      <c r="U42" s="8">
        <v>120</v>
      </c>
      <c r="V42" s="8"/>
      <c r="W42" s="8"/>
      <c r="X42" s="8"/>
      <c r="Y42" s="8"/>
      <c r="Z42" s="8"/>
    </row>
    <row r="43" spans="1:26" x14ac:dyDescent="0.35">
      <c r="A43" s="102"/>
      <c r="B43" s="102"/>
      <c r="C43" s="61" t="str">
        <f>IF(C42="","",IF(ISERROR(VLOOKUP(C42,Athletes!$A:$B,2,FALSE)),"?",VLOOKUP(C42,Athletes!$A:$B,2,FALSE)))</f>
        <v>Eleanor Poate</v>
      </c>
      <c r="D43" s="61" t="str">
        <f>IF(D42="","",IF(ISERROR(VLOOKUP(D42,Athletes!$A:$B,2,FALSE)),"?",VLOOKUP(D42,Athletes!$A:$B,2,FALSE)))</f>
        <v>Emily Imhoff</v>
      </c>
      <c r="E43" s="61" t="str">
        <f>IF(E42="","",IF(ISERROR(VLOOKUP(E42,Athletes!$A:$B,2,FALSE)),"?",VLOOKUP(E42,Athletes!$A:$B,2,FALSE)))</f>
        <v>Billie Sutton</v>
      </c>
      <c r="F43" s="61" t="str">
        <f>IF(F42="","",IF(ISERROR(VLOOKUP(F42,Athletes!$A:$B,2,FALSE)),"?",VLOOKUP(F42,Athletes!$A:$B,2,FALSE)))</f>
        <v>Mathilda Anderson</v>
      </c>
      <c r="G43" s="61" t="str">
        <f>IF(G42="","",IF(ISERROR(VLOOKUP(G42,Athletes!$A:$B,2,FALSE)),"?",VLOOKUP(G42,Athletes!$A:$B,2,FALSE)))</f>
        <v>Tilly-Rose Finch</v>
      </c>
      <c r="H43" s="61" t="str">
        <f>IF(H42="","",IF(ISERROR(VLOOKUP(H42,Athletes!$A:$B,2,FALSE)),"?",VLOOKUP(H42,Athletes!$A:$B,2,FALSE)))</f>
        <v>Olivia Malyon</v>
      </c>
      <c r="I43" s="61" t="str">
        <f>IF(I42="","",IF(ISERROR(VLOOKUP(I42,Athletes!$A:$B,2,FALSE)),"?",VLOOKUP(I42,Athletes!$A:$B,2,FALSE)))</f>
        <v>Millie Myers</v>
      </c>
      <c r="J43" s="61" t="str">
        <f>IF(J42="","",IF(ISERROR(VLOOKUP(J42,Athletes!$A:$B,2,FALSE)),"?",VLOOKUP(J42,Athletes!$A:$B,2,FALSE)))</f>
        <v>Darcie Gates</v>
      </c>
      <c r="K43" s="61" t="str">
        <f>IF(K42="","",IF(ISERROR(VLOOKUP(K42,Athletes!$A:$B,2,FALSE)),"?",VLOOKUP(K42,Athletes!$A:$B,2,FALSE)))</f>
        <v>Imogen Younghusband</v>
      </c>
      <c r="L43" s="61" t="str">
        <f>IF(L42="","",IF(ISERROR(VLOOKUP(L42,Athletes!$A:$B,2,FALSE)),"?",VLOOKUP(L42,Athletes!$A:$B,2,FALSE)))</f>
        <v>Olivia Page u11 Maya Stair u13</v>
      </c>
      <c r="M43" s="61" t="str">
        <f>IF(M42="","",IF(ISERROR(VLOOKUP(M42,Athletes!$A:$B,2,FALSE)),"?",VLOOKUP(M42,Athletes!$A:$B,2,FALSE)))</f>
        <v>Lily McLauchlan</v>
      </c>
      <c r="N43" s="61" t="str">
        <f>IF(N42="","",IF(ISERROR(VLOOKUP(N42,Athletes!$A:$B,2,FALSE)),"?",VLOOKUP(N42,Athletes!$A:$B,2,FALSE)))</f>
        <v>Nelly Greenaway</v>
      </c>
      <c r="O43" s="61" t="str">
        <f>IF(O42="","",IF(ISERROR(VLOOKUP(O42,Athletes!$A:$B,2,FALSE)),"?",VLOOKUP(O42,Athletes!$A:$B,2,FALSE)))</f>
        <v>Holly Thatcher</v>
      </c>
      <c r="P43" s="61" t="str">
        <f>IF(P42="","",IF(ISERROR(VLOOKUP(P42,Athletes!$A:$B,2,FALSE)),"?",VLOOKUP(P42,Athletes!$A:$B,2,FALSE)))</f>
        <v>Darcey Gilbert</v>
      </c>
      <c r="Q43" s="61" t="str">
        <f>IF(Q42="","",IF(ISERROR(VLOOKUP(Q42,Athletes!$A:$B,2,FALSE)),"?",VLOOKUP(Q42,Athletes!$A:$B,2,FALSE)))</f>
        <v>Molly Abbott</v>
      </c>
      <c r="R43" s="61" t="str">
        <f>IF(R42="","",IF(ISERROR(VLOOKUP(R42,Athletes!$A:$B,2,FALSE)),"?",VLOOKUP(R42,Athletes!$A:$B,2,FALSE)))</f>
        <v>Marian Ddamba</v>
      </c>
      <c r="S43" s="61" t="str">
        <f>IF(S42="","",IF(ISERROR(VLOOKUP(S42,Athletes!$A:$B,2,FALSE)),"?",VLOOKUP(S42,Athletes!$A:$B,2,FALSE)))</f>
        <v>Xanthe Austin</v>
      </c>
      <c r="T43" s="61" t="str">
        <f>IF(T42="","",IF(ISERROR(VLOOKUP(T42,Athletes!$A:$B,2,FALSE)),"?",VLOOKUP(T42,Athletes!$A:$B,2,FALSE)))</f>
        <v>Emily Tutt</v>
      </c>
      <c r="U43" s="61" t="str">
        <f>IF(U42="","",IF(ISERROR(VLOOKUP(U42,Athletes!$A:$B,2,FALSE)),"?",VLOOKUP(U42,Athletes!$A:$B,2,FALSE)))</f>
        <v>Annabel Wood</v>
      </c>
      <c r="V43" s="61" t="str">
        <f>IF(V42="","",IF(ISERROR(VLOOKUP(V42,Athletes!$A:$B,2,FALSE)),"?",VLOOKUP(V42,Athletes!$A:$B,2,FALSE)))</f>
        <v/>
      </c>
      <c r="W43" s="61" t="str">
        <f>IF(W42="","",IF(ISERROR(VLOOKUP(W42,Athletes!$A:$B,2,FALSE)),"?",VLOOKUP(W42,Athletes!$A:$B,2,FALSE)))</f>
        <v/>
      </c>
      <c r="X43" s="61" t="str">
        <f>IF(X42="","",IF(ISERROR(VLOOKUP(X42,Athletes!$A:$B,2,FALSE)),"?",VLOOKUP(X42,Athletes!$A:$B,2,FALSE)))</f>
        <v/>
      </c>
      <c r="Y43" s="61" t="str">
        <f>IF(Y42="","",IF(ISERROR(VLOOKUP(Y42,Athletes!$A:$B,2,FALSE)),"?",VLOOKUP(Y42,Athletes!$A:$B,2,FALSE)))</f>
        <v/>
      </c>
      <c r="Z43" s="61" t="str">
        <f>IF(Z42="","",IF(ISERROR(VLOOKUP(Z42,Athletes!$A:$B,2,FALSE)),"?",VLOOKUP(Z42,Athletes!$A:$B,2,FALSE)))</f>
        <v/>
      </c>
    </row>
    <row r="44" spans="1:26" x14ac:dyDescent="0.35">
      <c r="A44" s="102"/>
      <c r="B44" s="102"/>
      <c r="C44" s="61" t="str">
        <f>IF(C42="","",IF(ISERROR(VLOOKUP(C42,Athletes!$A:$C,3,FALSE)),"?",VLOOKUP(C42,Athletes!$A:$C,3,FALSE)))</f>
        <v>Brighton</v>
      </c>
      <c r="D44" s="61" t="str">
        <f>IF(D42="","",IF(ISERROR(VLOOKUP(D42,Athletes!$A:$C,3,FALSE)),"?",VLOOKUP(D42,Athletes!$A:$C,3,FALSE)))</f>
        <v>Crawley</v>
      </c>
      <c r="E44" s="61" t="str">
        <f>IF(E42="","",IF(ISERROR(VLOOKUP(E42,Athletes!$A:$C,3,FALSE)),"?",VLOOKUP(E42,Athletes!$A:$C,3,FALSE)))</f>
        <v>Chichester</v>
      </c>
      <c r="F44" s="61" t="str">
        <f>IF(F42="","",IF(ISERROR(VLOOKUP(F42,Athletes!$A:$C,3,FALSE)),"?",VLOOKUP(F42,Athletes!$A:$C,3,FALSE)))</f>
        <v>Horsham</v>
      </c>
      <c r="G44" s="61" t="str">
        <f>IF(G42="","",IF(ISERROR(VLOOKUP(G42,Athletes!$A:$C,3,FALSE)),"?",VLOOKUP(G42,Athletes!$A:$C,3,FALSE)))</f>
        <v>Horsham</v>
      </c>
      <c r="H44" s="61" t="str">
        <f>IF(H42="","",IF(ISERROR(VLOOKUP(H42,Athletes!$A:$C,3,FALSE)),"?",VLOOKUP(H42,Athletes!$A:$C,3,FALSE)))</f>
        <v>Crawley</v>
      </c>
      <c r="I44" s="61" t="str">
        <f>IF(I42="","",IF(ISERROR(VLOOKUP(I42,Athletes!$A:$C,3,FALSE)),"?",VLOOKUP(I42,Athletes!$A:$C,3,FALSE)))</f>
        <v>Crawley</v>
      </c>
      <c r="J44" s="61" t="str">
        <f>IF(J42="","",IF(ISERROR(VLOOKUP(J42,Athletes!$A:$C,3,FALSE)),"?",VLOOKUP(J42,Athletes!$A:$C,3,FALSE)))</f>
        <v>Crawley</v>
      </c>
      <c r="K44" s="61" t="str">
        <f>IF(K42="","",IF(ISERROR(VLOOKUP(K42,Athletes!$A:$C,3,FALSE)),"?",VLOOKUP(K42,Athletes!$A:$C,3,FALSE)))</f>
        <v>Chichester</v>
      </c>
      <c r="L44" s="61" t="str">
        <f>IF(L42="","",IF(ISERROR(VLOOKUP(L42,Athletes!$A:$C,3,FALSE)),"?",VLOOKUP(L42,Athletes!$A:$C,3,FALSE)))</f>
        <v>Chichester</v>
      </c>
      <c r="M44" s="61" t="str">
        <f>IF(M42="","",IF(ISERROR(VLOOKUP(M42,Athletes!$A:$C,3,FALSE)),"?",VLOOKUP(M42,Athletes!$A:$C,3,FALSE)))</f>
        <v>Horsham</v>
      </c>
      <c r="N44" s="61" t="str">
        <f>IF(N42="","",IF(ISERROR(VLOOKUP(N42,Athletes!$A:$C,3,FALSE)),"?",VLOOKUP(N42,Athletes!$A:$C,3,FALSE)))</f>
        <v>Brighton</v>
      </c>
      <c r="O44" s="61" t="str">
        <f>IF(O42="","",IF(ISERROR(VLOOKUP(O42,Athletes!$A:$C,3,FALSE)),"?",VLOOKUP(O42,Athletes!$A:$C,3,FALSE)))</f>
        <v>Brighton</v>
      </c>
      <c r="P44" s="61" t="str">
        <f>IF(P42="","",IF(ISERROR(VLOOKUP(P42,Athletes!$A:$C,3,FALSE)),"?",VLOOKUP(P42,Athletes!$A:$C,3,FALSE)))</f>
        <v>Brighton</v>
      </c>
      <c r="Q44" s="61" t="str">
        <f>IF(Q42="","",IF(ISERROR(VLOOKUP(Q42,Athletes!$A:$C,3,FALSE)),"?",VLOOKUP(Q42,Athletes!$A:$C,3,FALSE)))</f>
        <v>Crawley</v>
      </c>
      <c r="R44" s="61" t="str">
        <f>IF(R42="","",IF(ISERROR(VLOOKUP(R42,Athletes!$A:$C,3,FALSE)),"?",VLOOKUP(R42,Athletes!$A:$C,3,FALSE)))</f>
        <v>Crawley</v>
      </c>
      <c r="S44" s="61" t="str">
        <f>IF(S42="","",IF(ISERROR(VLOOKUP(S42,Athletes!$A:$C,3,FALSE)),"?",VLOOKUP(S42,Athletes!$A:$C,3,FALSE)))</f>
        <v>Chichester</v>
      </c>
      <c r="T44" s="61" t="str">
        <f>IF(T42="","",IF(ISERROR(VLOOKUP(T42,Athletes!$A:$C,3,FALSE)),"?",VLOOKUP(T42,Athletes!$A:$C,3,FALSE)))</f>
        <v>Brighton</v>
      </c>
      <c r="U44" s="61" t="str">
        <f>IF(U42="","",IF(ISERROR(VLOOKUP(U42,Athletes!$A:$C,3,FALSE)),"?",VLOOKUP(U42,Athletes!$A:$C,3,FALSE)))</f>
        <v>Crawley</v>
      </c>
      <c r="V44" s="61" t="str">
        <f>IF(V42="","",IF(ISERROR(VLOOKUP(V42,Athletes!$A:$C,3,FALSE)),"?",VLOOKUP(V42,Athletes!$A:$C,3,FALSE)))</f>
        <v/>
      </c>
      <c r="W44" s="61" t="str">
        <f>IF(W42="","",IF(ISERROR(VLOOKUP(W42,Athletes!$A:$C,3,FALSE)),"?",VLOOKUP(W42,Athletes!$A:$C,3,FALSE)))</f>
        <v/>
      </c>
      <c r="X44" s="61" t="str">
        <f>IF(X42="","",IF(ISERROR(VLOOKUP(X42,Athletes!$A:$C,3,FALSE)),"?",VLOOKUP(X42,Athletes!$A:$C,3,FALSE)))</f>
        <v/>
      </c>
      <c r="Y44" s="61" t="str">
        <f>IF(Y42="","",IF(ISERROR(VLOOKUP(Y42,Athletes!$A:$C,3,FALSE)),"?",VLOOKUP(Y42,Athletes!$A:$C,3,FALSE)))</f>
        <v/>
      </c>
      <c r="Z44" s="61" t="str">
        <f>IF(Z42="","",IF(ISERROR(VLOOKUP(Z42,Athletes!$A:$C,3,FALSE)),"?",VLOOKUP(Z42,Athletes!$A:$C,3,FALSE)))</f>
        <v/>
      </c>
    </row>
    <row r="45" spans="1:26" x14ac:dyDescent="0.35">
      <c r="A45" s="102"/>
      <c r="B45" s="103"/>
      <c r="C45" s="11">
        <v>172</v>
      </c>
      <c r="D45" s="11">
        <v>158</v>
      </c>
      <c r="E45" s="11">
        <v>168</v>
      </c>
      <c r="F45" s="11">
        <v>178</v>
      </c>
      <c r="G45" s="11">
        <v>164</v>
      </c>
      <c r="H45" s="11">
        <v>160</v>
      </c>
      <c r="I45" s="11">
        <v>148</v>
      </c>
      <c r="J45" s="71">
        <v>140</v>
      </c>
      <c r="K45" s="71">
        <v>170</v>
      </c>
      <c r="L45" s="11">
        <v>140</v>
      </c>
      <c r="M45" s="11">
        <v>162</v>
      </c>
      <c r="N45" s="11">
        <v>166</v>
      </c>
      <c r="O45" s="11">
        <v>188</v>
      </c>
      <c r="P45" s="11">
        <v>186</v>
      </c>
      <c r="Q45" s="11">
        <v>156</v>
      </c>
      <c r="R45" s="11">
        <v>148</v>
      </c>
      <c r="S45" s="11">
        <v>176</v>
      </c>
      <c r="T45" s="11">
        <v>148</v>
      </c>
      <c r="U45" s="11">
        <v>160</v>
      </c>
      <c r="V45" s="53"/>
      <c r="W45" s="53"/>
      <c r="X45" s="53"/>
      <c r="Y45" s="53"/>
      <c r="Z45" s="53"/>
    </row>
    <row r="46" spans="1:26" x14ac:dyDescent="0.35">
      <c r="A46" s="102"/>
      <c r="B46" s="104" t="s">
        <v>58</v>
      </c>
      <c r="C46" s="12">
        <v>107</v>
      </c>
      <c r="D46" s="12">
        <v>101</v>
      </c>
      <c r="E46" s="12">
        <v>85</v>
      </c>
      <c r="F46" s="12">
        <v>102</v>
      </c>
      <c r="G46" s="12">
        <v>106</v>
      </c>
      <c r="H46" s="12">
        <v>284</v>
      </c>
      <c r="I46" s="12">
        <v>28</v>
      </c>
      <c r="J46" s="12">
        <v>209</v>
      </c>
      <c r="K46" s="8">
        <v>105</v>
      </c>
      <c r="L46" s="8">
        <v>204</v>
      </c>
      <c r="M46" s="8">
        <v>287</v>
      </c>
      <c r="N46" s="8">
        <v>290</v>
      </c>
      <c r="O46" s="8">
        <v>205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35">
      <c r="A47" s="102"/>
      <c r="B47" s="102"/>
      <c r="C47" s="61" t="str">
        <f>IF(C46="","",IF(ISERROR(VLOOKUP(C46,Athletes!$A:$B,2,FALSE)),"?",VLOOKUP(C46,Athletes!$A:$B,2,FALSE)))</f>
        <v>Myles Richardson</v>
      </c>
      <c r="D47" s="61" t="str">
        <f>IF(D46="","",IF(ISERROR(VLOOKUP(D46,Athletes!$A:$B,2,FALSE)),"?",VLOOKUP(D46,Athletes!$A:$B,2,FALSE)))</f>
        <v>Zakariya Ahmed</v>
      </c>
      <c r="E47" s="61" t="str">
        <f>IF(E46="","",IF(ISERROR(VLOOKUP(E46,Athletes!$A:$B,2,FALSE)),"?",VLOOKUP(E46,Athletes!$A:$B,2,FALSE)))</f>
        <v>Freddie Hawes</v>
      </c>
      <c r="F47" s="61" t="str">
        <f>IF(F46="","",IF(ISERROR(VLOOKUP(F46,Athletes!$A:$B,2,FALSE)),"?",VLOOKUP(F46,Athletes!$A:$B,2,FALSE)))</f>
        <v>Cameron Airey</v>
      </c>
      <c r="G47" s="61" t="str">
        <f>IF(G46="","",IF(ISERROR(VLOOKUP(G46,Athletes!$A:$B,2,FALSE)),"?",VLOOKUP(G46,Athletes!$A:$B,2,FALSE)))</f>
        <v>Ashai Patel</v>
      </c>
      <c r="H47" s="61" t="str">
        <f>IF(H46="","",IF(ISERROR(VLOOKUP(H46,Athletes!$A:$B,2,FALSE)),"?",VLOOKUP(H46,Athletes!$A:$B,2,FALSE)))</f>
        <v xml:space="preserve">Finn Kennedy </v>
      </c>
      <c r="I47" s="61" t="str">
        <f>IF(I46="","",IF(ISERROR(VLOOKUP(I46,Athletes!$A:$B,2,FALSE)),"?",VLOOKUP(I46,Athletes!$A:$B,2,FALSE)))</f>
        <v>John Downes</v>
      </c>
      <c r="J47" s="61" t="str">
        <f>IF(J46="","",IF(ISERROR(VLOOKUP(J46,Athletes!$A:$B,2,FALSE)),"?",VLOOKUP(J46,Athletes!$A:$B,2,FALSE)))</f>
        <v>Freddie Crowhurst</v>
      </c>
      <c r="K47" s="61" t="str">
        <f>IF(K46="","",IF(ISERROR(VLOOKUP(K46,Athletes!$A:$B,2,FALSE)),"?",VLOOKUP(K46,Athletes!$A:$B,2,FALSE)))</f>
        <v>Kody Hillwood</v>
      </c>
      <c r="L47" s="61" t="str">
        <f>IF(L46="","",IF(ISERROR(VLOOKUP(L46,Athletes!$A:$B,2,FALSE)),"?",VLOOKUP(L46,Athletes!$A:$B,2,FALSE)))</f>
        <v>Linus Ranner</v>
      </c>
      <c r="M47" s="61" t="str">
        <f>IF(M46="","",IF(ISERROR(VLOOKUP(M46,Athletes!$A:$B,2,FALSE)),"?",VLOOKUP(M46,Athletes!$A:$B,2,FALSE)))</f>
        <v>Oliver  Stevens</v>
      </c>
      <c r="N47" s="61" t="str">
        <f>IF(N46="","",IF(ISERROR(VLOOKUP(N46,Athletes!$A:$B,2,FALSE)),"?",VLOOKUP(N46,Athletes!$A:$B,2,FALSE)))</f>
        <v>Archie Foster</v>
      </c>
      <c r="O47" s="61" t="str">
        <f>IF(O46="","",IF(ISERROR(VLOOKUP(O46,Athletes!$A:$B,2,FALSE)),"?",VLOOKUP(O46,Athletes!$A:$B,2,FALSE)))</f>
        <v>Aidan Cheuk Wong</v>
      </c>
      <c r="P47" s="61" t="str">
        <f>IF(P46="","",IF(ISERROR(VLOOKUP(P46,Athletes!$A:$B,2,FALSE)),"?",VLOOKUP(P46,Athletes!$A:$B,2,FALSE)))</f>
        <v/>
      </c>
      <c r="Q47" s="61" t="str">
        <f>IF(Q46="","",IF(ISERROR(VLOOKUP(Q46,Athletes!$A:$B,2,FALSE)),"?",VLOOKUP(Q46,Athletes!$A:$B,2,FALSE)))</f>
        <v/>
      </c>
      <c r="R47" s="61" t="str">
        <f>IF(R46="","",IF(ISERROR(VLOOKUP(R46,Athletes!$A:$B,2,FALSE)),"?",VLOOKUP(R46,Athletes!$A:$B,2,FALSE)))</f>
        <v/>
      </c>
      <c r="S47" s="61" t="str">
        <f>IF(S46="","",IF(ISERROR(VLOOKUP(S46,Athletes!$A:$B,2,FALSE)),"?",VLOOKUP(S46,Athletes!$A:$B,2,FALSE)))</f>
        <v/>
      </c>
      <c r="T47" s="61" t="str">
        <f>IF(T46="","",IF(ISERROR(VLOOKUP(T46,Athletes!$A:$B,2,FALSE)),"?",VLOOKUP(T46,Athletes!$A:$B,2,FALSE)))</f>
        <v/>
      </c>
      <c r="U47" s="61" t="str">
        <f>IF(U46="","",IF(ISERROR(VLOOKUP(U46,Athletes!$A:$B,2,FALSE)),"?",VLOOKUP(U46,Athletes!$A:$B,2,FALSE)))</f>
        <v/>
      </c>
      <c r="V47" s="61" t="str">
        <f>IF(V46="","",IF(ISERROR(VLOOKUP(V46,Athletes!$A:$B,2,FALSE)),"?",VLOOKUP(V46,Athletes!$A:$B,2,FALSE)))</f>
        <v/>
      </c>
      <c r="W47" s="61" t="str">
        <f>IF(W46="","",IF(ISERROR(VLOOKUP(W46,Athletes!$A:$B,2,FALSE)),"?",VLOOKUP(W46,Athletes!$A:$B,2,FALSE)))</f>
        <v/>
      </c>
      <c r="X47" s="61" t="str">
        <f>IF(X46="","",IF(ISERROR(VLOOKUP(X46,Athletes!$A:$B,2,FALSE)),"?",VLOOKUP(X46,Athletes!$A:$B,2,FALSE)))</f>
        <v/>
      </c>
      <c r="Y47" s="61" t="str">
        <f>IF(Y46="","",IF(ISERROR(VLOOKUP(Y46,Athletes!$A:$B,2,FALSE)),"?",VLOOKUP(Y46,Athletes!$A:$B,2,FALSE)))</f>
        <v/>
      </c>
      <c r="Z47" s="61" t="str">
        <f>IF(Z46="","",IF(ISERROR(VLOOKUP(Z46,Athletes!$A:$B,2,FALSE)),"?",VLOOKUP(Z46,Athletes!$A:$B,2,FALSE)))</f>
        <v/>
      </c>
    </row>
    <row r="48" spans="1:26" x14ac:dyDescent="0.35">
      <c r="A48" s="102"/>
      <c r="B48" s="102"/>
      <c r="C48" s="61" t="str">
        <f>IF(C46="","",IF(ISERROR(VLOOKUP(C46,Athletes!$A:$C,3,FALSE)),"?",VLOOKUP(C46,Athletes!$A:$C,3,FALSE)))</f>
        <v>Crawley</v>
      </c>
      <c r="D48" s="61" t="str">
        <f>IF(D46="","",IF(ISERROR(VLOOKUP(D46,Athletes!$A:$C,3,FALSE)),"?",VLOOKUP(D46,Athletes!$A:$C,3,FALSE)))</f>
        <v>Crawley</v>
      </c>
      <c r="E48" s="61" t="str">
        <f>IF(E46="","",IF(ISERROR(VLOOKUP(E46,Athletes!$A:$C,3,FALSE)),"?",VLOOKUP(E46,Athletes!$A:$C,3,FALSE)))</f>
        <v>Chichester</v>
      </c>
      <c r="F48" s="61" t="str">
        <f>IF(F46="","",IF(ISERROR(VLOOKUP(F46,Athletes!$A:$C,3,FALSE)),"?",VLOOKUP(F46,Athletes!$A:$C,3,FALSE)))</f>
        <v>Crawley</v>
      </c>
      <c r="G48" s="61" t="str">
        <f>IF(G46="","",IF(ISERROR(VLOOKUP(G46,Athletes!$A:$C,3,FALSE)),"?",VLOOKUP(G46,Athletes!$A:$C,3,FALSE)))</f>
        <v>Crawley</v>
      </c>
      <c r="H48" s="61" t="str">
        <f>IF(H46="","",IF(ISERROR(VLOOKUP(H46,Athletes!$A:$C,3,FALSE)),"?",VLOOKUP(H46,Athletes!$A:$C,3,FALSE)))</f>
        <v>Lewes</v>
      </c>
      <c r="I48" s="61" t="str">
        <f>IF(I46="","",IF(ISERROR(VLOOKUP(I46,Athletes!$A:$C,3,FALSE)),"?",VLOOKUP(I46,Athletes!$A:$C,3,FALSE)))</f>
        <v>Brighton</v>
      </c>
      <c r="J48" s="61" t="str">
        <f>IF(J46="","",IF(ISERROR(VLOOKUP(J46,Athletes!$A:$C,3,FALSE)),"?",VLOOKUP(J46,Athletes!$A:$C,3,FALSE)))</f>
        <v>Horsham</v>
      </c>
      <c r="K48" s="61" t="str">
        <f>IF(K46="","",IF(ISERROR(VLOOKUP(K46,Athletes!$A:$C,3,FALSE)),"?",VLOOKUP(K46,Athletes!$A:$C,3,FALSE)))</f>
        <v>Crawley</v>
      </c>
      <c r="L48" s="61" t="str">
        <f>IF(L46="","",IF(ISERROR(VLOOKUP(L46,Athletes!$A:$C,3,FALSE)),"?",VLOOKUP(L46,Athletes!$A:$C,3,FALSE)))</f>
        <v>Horsham</v>
      </c>
      <c r="M48" s="61" t="str">
        <f>IF(M46="","",IF(ISERROR(VLOOKUP(M46,Athletes!$A:$C,3,FALSE)),"?",VLOOKUP(M46,Athletes!$A:$C,3,FALSE)))</f>
        <v>Lewes</v>
      </c>
      <c r="N48" s="61" t="str">
        <f>IF(N46="","",IF(ISERROR(VLOOKUP(N46,Athletes!$A:$C,3,FALSE)),"?",VLOOKUP(N46,Athletes!$A:$C,3,FALSE)))</f>
        <v>Lewes</v>
      </c>
      <c r="O48" s="61" t="str">
        <f>IF(O46="","",IF(ISERROR(VLOOKUP(O46,Athletes!$A:$C,3,FALSE)),"?",VLOOKUP(O46,Athletes!$A:$C,3,FALSE)))</f>
        <v>Horsham</v>
      </c>
      <c r="P48" s="61" t="str">
        <f>IF(P46="","",IF(ISERROR(VLOOKUP(P46,Athletes!$A:$C,3,FALSE)),"?",VLOOKUP(P46,Athletes!$A:$C,3,FALSE)))</f>
        <v/>
      </c>
      <c r="Q48" s="61" t="str">
        <f>IF(Q46="","",IF(ISERROR(VLOOKUP(Q46,Athletes!$A:$C,3,FALSE)),"?",VLOOKUP(Q46,Athletes!$A:$C,3,FALSE)))</f>
        <v/>
      </c>
      <c r="R48" s="61" t="str">
        <f>IF(R46="","",IF(ISERROR(VLOOKUP(R46,Athletes!$A:$C,3,FALSE)),"?",VLOOKUP(R46,Athletes!$A:$C,3,FALSE)))</f>
        <v/>
      </c>
      <c r="S48" s="61" t="str">
        <f>IF(S46="","",IF(ISERROR(VLOOKUP(S46,Athletes!$A:$C,3,FALSE)),"?",VLOOKUP(S46,Athletes!$A:$C,3,FALSE)))</f>
        <v/>
      </c>
      <c r="T48" s="61" t="str">
        <f>IF(T46="","",IF(ISERROR(VLOOKUP(T46,Athletes!$A:$C,3,FALSE)),"?",VLOOKUP(T46,Athletes!$A:$C,3,FALSE)))</f>
        <v/>
      </c>
      <c r="U48" s="61" t="str">
        <f>IF(U46="","",IF(ISERROR(VLOOKUP(U46,Athletes!$A:$C,3,FALSE)),"?",VLOOKUP(U46,Athletes!$A:$C,3,FALSE)))</f>
        <v/>
      </c>
      <c r="V48" s="61" t="str">
        <f>IF(V46="","",IF(ISERROR(VLOOKUP(V46,Athletes!$A:$C,3,FALSE)),"?",VLOOKUP(V46,Athletes!$A:$C,3,FALSE)))</f>
        <v/>
      </c>
      <c r="W48" s="61" t="str">
        <f>IF(W46="","",IF(ISERROR(VLOOKUP(W46,Athletes!$A:$C,3,FALSE)),"?",VLOOKUP(W46,Athletes!$A:$C,3,FALSE)))</f>
        <v/>
      </c>
      <c r="X48" s="61" t="str">
        <f>IF(X46="","",IF(ISERROR(VLOOKUP(X46,Athletes!$A:$C,3,FALSE)),"?",VLOOKUP(X46,Athletes!$A:$C,3,FALSE)))</f>
        <v/>
      </c>
      <c r="Y48" s="61" t="str">
        <f>IF(Y46="","",IF(ISERROR(VLOOKUP(Y46,Athletes!$A:$C,3,FALSE)),"?",VLOOKUP(Y46,Athletes!$A:$C,3,FALSE)))</f>
        <v/>
      </c>
      <c r="Z48" s="61" t="str">
        <f>IF(Z46="","",IF(ISERROR(VLOOKUP(Z46,Athletes!$A:$C,3,FALSE)),"?",VLOOKUP(Z46,Athletes!$A:$C,3,FALSE)))</f>
        <v/>
      </c>
    </row>
    <row r="49" spans="1:26" x14ac:dyDescent="0.35">
      <c r="A49" s="102"/>
      <c r="B49" s="107"/>
      <c r="C49" s="30">
        <v>192</v>
      </c>
      <c r="D49" s="30">
        <v>166</v>
      </c>
      <c r="E49" s="30">
        <v>160</v>
      </c>
      <c r="F49" s="30">
        <v>178</v>
      </c>
      <c r="G49" s="30">
        <v>168</v>
      </c>
      <c r="H49" s="30">
        <v>174</v>
      </c>
      <c r="I49" s="30">
        <v>176</v>
      </c>
      <c r="J49" s="30">
        <v>120</v>
      </c>
      <c r="K49" s="30">
        <v>154</v>
      </c>
      <c r="L49" s="11">
        <v>174</v>
      </c>
      <c r="M49" s="11">
        <v>178</v>
      </c>
      <c r="N49" s="11">
        <v>182</v>
      </c>
      <c r="O49" s="11">
        <v>192</v>
      </c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x14ac:dyDescent="0.35">
      <c r="A50" s="102"/>
      <c r="B50" s="104" t="s">
        <v>61</v>
      </c>
      <c r="C50" s="8">
        <v>343</v>
      </c>
      <c r="D50" s="8">
        <v>214</v>
      </c>
      <c r="E50" s="8">
        <v>218</v>
      </c>
      <c r="F50" s="12"/>
      <c r="G50" s="12"/>
      <c r="H50" s="12"/>
      <c r="I50" s="12"/>
      <c r="J50" s="12"/>
      <c r="K50" s="12"/>
      <c r="L50" s="1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4.4" customHeight="1" x14ac:dyDescent="0.35">
      <c r="A51" s="102"/>
      <c r="B51" s="102"/>
      <c r="C51" s="61" t="str">
        <f>IF(C50="","",IF(ISERROR(VLOOKUP(C50,Athletes!$A:$B,2,FALSE)),"?",VLOOKUP(C50,Athletes!$A:$B,2,FALSE)))</f>
        <v>Isabel Griggs</v>
      </c>
      <c r="D51" s="61" t="str">
        <f>IF(D50="","",IF(ISERROR(VLOOKUP(D50,Athletes!$A:$B,2,FALSE)),"?",VLOOKUP(D50,Athletes!$A:$B,2,FALSE)))</f>
        <v>Sienna Carey</v>
      </c>
      <c r="E51" s="61" t="str">
        <f>IF(E50="","",IF(ISERROR(VLOOKUP(E50,Athletes!$A:$B,2,FALSE)),"?",VLOOKUP(E50,Athletes!$A:$B,2,FALSE)))</f>
        <v>Charlotte Airey</v>
      </c>
      <c r="F51" s="61" t="str">
        <f>IF(F50="","",IF(ISERROR(VLOOKUP(F50,Athletes!$A:$B,2,FALSE)),"?",VLOOKUP(F50,Athletes!$A:$B,2,FALSE)))</f>
        <v/>
      </c>
      <c r="G51" s="61" t="str">
        <f>IF(G50="","",IF(ISERROR(VLOOKUP(G50,Athletes!$A:$B,2,FALSE)),"?",VLOOKUP(G50,Athletes!$A:$B,2,FALSE)))</f>
        <v/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61" t="str">
        <f>IF(K50="","",IF(ISERROR(VLOOKUP(K50,Athletes!$A:$B,2,FALSE)),"?",VLOOKUP(K50,Athletes!$A:$B,2,FALSE)))</f>
        <v/>
      </c>
      <c r="L51" s="61" t="str">
        <f>IF(L50="","",IF(ISERROR(VLOOKUP(L50,Athletes!$A:$B,2,FALSE)),"?",VLOOKUP(L50,Athletes!$A:$B,2,FALSE)))</f>
        <v/>
      </c>
      <c r="M51" s="61" t="str">
        <f>IF(M50="","",IF(ISERROR(VLOOKUP(M50,Athletes!$A:$B,2,FALSE)),"?",VLOOKUP(M50,Athletes!$A:$B,2,FALSE)))</f>
        <v/>
      </c>
      <c r="N51" s="61" t="str">
        <f>IF(N50="","",IF(ISERROR(VLOOKUP(N50,Athletes!$A:$B,2,FALSE)),"?",VLOOKUP(N50,Athletes!$A:$B,2,FALSE)))</f>
        <v/>
      </c>
      <c r="O51" s="61" t="str">
        <f>IF(O50="","",IF(ISERROR(VLOOKUP(O50,Athletes!$A:$B,2,FALSE)),"?",VLOOKUP(O50,Athletes!$A:$B,2,FALSE)))</f>
        <v/>
      </c>
      <c r="P51" s="61" t="str">
        <f>IF(P50="","",IF(ISERROR(VLOOKUP(P50,Athletes!$A:$B,2,FALSE)),"?",VLOOKUP(P50,Athletes!$A:$B,2,FALSE)))</f>
        <v/>
      </c>
      <c r="Q51" s="61" t="str">
        <f>IF(Q50="","",IF(ISERROR(VLOOKUP(Q50,Athletes!$A:$B,2,FALSE)),"?",VLOOKUP(Q50,Athletes!$A:$B,2,FALSE)))</f>
        <v/>
      </c>
      <c r="R51" s="61" t="str">
        <f>IF(R50="","",IF(ISERROR(VLOOKUP(R50,Athletes!$A:$B,2,FALSE)),"?",VLOOKUP(R50,Athletes!$A:$B,2,FALSE)))</f>
        <v/>
      </c>
      <c r="S51" s="61" t="str">
        <f>IF(S50="","",IF(ISERROR(VLOOKUP(S50,Athletes!$A:$B,2,FALSE)),"?",VLOOKUP(S50,Athletes!$A:$B,2,FALSE)))</f>
        <v/>
      </c>
      <c r="T51" s="61" t="str">
        <f>IF(T50="","",IF(ISERROR(VLOOKUP(T50,Athletes!$A:$B,2,FALSE)),"?",VLOOKUP(T50,Athletes!$A:$B,2,FALSE)))</f>
        <v/>
      </c>
      <c r="U51" s="61" t="str">
        <f>IF(U50="","",IF(ISERROR(VLOOKUP(U50,Athletes!$A:$B,2,FALSE)),"?",VLOOKUP(U50,Athletes!$A:$B,2,FALSE)))</f>
        <v/>
      </c>
      <c r="V51" s="61" t="str">
        <f>IF(V50="","",IF(ISERROR(VLOOKUP(V50,Athletes!$A:$B,2,FALSE)),"?",VLOOKUP(V50,Athletes!$A:$B,2,FALSE)))</f>
        <v/>
      </c>
      <c r="W51" s="61" t="str">
        <f>IF(W50="","",IF(ISERROR(VLOOKUP(W50,Athletes!$A:$B,2,FALSE)),"?",VLOOKUP(W50,Athletes!$A:$B,2,FALSE)))</f>
        <v/>
      </c>
      <c r="X51" s="61" t="str">
        <f>IF(X50="","",IF(ISERROR(VLOOKUP(X50,Athletes!$A:$B,2,FALSE)),"?",VLOOKUP(X50,Athletes!$A:$B,2,FALSE)))</f>
        <v/>
      </c>
      <c r="Y51" s="61" t="str">
        <f>IF(Y50="","",IF(ISERROR(VLOOKUP(Y50,Athletes!$A:$B,2,FALSE)),"?",VLOOKUP(Y50,Athletes!$A:$B,2,FALSE)))</f>
        <v/>
      </c>
      <c r="Z51" s="61" t="str">
        <f>IF(Z50="","",IF(ISERROR(VLOOKUP(Z50,Athletes!$A:$B,2,FALSE)),"?",VLOOKUP(Z50,Athletes!$A:$B,2,FALSE)))</f>
        <v/>
      </c>
    </row>
    <row r="52" spans="1:26" ht="14.4" customHeight="1" x14ac:dyDescent="0.35">
      <c r="A52" s="102"/>
      <c r="B52" s="102"/>
      <c r="C52" s="61" t="str">
        <f>IF(C50="","",IF(ISERROR(VLOOKUP(C50,Athletes!$A:$C,3,FALSE)),"?",VLOOKUP(C50,Athletes!$A:$C,3,FALSE)))</f>
        <v>Worthing</v>
      </c>
      <c r="D52" s="61" t="str">
        <f>IF(D50="","",IF(ISERROR(VLOOKUP(D50,Athletes!$A:$C,3,FALSE)),"?",VLOOKUP(D50,Athletes!$A:$C,3,FALSE)))</f>
        <v>Horsham</v>
      </c>
      <c r="E52" s="61" t="str">
        <f>IF(E50="","",IF(ISERROR(VLOOKUP(E50,Athletes!$A:$C,3,FALSE)),"?",VLOOKUP(E50,Athletes!$A:$C,3,FALSE)))</f>
        <v>Horsham</v>
      </c>
      <c r="F52" s="61" t="str">
        <f>IF(F50="","",IF(ISERROR(VLOOKUP(F50,Athletes!$A:$C,3,FALSE)),"?",VLOOKUP(F50,Athletes!$A:$C,3,FALSE)))</f>
        <v/>
      </c>
      <c r="G52" s="61" t="str">
        <f>IF(G50="","",IF(ISERROR(VLOOKUP(G50,Athletes!$A:$C,3,FALSE)),"?",VLOOKUP(G50,Athletes!$A:$C,3,FALSE)))</f>
        <v/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61" t="str">
        <f>IF(K50="","",IF(ISERROR(VLOOKUP(K50,Athletes!$A:$C,3,FALSE)),"?",VLOOKUP(K50,Athletes!$A:$C,3,FALSE)))</f>
        <v/>
      </c>
      <c r="L52" s="61" t="str">
        <f>IF(L50="","",IF(ISERROR(VLOOKUP(L50,Athletes!$A:$C,3,FALSE)),"?",VLOOKUP(L50,Athletes!$A:$C,3,FALSE)))</f>
        <v/>
      </c>
      <c r="M52" s="61" t="str">
        <f>IF(M50="","",IF(ISERROR(VLOOKUP(M50,Athletes!$A:$C,3,FALSE)),"?",VLOOKUP(M50,Athletes!$A:$C,3,FALSE)))</f>
        <v/>
      </c>
      <c r="N52" s="61" t="str">
        <f>IF(N50="","",IF(ISERROR(VLOOKUP(N50,Athletes!$A:$C,3,FALSE)),"?",VLOOKUP(N50,Athletes!$A:$C,3,FALSE)))</f>
        <v/>
      </c>
      <c r="O52" s="61" t="str">
        <f>IF(O50="","",IF(ISERROR(VLOOKUP(O50,Athletes!$A:$C,3,FALSE)),"?",VLOOKUP(O50,Athletes!$A:$C,3,FALSE)))</f>
        <v/>
      </c>
      <c r="P52" s="61" t="str">
        <f>IF(P50="","",IF(ISERROR(VLOOKUP(P50,Athletes!$A:$C,3,FALSE)),"?",VLOOKUP(P50,Athletes!$A:$C,3,FALSE)))</f>
        <v/>
      </c>
      <c r="Q52" s="61" t="str">
        <f>IF(Q50="","",IF(ISERROR(VLOOKUP(Q50,Athletes!$A:$C,3,FALSE)),"?",VLOOKUP(Q50,Athletes!$A:$C,3,FALSE)))</f>
        <v/>
      </c>
      <c r="R52" s="61" t="str">
        <f>IF(R50="","",IF(ISERROR(VLOOKUP(R50,Athletes!$A:$C,3,FALSE)),"?",VLOOKUP(R50,Athletes!$A:$C,3,FALSE)))</f>
        <v/>
      </c>
      <c r="S52" s="61" t="str">
        <f>IF(S50="","",IF(ISERROR(VLOOKUP(S50,Athletes!$A:$C,3,FALSE)),"?",VLOOKUP(S50,Athletes!$A:$C,3,FALSE)))</f>
        <v/>
      </c>
      <c r="T52" s="61" t="str">
        <f>IF(T50="","",IF(ISERROR(VLOOKUP(T50,Athletes!$A:$C,3,FALSE)),"?",VLOOKUP(T50,Athletes!$A:$C,3,FALSE)))</f>
        <v/>
      </c>
      <c r="U52" s="61" t="str">
        <f>IF(U50="","",IF(ISERROR(VLOOKUP(U50,Athletes!$A:$C,3,FALSE)),"?",VLOOKUP(U50,Athletes!$A:$C,3,FALSE)))</f>
        <v/>
      </c>
      <c r="V52" s="61" t="str">
        <f>IF(V50="","",IF(ISERROR(VLOOKUP(V50,Athletes!$A:$C,3,FALSE)),"?",VLOOKUP(V50,Athletes!$A:$C,3,FALSE)))</f>
        <v/>
      </c>
      <c r="W52" s="61" t="str">
        <f>IF(W50="","",IF(ISERROR(VLOOKUP(W50,Athletes!$A:$C,3,FALSE)),"?",VLOOKUP(W50,Athletes!$A:$C,3,FALSE)))</f>
        <v/>
      </c>
      <c r="X52" s="61" t="str">
        <f>IF(X50="","",IF(ISERROR(VLOOKUP(X50,Athletes!$A:$C,3,FALSE)),"?",VLOOKUP(X50,Athletes!$A:$C,3,FALSE)))</f>
        <v/>
      </c>
      <c r="Y52" s="61" t="str">
        <f>IF(Y50="","",IF(ISERROR(VLOOKUP(Y50,Athletes!$A:$C,3,FALSE)),"?",VLOOKUP(Y50,Athletes!$A:$C,3,FALSE)))</f>
        <v/>
      </c>
      <c r="Z52" s="61" t="str">
        <f>IF(Z50="","",IF(ISERROR(VLOOKUP(Z50,Athletes!$A:$C,3,FALSE)),"?",VLOOKUP(Z50,Athletes!$A:$C,3,FALSE)))</f>
        <v/>
      </c>
    </row>
    <row r="53" spans="1:26" x14ac:dyDescent="0.35">
      <c r="A53" s="102"/>
      <c r="B53" s="107"/>
      <c r="C53" s="11">
        <v>184</v>
      </c>
      <c r="D53" s="11">
        <v>188</v>
      </c>
      <c r="E53" s="11">
        <v>166</v>
      </c>
      <c r="F53" s="30"/>
      <c r="G53" s="30"/>
      <c r="H53" s="30"/>
      <c r="I53" s="30"/>
      <c r="J53" s="30"/>
      <c r="K53" s="30"/>
      <c r="L53" s="30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x14ac:dyDescent="0.35">
      <c r="A54" s="102"/>
      <c r="B54" s="104" t="s">
        <v>60</v>
      </c>
      <c r="C54" s="8">
        <v>90</v>
      </c>
      <c r="D54" s="8">
        <v>98</v>
      </c>
      <c r="E54" s="8"/>
      <c r="F54" s="12"/>
      <c r="G54" s="12"/>
      <c r="H54" s="12"/>
      <c r="I54" s="12"/>
      <c r="J54" s="12"/>
      <c r="K54" s="12"/>
      <c r="L54" s="12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35">
      <c r="A55" s="102"/>
      <c r="B55" s="102"/>
      <c r="C55" s="61" t="str">
        <f>IF(C54="","",IF(ISERROR(VLOOKUP(C54,Athletes!$A:$B,2,FALSE)),"?",VLOOKUP(C54,Athletes!$A:$B,2,FALSE)))</f>
        <v>Albie Dormer</v>
      </c>
      <c r="D55" s="61" t="str">
        <f>IF(D54="","",IF(ISERROR(VLOOKUP(D54,Athletes!$A:$B,2,FALSE)),"?",VLOOKUP(D54,Athletes!$A:$B,2,FALSE)))</f>
        <v>Jacques Dorner</v>
      </c>
      <c r="E55" s="61" t="str">
        <f>IF(E54="","",IF(ISERROR(VLOOKUP(E54,Athletes!$A:$B,2,FALSE)),"?",VLOOKUP(E54,Athletes!$A:$B,2,FALSE)))</f>
        <v/>
      </c>
      <c r="F55" s="61" t="str">
        <f>IF(F54="","",IF(ISERROR(VLOOKUP(F54,Athletes!$A:$B,2,FALSE)),"?",VLOOKUP(F54,Athletes!$A:$B,2,FALSE)))</f>
        <v/>
      </c>
      <c r="G55" s="61" t="str">
        <f>IF(G54="","",IF(ISERROR(VLOOKUP(G54,Athletes!$A:$B,2,FALSE)),"?",VLOOKUP(G54,Athletes!$A:$B,2,FALSE)))</f>
        <v/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61" t="str">
        <f>IF(K54="","",IF(ISERROR(VLOOKUP(K54,Athletes!$A:$B,2,FALSE)),"?",VLOOKUP(K54,Athletes!$A:$B,2,FALSE)))</f>
        <v/>
      </c>
      <c r="L55" s="61" t="str">
        <f>IF(L54="","",IF(ISERROR(VLOOKUP(L54,Athletes!$A:$B,2,FALSE)),"?",VLOOKUP(L54,Athletes!$A:$B,2,FALSE)))</f>
        <v/>
      </c>
      <c r="M55" s="61" t="str">
        <f>IF(M54="","",IF(ISERROR(VLOOKUP(M54,Athletes!$A:$B,2,FALSE)),"?",VLOOKUP(M54,Athletes!$A:$B,2,FALSE)))</f>
        <v/>
      </c>
      <c r="N55" s="61" t="str">
        <f>IF(N54="","",IF(ISERROR(VLOOKUP(N54,Athletes!$A:$B,2,FALSE)),"?",VLOOKUP(N54,Athletes!$A:$B,2,FALSE)))</f>
        <v/>
      </c>
      <c r="O55" s="61" t="str">
        <f>IF(O54="","",IF(ISERROR(VLOOKUP(O54,Athletes!$A:$B,2,FALSE)),"?",VLOOKUP(O54,Athletes!$A:$B,2,FALSE)))</f>
        <v/>
      </c>
      <c r="P55" s="61" t="str">
        <f>IF(P54="","",IF(ISERROR(VLOOKUP(P54,Athletes!$A:$B,2,FALSE)),"?",VLOOKUP(P54,Athletes!$A:$B,2,FALSE)))</f>
        <v/>
      </c>
      <c r="Q55" s="61" t="str">
        <f>IF(Q54="","",IF(ISERROR(VLOOKUP(Q54,Athletes!$A:$B,2,FALSE)),"?",VLOOKUP(Q54,Athletes!$A:$B,2,FALSE)))</f>
        <v/>
      </c>
      <c r="R55" s="61" t="str">
        <f>IF(R54="","",IF(ISERROR(VLOOKUP(R54,Athletes!$A:$B,2,FALSE)),"?",VLOOKUP(R54,Athletes!$A:$B,2,FALSE)))</f>
        <v/>
      </c>
      <c r="S55" s="61" t="str">
        <f>IF(S54="","",IF(ISERROR(VLOOKUP(S54,Athletes!$A:$B,2,FALSE)),"?",VLOOKUP(S54,Athletes!$A:$B,2,FALSE)))</f>
        <v/>
      </c>
      <c r="T55" s="61" t="str">
        <f>IF(T54="","",IF(ISERROR(VLOOKUP(T54,Athletes!$A:$B,2,FALSE)),"?",VLOOKUP(T54,Athletes!$A:$B,2,FALSE)))</f>
        <v/>
      </c>
      <c r="U55" s="61" t="str">
        <f>IF(U54="","",IF(ISERROR(VLOOKUP(U54,Athletes!$A:$B,2,FALSE)),"?",VLOOKUP(U54,Athletes!$A:$B,2,FALSE)))</f>
        <v/>
      </c>
      <c r="V55" s="61" t="str">
        <f>IF(V54="","",IF(ISERROR(VLOOKUP(V54,Athletes!$A:$B,2,FALSE)),"?",VLOOKUP(V54,Athletes!$A:$B,2,FALSE)))</f>
        <v/>
      </c>
      <c r="W55" s="61" t="str">
        <f>IF(W54="","",IF(ISERROR(VLOOKUP(W54,Athletes!$A:$B,2,FALSE)),"?",VLOOKUP(W54,Athletes!$A:$B,2,FALSE)))</f>
        <v/>
      </c>
      <c r="X55" s="61" t="str">
        <f>IF(X54="","",IF(ISERROR(VLOOKUP(X54,Athletes!$A:$B,2,FALSE)),"?",VLOOKUP(X54,Athletes!$A:$B,2,FALSE)))</f>
        <v/>
      </c>
      <c r="Y55" s="61" t="str">
        <f>IF(Y54="","",IF(ISERROR(VLOOKUP(Y54,Athletes!$A:$B,2,FALSE)),"?",VLOOKUP(Y54,Athletes!$A:$B,2,FALSE)))</f>
        <v/>
      </c>
      <c r="Z55" s="61" t="str">
        <f>IF(Z54="","",IF(ISERROR(VLOOKUP(Z54,Athletes!$A:$B,2,FALSE)),"?",VLOOKUP(Z54,Athletes!$A:$B,2,FALSE)))</f>
        <v/>
      </c>
    </row>
    <row r="56" spans="1:26" x14ac:dyDescent="0.35">
      <c r="A56" s="102"/>
      <c r="B56" s="102"/>
      <c r="C56" s="61" t="str">
        <f>IF(C54="","",IF(ISERROR(VLOOKUP(C54,Athletes!$A:$C,3,FALSE)),"?",VLOOKUP(C54,Athletes!$A:$C,3,FALSE)))</f>
        <v>Chichester</v>
      </c>
      <c r="D56" s="61" t="str">
        <f>IF(D54="","",IF(ISERROR(VLOOKUP(D54,Athletes!$A:$C,3,FALSE)),"?",VLOOKUP(D54,Athletes!$A:$C,3,FALSE)))</f>
        <v>Chichester</v>
      </c>
      <c r="E56" s="61" t="str">
        <f>IF(E54="","",IF(ISERROR(VLOOKUP(E54,Athletes!$A:$C,3,FALSE)),"?",VLOOKUP(E54,Athletes!$A:$C,3,FALSE)))</f>
        <v/>
      </c>
      <c r="F56" s="61" t="str">
        <f>IF(F54="","",IF(ISERROR(VLOOKUP(F54,Athletes!$A:$C,3,FALSE)),"?",VLOOKUP(F54,Athletes!$A:$C,3,FALSE)))</f>
        <v/>
      </c>
      <c r="G56" s="61" t="str">
        <f>IF(G54="","",IF(ISERROR(VLOOKUP(G54,Athletes!$A:$C,3,FALSE)),"?",VLOOKUP(G54,Athletes!$A:$C,3,FALSE)))</f>
        <v/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1" t="str">
        <f>IF(J54="","",IF(ISERROR(VLOOKUP(J54,Athletes!$A:$C,3,FALSE)),"?",VLOOKUP(J54,Athletes!$A:$C,3,FALSE)))</f>
        <v/>
      </c>
      <c r="K56" s="61" t="str">
        <f>IF(K54="","",IF(ISERROR(VLOOKUP(K54,Athletes!$A:$C,3,FALSE)),"?",VLOOKUP(K54,Athletes!$A:$C,3,FALSE)))</f>
        <v/>
      </c>
      <c r="L56" s="61" t="str">
        <f>IF(L54="","",IF(ISERROR(VLOOKUP(L54,Athletes!$A:$C,3,FALSE)),"?",VLOOKUP(L54,Athletes!$A:$C,3,FALSE)))</f>
        <v/>
      </c>
      <c r="M56" s="61" t="str">
        <f>IF(M54="","",IF(ISERROR(VLOOKUP(M54,Athletes!$A:$C,3,FALSE)),"?",VLOOKUP(M54,Athletes!$A:$C,3,FALSE)))</f>
        <v/>
      </c>
      <c r="N56" s="61" t="str">
        <f>IF(N54="","",IF(ISERROR(VLOOKUP(N54,Athletes!$A:$C,3,FALSE)),"?",VLOOKUP(N54,Athletes!$A:$C,3,FALSE)))</f>
        <v/>
      </c>
      <c r="O56" s="61" t="str">
        <f>IF(O54="","",IF(ISERROR(VLOOKUP(O54,Athletes!$A:$C,3,FALSE)),"?",VLOOKUP(O54,Athletes!$A:$C,3,FALSE)))</f>
        <v/>
      </c>
      <c r="P56" s="61" t="str">
        <f>IF(P54="","",IF(ISERROR(VLOOKUP(P54,Athletes!$A:$C,3,FALSE)),"?",VLOOKUP(P54,Athletes!$A:$C,3,FALSE)))</f>
        <v/>
      </c>
      <c r="Q56" s="61" t="str">
        <f>IF(Q54="","",IF(ISERROR(VLOOKUP(Q54,Athletes!$A:$C,3,FALSE)),"?",VLOOKUP(Q54,Athletes!$A:$C,3,FALSE)))</f>
        <v/>
      </c>
      <c r="R56" s="61" t="str">
        <f>IF(R54="","",IF(ISERROR(VLOOKUP(R54,Athletes!$A:$C,3,FALSE)),"?",VLOOKUP(R54,Athletes!$A:$C,3,FALSE)))</f>
        <v/>
      </c>
      <c r="S56" s="61" t="str">
        <f>IF(S54="","",IF(ISERROR(VLOOKUP(S54,Athletes!$A:$C,3,FALSE)),"?",VLOOKUP(S54,Athletes!$A:$C,3,FALSE)))</f>
        <v/>
      </c>
      <c r="T56" s="61" t="str">
        <f>IF(T54="","",IF(ISERROR(VLOOKUP(T54,Athletes!$A:$C,3,FALSE)),"?",VLOOKUP(T54,Athletes!$A:$C,3,FALSE)))</f>
        <v/>
      </c>
      <c r="U56" s="61" t="str">
        <f>IF(U54="","",IF(ISERROR(VLOOKUP(U54,Athletes!$A:$C,3,FALSE)),"?",VLOOKUP(U54,Athletes!$A:$C,3,FALSE)))</f>
        <v/>
      </c>
      <c r="V56" s="61" t="str">
        <f>IF(V54="","",IF(ISERROR(VLOOKUP(V54,Athletes!$A:$C,3,FALSE)),"?",VLOOKUP(V54,Athletes!$A:$C,3,FALSE)))</f>
        <v/>
      </c>
      <c r="W56" s="61" t="str">
        <f>IF(W54="","",IF(ISERROR(VLOOKUP(W54,Athletes!$A:$C,3,FALSE)),"?",VLOOKUP(W54,Athletes!$A:$C,3,FALSE)))</f>
        <v/>
      </c>
      <c r="X56" s="61" t="str">
        <f>IF(X54="","",IF(ISERROR(VLOOKUP(X54,Athletes!$A:$C,3,FALSE)),"?",VLOOKUP(X54,Athletes!$A:$C,3,FALSE)))</f>
        <v/>
      </c>
      <c r="Y56" s="61" t="str">
        <f>IF(Y54="","",IF(ISERROR(VLOOKUP(Y54,Athletes!$A:$C,3,FALSE)),"?",VLOOKUP(Y54,Athletes!$A:$C,3,FALSE)))</f>
        <v/>
      </c>
      <c r="Z56" s="61" t="str">
        <f>IF(Z54="","",IF(ISERROR(VLOOKUP(Z54,Athletes!$A:$C,3,FALSE)),"?",VLOOKUP(Z54,Athletes!$A:$C,3,FALSE)))</f>
        <v/>
      </c>
    </row>
    <row r="57" spans="1:26" ht="14.4" customHeight="1" x14ac:dyDescent="0.35">
      <c r="A57" s="102"/>
      <c r="B57" s="107"/>
      <c r="C57" s="11">
        <v>184</v>
      </c>
      <c r="D57" s="11">
        <v>176</v>
      </c>
      <c r="E57" s="11"/>
      <c r="F57" s="30"/>
      <c r="G57" s="30"/>
      <c r="H57" s="30"/>
      <c r="I57" s="30"/>
      <c r="J57" s="30"/>
      <c r="K57" s="30"/>
      <c r="L57" s="30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x14ac:dyDescent="0.35">
      <c r="A58" s="102"/>
      <c r="B58" s="104" t="s">
        <v>62</v>
      </c>
      <c r="C58" s="8">
        <v>404</v>
      </c>
      <c r="D58" s="8">
        <v>403</v>
      </c>
      <c r="E58" s="8"/>
      <c r="F58" s="12"/>
      <c r="G58" s="12"/>
      <c r="H58" s="12"/>
      <c r="I58" s="12"/>
      <c r="J58" s="12"/>
      <c r="K58" s="12"/>
      <c r="L58" s="12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35">
      <c r="A59" s="102"/>
      <c r="B59" s="102"/>
      <c r="C59" s="61" t="str">
        <f>IF(C58="","",IF(ISERROR(VLOOKUP(C58,Athletes!$A:$B,2,FALSE)),"?",VLOOKUP(C58,Athletes!$A:$B,2,FALSE)))</f>
        <v>Madeline Lewis</v>
      </c>
      <c r="D59" s="61" t="str">
        <f>IF(D58="","",IF(ISERROR(VLOOKUP(D58,Athletes!$A:$B,2,FALSE)),"?",VLOOKUP(D58,Athletes!$A:$B,2,FALSE)))</f>
        <v>Evie Delahunt</v>
      </c>
      <c r="E59" s="61" t="str">
        <f>IF(E58="","",IF(ISERROR(VLOOKUP(E58,Athletes!$A:$B,2,FALSE)),"?",VLOOKUP(E58,Athletes!$A:$B,2,FALSE)))</f>
        <v/>
      </c>
      <c r="F59" s="61" t="str">
        <f>IF(F58="","",IF(ISERROR(VLOOKUP(F58,Athletes!$A:$B,2,FALSE)),"?",VLOOKUP(F58,Athletes!$A:$B,2,FALSE)))</f>
        <v/>
      </c>
      <c r="G59" s="61" t="str">
        <f>IF(G58="","",IF(ISERROR(VLOOKUP(G58,Athletes!$A:$B,2,FALSE)),"?",VLOOKUP(G58,Athletes!$A:$B,2,FALSE)))</f>
        <v/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61" t="str">
        <f>IF(K58="","",IF(ISERROR(VLOOKUP(K58,Athletes!$A:$B,2,FALSE)),"?",VLOOKUP(K58,Athletes!$A:$B,2,FALSE)))</f>
        <v/>
      </c>
      <c r="L59" s="61" t="str">
        <f>IF(L58="","",IF(ISERROR(VLOOKUP(L58,Athletes!$A:$B,2,FALSE)),"?",VLOOKUP(L58,Athletes!$A:$B,2,FALSE)))</f>
        <v/>
      </c>
      <c r="M59" s="61" t="str">
        <f>IF(M58="","",IF(ISERROR(VLOOKUP(M58,Athletes!$A:$B,2,FALSE)),"?",VLOOKUP(M58,Athletes!$A:$B,2,FALSE)))</f>
        <v/>
      </c>
      <c r="N59" s="61" t="str">
        <f>IF(N58="","",IF(ISERROR(VLOOKUP(N58,Athletes!$A:$B,2,FALSE)),"?",VLOOKUP(N58,Athletes!$A:$B,2,FALSE)))</f>
        <v/>
      </c>
      <c r="O59" s="61" t="str">
        <f>IF(O58="","",IF(ISERROR(VLOOKUP(O58,Athletes!$A:$B,2,FALSE)),"?",VLOOKUP(O58,Athletes!$A:$B,2,FALSE)))</f>
        <v/>
      </c>
      <c r="P59" s="61" t="str">
        <f>IF(P58="","",IF(ISERROR(VLOOKUP(P58,Athletes!$A:$B,2,FALSE)),"?",VLOOKUP(P58,Athletes!$A:$B,2,FALSE)))</f>
        <v/>
      </c>
      <c r="Q59" s="61" t="str">
        <f>IF(Q58="","",IF(ISERROR(VLOOKUP(Q58,Athletes!$A:$B,2,FALSE)),"?",VLOOKUP(Q58,Athletes!$A:$B,2,FALSE)))</f>
        <v/>
      </c>
      <c r="R59" s="61" t="str">
        <f>IF(R58="","",IF(ISERROR(VLOOKUP(R58,Athletes!$A:$B,2,FALSE)),"?",VLOOKUP(R58,Athletes!$A:$B,2,FALSE)))</f>
        <v/>
      </c>
      <c r="S59" s="61" t="str">
        <f>IF(S58="","",IF(ISERROR(VLOOKUP(S58,Athletes!$A:$B,2,FALSE)),"?",VLOOKUP(S58,Athletes!$A:$B,2,FALSE)))</f>
        <v/>
      </c>
      <c r="T59" s="61" t="str">
        <f>IF(T58="","",IF(ISERROR(VLOOKUP(T58,Athletes!$A:$B,2,FALSE)),"?",VLOOKUP(T58,Athletes!$A:$B,2,FALSE)))</f>
        <v/>
      </c>
      <c r="U59" s="61" t="str">
        <f>IF(U58="","",IF(ISERROR(VLOOKUP(U58,Athletes!$A:$B,2,FALSE)),"?",VLOOKUP(U58,Athletes!$A:$B,2,FALSE)))</f>
        <v/>
      </c>
      <c r="V59" s="61" t="str">
        <f>IF(V58="","",IF(ISERROR(VLOOKUP(V58,Athletes!$A:$B,2,FALSE)),"?",VLOOKUP(V58,Athletes!$A:$B,2,FALSE)))</f>
        <v/>
      </c>
      <c r="W59" s="61" t="str">
        <f>IF(W58="","",IF(ISERROR(VLOOKUP(W58,Athletes!$A:$B,2,FALSE)),"?",VLOOKUP(W58,Athletes!$A:$B,2,FALSE)))</f>
        <v/>
      </c>
      <c r="X59" s="61" t="str">
        <f>IF(X58="","",IF(ISERROR(VLOOKUP(X58,Athletes!$A:$B,2,FALSE)),"?",VLOOKUP(X58,Athletes!$A:$B,2,FALSE)))</f>
        <v/>
      </c>
      <c r="Y59" s="61" t="str">
        <f>IF(Y58="","",IF(ISERROR(VLOOKUP(Y58,Athletes!$A:$B,2,FALSE)),"?",VLOOKUP(Y58,Athletes!$A:$B,2,FALSE)))</f>
        <v/>
      </c>
      <c r="Z59" s="61" t="str">
        <f>IF(Z58="","",IF(ISERROR(VLOOKUP(Z58,Athletes!$A:$B,2,FALSE)),"?",VLOOKUP(Z58,Athletes!$A:$B,2,FALSE)))</f>
        <v/>
      </c>
    </row>
    <row r="60" spans="1:26" x14ac:dyDescent="0.35">
      <c r="A60" s="102"/>
      <c r="B60" s="102"/>
      <c r="C60" s="61" t="str">
        <f>IF(C58="","",IF(ISERROR(VLOOKUP(C58,Athletes!$A:$C,3,FALSE)),"?",VLOOKUP(C58,Athletes!$A:$C,3,FALSE)))</f>
        <v>Horsham</v>
      </c>
      <c r="D60" s="61" t="str">
        <f>IF(D58="","",IF(ISERROR(VLOOKUP(D58,Athletes!$A:$C,3,FALSE)),"?",VLOOKUP(D58,Athletes!$A:$C,3,FALSE)))</f>
        <v>Horsham</v>
      </c>
      <c r="E60" s="61" t="str">
        <f>IF(E58="","",IF(ISERROR(VLOOKUP(E58,Athletes!$A:$C,3,FALSE)),"?",VLOOKUP(E58,Athletes!$A:$C,3,FALSE)))</f>
        <v/>
      </c>
      <c r="F60" s="61" t="str">
        <f>IF(F58="","",IF(ISERROR(VLOOKUP(F58,Athletes!$A:$C,3,FALSE)),"?",VLOOKUP(F58,Athletes!$A:$C,3,FALSE)))</f>
        <v/>
      </c>
      <c r="G60" s="61" t="str">
        <f>IF(G58="","",IF(ISERROR(VLOOKUP(G58,Athletes!$A:$C,3,FALSE)),"?",VLOOKUP(G58,Athletes!$A:$C,3,FALSE)))</f>
        <v/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1" t="str">
        <f>IF(J58="","",IF(ISERROR(VLOOKUP(J58,Athletes!$A:$C,3,FALSE)),"?",VLOOKUP(J58,Athletes!$A:$C,3,FALSE)))</f>
        <v/>
      </c>
      <c r="K60" s="61" t="str">
        <f>IF(K58="","",IF(ISERROR(VLOOKUP(K58,Athletes!$A:$C,3,FALSE)),"?",VLOOKUP(K58,Athletes!$A:$C,3,FALSE)))</f>
        <v/>
      </c>
      <c r="L60" s="61" t="str">
        <f>IF(L58="","",IF(ISERROR(VLOOKUP(L58,Athletes!$A:$C,3,FALSE)),"?",VLOOKUP(L58,Athletes!$A:$C,3,FALSE)))</f>
        <v/>
      </c>
      <c r="M60" s="61" t="str">
        <f>IF(M58="","",IF(ISERROR(VLOOKUP(M58,Athletes!$A:$C,3,FALSE)),"?",VLOOKUP(M58,Athletes!$A:$C,3,FALSE)))</f>
        <v/>
      </c>
      <c r="N60" s="61" t="str">
        <f>IF(N58="","",IF(ISERROR(VLOOKUP(N58,Athletes!$A:$C,3,FALSE)),"?",VLOOKUP(N58,Athletes!$A:$C,3,FALSE)))</f>
        <v/>
      </c>
      <c r="O60" s="61" t="str">
        <f>IF(O58="","",IF(ISERROR(VLOOKUP(O58,Athletes!$A:$C,3,FALSE)),"?",VLOOKUP(O58,Athletes!$A:$C,3,FALSE)))</f>
        <v/>
      </c>
      <c r="P60" s="61" t="str">
        <f>IF(P58="","",IF(ISERROR(VLOOKUP(P58,Athletes!$A:$C,3,FALSE)),"?",VLOOKUP(P58,Athletes!$A:$C,3,FALSE)))</f>
        <v/>
      </c>
      <c r="Q60" s="61" t="str">
        <f>IF(Q58="","",IF(ISERROR(VLOOKUP(Q58,Athletes!$A:$C,3,FALSE)),"?",VLOOKUP(Q58,Athletes!$A:$C,3,FALSE)))</f>
        <v/>
      </c>
      <c r="R60" s="61" t="str">
        <f>IF(R58="","",IF(ISERROR(VLOOKUP(R58,Athletes!$A:$C,3,FALSE)),"?",VLOOKUP(R58,Athletes!$A:$C,3,FALSE)))</f>
        <v/>
      </c>
      <c r="S60" s="61" t="str">
        <f>IF(S58="","",IF(ISERROR(VLOOKUP(S58,Athletes!$A:$C,3,FALSE)),"?",VLOOKUP(S58,Athletes!$A:$C,3,FALSE)))</f>
        <v/>
      </c>
      <c r="T60" s="61" t="str">
        <f>IF(T58="","",IF(ISERROR(VLOOKUP(T58,Athletes!$A:$C,3,FALSE)),"?",VLOOKUP(T58,Athletes!$A:$C,3,FALSE)))</f>
        <v/>
      </c>
      <c r="U60" s="61" t="str">
        <f>IF(U58="","",IF(ISERROR(VLOOKUP(U58,Athletes!$A:$C,3,FALSE)),"?",VLOOKUP(U58,Athletes!$A:$C,3,FALSE)))</f>
        <v/>
      </c>
      <c r="V60" s="61" t="str">
        <f>IF(V58="","",IF(ISERROR(VLOOKUP(V58,Athletes!$A:$C,3,FALSE)),"?",VLOOKUP(V58,Athletes!$A:$C,3,FALSE)))</f>
        <v/>
      </c>
      <c r="W60" s="61" t="str">
        <f>IF(W58="","",IF(ISERROR(VLOOKUP(W58,Athletes!$A:$C,3,FALSE)),"?",VLOOKUP(W58,Athletes!$A:$C,3,FALSE)))</f>
        <v/>
      </c>
      <c r="X60" s="61" t="str">
        <f>IF(X58="","",IF(ISERROR(VLOOKUP(X58,Athletes!$A:$C,3,FALSE)),"?",VLOOKUP(X58,Athletes!$A:$C,3,FALSE)))</f>
        <v/>
      </c>
      <c r="Y60" s="61" t="str">
        <f>IF(Y58="","",IF(ISERROR(VLOOKUP(Y58,Athletes!$A:$C,3,FALSE)),"?",VLOOKUP(Y58,Athletes!$A:$C,3,FALSE)))</f>
        <v/>
      </c>
      <c r="Z60" s="61" t="str">
        <f>IF(Z58="","",IF(ISERROR(VLOOKUP(Z58,Athletes!$A:$C,3,FALSE)),"?",VLOOKUP(Z58,Athletes!$A:$C,3,FALSE)))</f>
        <v/>
      </c>
    </row>
    <row r="61" spans="1:26" x14ac:dyDescent="0.35">
      <c r="A61" s="102"/>
      <c r="B61" s="107"/>
      <c r="C61" s="11">
        <v>63</v>
      </c>
      <c r="D61" s="11">
        <v>64</v>
      </c>
      <c r="E61" s="11"/>
      <c r="F61" s="30"/>
      <c r="G61" s="30"/>
      <c r="H61" s="30"/>
      <c r="I61" s="30"/>
      <c r="J61" s="30"/>
      <c r="K61" s="30"/>
      <c r="L61" s="30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4.4" customHeight="1" x14ac:dyDescent="0.35">
      <c r="A62" s="102"/>
      <c r="B62" s="104" t="s">
        <v>63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customHeight="1" x14ac:dyDescent="0.35">
      <c r="A63" s="102"/>
      <c r="B63" s="102"/>
      <c r="C63" s="61" t="str">
        <f>IF(C62="","",IF(ISERROR(VLOOKUP(C62,Athletes!$A:$B,2,FALSE)),"?",VLOOKUP(C62,Athletes!$A:$B,2,FALSE)))</f>
        <v/>
      </c>
      <c r="D63" s="61" t="str">
        <f>IF(D62="","",IF(ISERROR(VLOOKUP(D62,Athletes!$A:$B,2,FALSE)),"?",VLOOKUP(D62,Athletes!$A:$B,2,FALSE)))</f>
        <v/>
      </c>
      <c r="E63" s="61" t="str">
        <f>IF(E62="","",IF(ISERROR(VLOOKUP(E62,Athletes!$A:$B,2,FALSE)),"?",VLOOKUP(E62,Athletes!$A:$B,2,FALSE)))</f>
        <v/>
      </c>
      <c r="F63" s="61" t="str">
        <f>IF(F62="","",IF(ISERROR(VLOOKUP(F62,Athletes!$A:$B,2,FALSE)),"?",VLOOKUP(F62,Athletes!$A:$B,2,FALSE)))</f>
        <v/>
      </c>
      <c r="G63" s="61" t="str">
        <f>IF(G62="","",IF(ISERROR(VLOOKUP(G62,Athletes!$A:$B,2,FALSE)),"?",VLOOKUP(G62,Athletes!$A:$B,2,FALSE)))</f>
        <v/>
      </c>
      <c r="H63" s="61" t="str">
        <f>IF(H62="","",IF(ISERROR(VLOOKUP(H62,Athletes!$A:$B,2,FALSE)),"?",VLOOKUP(H62,Athletes!$A:$B,2,FALSE)))</f>
        <v/>
      </c>
      <c r="I63" s="61" t="str">
        <f>IF(I62="","",IF(ISERROR(VLOOKUP(I62,Athletes!$A:$B,2,FALSE)),"?",VLOOKUP(I62,Athletes!$A:$B,2,FALSE)))</f>
        <v/>
      </c>
      <c r="J63" s="61" t="str">
        <f>IF(J62="","",IF(ISERROR(VLOOKUP(J62,Athletes!$A:$B,2,FALSE)),"?",VLOOKUP(J62,Athletes!$A:$B,2,FALSE)))</f>
        <v/>
      </c>
      <c r="K63" s="61" t="str">
        <f>IF(K62="","",IF(ISERROR(VLOOKUP(K62,Athletes!$A:$B,2,FALSE)),"?",VLOOKUP(K62,Athletes!$A:$B,2,FALSE)))</f>
        <v/>
      </c>
      <c r="L63" s="61" t="str">
        <f>IF(L62="","",IF(ISERROR(VLOOKUP(L62,Athletes!$A:$B,2,FALSE)),"?",VLOOKUP(L62,Athletes!$A:$B,2,FALSE)))</f>
        <v/>
      </c>
      <c r="M63" s="61" t="str">
        <f>IF(M62="","",IF(ISERROR(VLOOKUP(M62,Athletes!$A:$B,2,FALSE)),"?",VLOOKUP(M62,Athletes!$A:$B,2,FALSE)))</f>
        <v/>
      </c>
      <c r="N63" s="61"/>
      <c r="O63" s="61" t="str">
        <f>IF(O62="","",IF(ISERROR(VLOOKUP(O62,Athletes!$A:$B,2,FALSE)),"?",VLOOKUP(O62,Athletes!$A:$B,2,FALSE)))</f>
        <v/>
      </c>
      <c r="P63" s="61"/>
      <c r="Q63" s="61" t="str">
        <f>IF(Q62="","",IF(ISERROR(VLOOKUP(Q62,Athletes!$A:$B,2,FALSE)),"?",VLOOKUP(Q62,Athletes!$A:$B,2,FALSE)))</f>
        <v/>
      </c>
      <c r="R63" s="61"/>
      <c r="S63" s="61" t="str">
        <f>IF(S62="","",IF(ISERROR(VLOOKUP(S62,Athletes!$A:$B,2,FALSE)),"?",VLOOKUP(S62,Athletes!$A:$B,2,FALSE)))</f>
        <v/>
      </c>
      <c r="T63" s="61"/>
      <c r="U63" s="61" t="str">
        <f>IF(U62="","",IF(ISERROR(VLOOKUP(U62,Athletes!$A:$B,2,FALSE)),"?",VLOOKUP(U62,Athletes!$A:$B,2,FALSE)))</f>
        <v/>
      </c>
      <c r="V63" s="61"/>
      <c r="W63" s="61" t="str">
        <f>IF(W62="","",IF(ISERROR(VLOOKUP(W62,Athletes!$A:$B,2,FALSE)),"?",VLOOKUP(W62,Athletes!$A:$B,2,FALSE)))</f>
        <v/>
      </c>
      <c r="X63" s="61"/>
      <c r="Y63" s="61" t="str">
        <f>IF(Y62="","",IF(ISERROR(VLOOKUP(Y62,Athletes!$A:$B,2,FALSE)),"?",VLOOKUP(Y62,Athletes!$A:$B,2,FALSE)))</f>
        <v/>
      </c>
      <c r="Z63" s="61"/>
    </row>
    <row r="64" spans="1:26" ht="15" customHeight="1" x14ac:dyDescent="0.35">
      <c r="A64" s="102"/>
      <c r="B64" s="102"/>
      <c r="C64" s="61" t="str">
        <f>IF(C62="","",IF(ISERROR(VLOOKUP(C62,Athletes!$A:$C,3,FALSE)),"?",VLOOKUP(C62,Athletes!$A:$C,3,FALSE)))</f>
        <v/>
      </c>
      <c r="D64" s="61" t="str">
        <f>IF(D62="","",IF(ISERROR(VLOOKUP(D62,Athletes!$A:$C,3,FALSE)),"?",VLOOKUP(D62,Athletes!$A:$C,3,FALSE)))</f>
        <v/>
      </c>
      <c r="E64" s="61" t="str">
        <f>IF(E62="","",IF(ISERROR(VLOOKUP(E62,Athletes!$A:$C,3,FALSE)),"?",VLOOKUP(E62,Athletes!$A:$C,3,FALSE)))</f>
        <v/>
      </c>
      <c r="F64" s="61" t="str">
        <f>IF(F62="","",IF(ISERROR(VLOOKUP(F62,Athletes!$A:$C,3,FALSE)),"?",VLOOKUP(F62,Athletes!$A:$C,3,FALSE)))</f>
        <v/>
      </c>
      <c r="G64" s="61" t="str">
        <f>IF(G62="","",IF(ISERROR(VLOOKUP(G62,Athletes!$A:$C,3,FALSE)),"?",VLOOKUP(G62,Athletes!$A:$C,3,FALSE)))</f>
        <v/>
      </c>
      <c r="H64" s="61" t="str">
        <f>IF(H62="","",IF(ISERROR(VLOOKUP(H62,Athletes!$A:$C,3,FALSE)),"?",VLOOKUP(H62,Athletes!$A:$C,3,FALSE)))</f>
        <v/>
      </c>
      <c r="I64" s="61" t="str">
        <f>IF(I62="","",IF(ISERROR(VLOOKUP(I62,Athletes!$A:$C,3,FALSE)),"?",VLOOKUP(I62,Athletes!$A:$C,3,FALSE)))</f>
        <v/>
      </c>
      <c r="J64" s="61" t="str">
        <f>IF(J62="","",IF(ISERROR(VLOOKUP(J62,Athletes!$A:$C,3,FALSE)),"?",VLOOKUP(J62,Athletes!$A:$C,3,FALSE)))</f>
        <v/>
      </c>
      <c r="K64" s="61" t="str">
        <f>IF(K62="","",IF(ISERROR(VLOOKUP(K62,Athletes!$A:$C,3,FALSE)),"?",VLOOKUP(K62,Athletes!$A:$C,3,FALSE)))</f>
        <v/>
      </c>
      <c r="L64" s="61" t="str">
        <f>IF(L62="","",IF(ISERROR(VLOOKUP(L62,Athletes!$A:$C,3,FALSE)),"?",VLOOKUP(L62,Athletes!$A:$C,3,FALSE)))</f>
        <v/>
      </c>
      <c r="M64" s="61" t="str">
        <f>IF(M62="","",IF(ISERROR(VLOOKUP(M62,Athletes!$A:$C,3,FALSE)),"?",VLOOKUP(M62,Athletes!$A:$C,3,FALSE)))</f>
        <v/>
      </c>
      <c r="N64" s="61" t="str">
        <f>IF(N62="","",IF(ISERROR(VLOOKUP(N62,Athletes!$A:$C,3,FALSE)),"?",VLOOKUP(N62,Athletes!$A:$C,3,FALSE)))</f>
        <v/>
      </c>
      <c r="O64" s="61" t="str">
        <f>IF(O62="","",IF(ISERROR(VLOOKUP(O62,Athletes!$A:$C,3,FALSE)),"?",VLOOKUP(O62,Athletes!$A:$C,3,FALSE)))</f>
        <v/>
      </c>
      <c r="P64" s="61" t="str">
        <f>IF(P62="","",IF(ISERROR(VLOOKUP(P62,Athletes!$A:$C,3,FALSE)),"?",VLOOKUP(P62,Athletes!$A:$C,3,FALSE)))</f>
        <v/>
      </c>
      <c r="Q64" s="61" t="str">
        <f>IF(Q62="","",IF(ISERROR(VLOOKUP(Q62,Athletes!$A:$C,3,FALSE)),"?",VLOOKUP(Q62,Athletes!$A:$C,3,FALSE)))</f>
        <v/>
      </c>
      <c r="R64" s="61" t="str">
        <f>IF(R62="","",IF(ISERROR(VLOOKUP(R62,Athletes!$A:$C,3,FALSE)),"?",VLOOKUP(R62,Athletes!$A:$C,3,FALSE)))</f>
        <v/>
      </c>
      <c r="S64" s="61" t="str">
        <f>IF(S62="","",IF(ISERROR(VLOOKUP(S62,Athletes!$A:$C,3,FALSE)),"?",VLOOKUP(S62,Athletes!$A:$C,3,FALSE)))</f>
        <v/>
      </c>
      <c r="T64" s="61" t="str">
        <f>IF(T62="","",IF(ISERROR(VLOOKUP(T62,Athletes!$A:$C,3,FALSE)),"?",VLOOKUP(T62,Athletes!$A:$C,3,FALSE)))</f>
        <v/>
      </c>
      <c r="U64" s="61" t="str">
        <f>IF(U62="","",IF(ISERROR(VLOOKUP(U62,Athletes!$A:$C,3,FALSE)),"?",VLOOKUP(U62,Athletes!$A:$C,3,FALSE)))</f>
        <v/>
      </c>
      <c r="V64" s="61" t="str">
        <f>IF(V62="","",IF(ISERROR(VLOOKUP(V62,Athletes!$A:$C,3,FALSE)),"?",VLOOKUP(V62,Athletes!$A:$C,3,FALSE)))</f>
        <v/>
      </c>
      <c r="W64" s="61" t="str">
        <f>IF(W62="","",IF(ISERROR(VLOOKUP(W62,Athletes!$A:$C,3,FALSE)),"?",VLOOKUP(W62,Athletes!$A:$C,3,FALSE)))</f>
        <v/>
      </c>
      <c r="X64" s="61" t="str">
        <f>IF(X62="","",IF(ISERROR(VLOOKUP(X62,Athletes!$A:$C,3,FALSE)),"?",VLOOKUP(X62,Athletes!$A:$C,3,FALSE)))</f>
        <v/>
      </c>
      <c r="Y64" s="61" t="str">
        <f>IF(Y62="","",IF(ISERROR(VLOOKUP(Y62,Athletes!$A:$C,3,FALSE)),"?",VLOOKUP(Y62,Athletes!$A:$C,3,FALSE)))</f>
        <v/>
      </c>
      <c r="Z64" s="61" t="str">
        <f>IF(Z62="","",IF(ISERROR(VLOOKUP(Z62,Athletes!$A:$C,3,FALSE)),"?",VLOOKUP(Z62,Athletes!$A:$C,3,FALSE)))</f>
        <v/>
      </c>
    </row>
    <row r="65" spans="1:26" x14ac:dyDescent="0.35">
      <c r="A65" s="107"/>
      <c r="B65" s="107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x14ac:dyDescent="0.35">
      <c r="A66" s="108" t="s">
        <v>68</v>
      </c>
      <c r="B66" s="104" t="s">
        <v>59</v>
      </c>
      <c r="C66" s="8">
        <v>77</v>
      </c>
      <c r="D66" s="8">
        <v>84</v>
      </c>
      <c r="E66" s="8">
        <v>118</v>
      </c>
      <c r="F66" s="8">
        <v>117</v>
      </c>
      <c r="G66" s="8">
        <v>120</v>
      </c>
      <c r="H66" s="8">
        <v>110</v>
      </c>
      <c r="I66" s="8">
        <v>29</v>
      </c>
      <c r="J66" s="70">
        <v>112</v>
      </c>
      <c r="K66" s="70">
        <v>22</v>
      </c>
      <c r="L66" s="8">
        <v>111</v>
      </c>
      <c r="M66" s="8">
        <v>72</v>
      </c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35">
      <c r="A67" s="105"/>
      <c r="B67" s="102"/>
      <c r="C67" s="61" t="str">
        <f>IF(C66="","",IF(ISERROR(VLOOKUP(C66,Athletes!$A:$B,2,FALSE)),"?",VLOOKUP(C66,Athletes!$A:$B,2,FALSE)))</f>
        <v>Connie Jones</v>
      </c>
      <c r="D67" s="61" t="str">
        <f>IF(D66="","",IF(ISERROR(VLOOKUP(D66,Athletes!$A:$B,2,FALSE)),"?",VLOOKUP(D66,Athletes!$A:$B,2,FALSE)))</f>
        <v>Sophia Dobson</v>
      </c>
      <c r="E67" s="61" t="str">
        <f>IF(E66="","",IF(ISERROR(VLOOKUP(E66,Athletes!$A:$B,2,FALSE)),"?",VLOOKUP(E66,Athletes!$A:$B,2,FALSE)))</f>
        <v>Millie Myers</v>
      </c>
      <c r="F67" s="61" t="str">
        <f>IF(F66="","",IF(ISERROR(VLOOKUP(F66,Athletes!$A:$B,2,FALSE)),"?",VLOOKUP(F66,Athletes!$A:$B,2,FALSE)))</f>
        <v>Olivia Malyon</v>
      </c>
      <c r="G67" s="61" t="str">
        <f>IF(G66="","",IF(ISERROR(VLOOKUP(G66,Athletes!$A:$B,2,FALSE)),"?",VLOOKUP(G66,Athletes!$A:$B,2,FALSE)))</f>
        <v>Annabel Wood</v>
      </c>
      <c r="H67" s="61" t="str">
        <f>IF(H66="","",IF(ISERROR(VLOOKUP(H66,Athletes!$A:$B,2,FALSE)),"?",VLOOKUP(H66,Athletes!$A:$B,2,FALSE)))</f>
        <v>Molly Abbott</v>
      </c>
      <c r="I67" s="61" t="str">
        <f>IF(I66="","",IF(ISERROR(VLOOKUP(I66,Athletes!$A:$B,2,FALSE)),"?",VLOOKUP(I66,Athletes!$A:$B,2,FALSE)))</f>
        <v>Emily Tutt</v>
      </c>
      <c r="J67" s="61" t="str">
        <f>IF(J66="","",IF(ISERROR(VLOOKUP(J66,Athletes!$A:$B,2,FALSE)),"?",VLOOKUP(J66,Athletes!$A:$B,2,FALSE)))</f>
        <v>Marian Ddamba</v>
      </c>
      <c r="K67" s="61" t="str">
        <f>IF(K66="","",IF(ISERROR(VLOOKUP(K66,Athletes!$A:$B,2,FALSE)),"?",VLOOKUP(K66,Athletes!$A:$B,2,FALSE)))</f>
        <v>Eleanor Poate</v>
      </c>
      <c r="L67" s="61" t="str">
        <f>IF(L66="","",IF(ISERROR(VLOOKUP(L66,Athletes!$A:$B,2,FALSE)),"?",VLOOKUP(L66,Athletes!$A:$B,2,FALSE)))</f>
        <v>Isla Atwell</v>
      </c>
      <c r="M67" s="61" t="str">
        <f>IF(M66="","",IF(ISERROR(VLOOKUP(M66,Athletes!$A:$B,2,FALSE)),"?",VLOOKUP(M66,Athletes!$A:$B,2,FALSE)))</f>
        <v>Leah Stopps</v>
      </c>
      <c r="N67" s="61" t="str">
        <f>IF(N66="","",IF(ISERROR(VLOOKUP(N66,Athletes!$A:$B,2,FALSE)),"?",VLOOKUP(N66,Athletes!$A:$B,2,FALSE)))</f>
        <v/>
      </c>
      <c r="O67" s="61" t="str">
        <f>IF(O66="","",IF(ISERROR(VLOOKUP(O66,Athletes!$A:$B,2,FALSE)),"?",VLOOKUP(O66,Athletes!$A:$B,2,FALSE)))</f>
        <v/>
      </c>
      <c r="P67" s="61" t="str">
        <f>IF(P66="","",IF(ISERROR(VLOOKUP(P66,Athletes!$A:$B,2,FALSE)),"?",VLOOKUP(P66,Athletes!$A:$B,2,FALSE)))</f>
        <v/>
      </c>
      <c r="Q67" s="61" t="str">
        <f>IF(Q66="","",IF(ISERROR(VLOOKUP(Q66,Athletes!$A:$B,2,FALSE)),"?",VLOOKUP(Q66,Athletes!$A:$B,2,FALSE)))</f>
        <v/>
      </c>
      <c r="R67" s="61" t="str">
        <f>IF(R66="","",IF(ISERROR(VLOOKUP(R66,Athletes!$A:$B,2,FALSE)),"?",VLOOKUP(R66,Athletes!$A:$B,2,FALSE)))</f>
        <v/>
      </c>
      <c r="S67" s="61" t="str">
        <f>IF(S66="","",IF(ISERROR(VLOOKUP(S66,Athletes!$A:$B,2,FALSE)),"?",VLOOKUP(S66,Athletes!$A:$B,2,FALSE)))</f>
        <v/>
      </c>
      <c r="T67" s="61" t="str">
        <f>IF(T66="","",IF(ISERROR(VLOOKUP(T66,Athletes!$A:$B,2,FALSE)),"?",VLOOKUP(T66,Athletes!$A:$B,2,FALSE)))</f>
        <v/>
      </c>
      <c r="U67" s="61" t="str">
        <f>IF(U66="","",IF(ISERROR(VLOOKUP(U66,Athletes!$A:$B,2,FALSE)),"?",VLOOKUP(U66,Athletes!$A:$B,2,FALSE)))</f>
        <v/>
      </c>
      <c r="V67" s="61"/>
      <c r="W67" s="61" t="str">
        <f>IF(W66="","",IF(ISERROR(VLOOKUP(W66,Athletes!$A:$B,2,FALSE)),"?",VLOOKUP(W66,Athletes!$A:$B,2,FALSE)))</f>
        <v/>
      </c>
      <c r="X67" s="61"/>
      <c r="Y67" s="61" t="str">
        <f>IF(Y66="","",IF(ISERROR(VLOOKUP(Y66,Athletes!$A:$B,2,FALSE)),"?",VLOOKUP(Y66,Athletes!$A:$B,2,FALSE)))</f>
        <v/>
      </c>
      <c r="Z67" s="61"/>
    </row>
    <row r="68" spans="1:26" x14ac:dyDescent="0.35">
      <c r="A68" s="105"/>
      <c r="B68" s="102"/>
      <c r="C68" s="61" t="str">
        <f>IF(C66="","",IF(ISERROR(VLOOKUP(C66,Athletes!$A:$C,3,FALSE)),"?",VLOOKUP(C66,Athletes!$A:$C,3,FALSE)))</f>
        <v>Chichester</v>
      </c>
      <c r="D68" s="61" t="str">
        <f>IF(D66="","",IF(ISERROR(VLOOKUP(D66,Athletes!$A:$C,3,FALSE)),"?",VLOOKUP(D66,Athletes!$A:$C,3,FALSE)))</f>
        <v>Chichester</v>
      </c>
      <c r="E68" s="61" t="str">
        <f>IF(E66="","",IF(ISERROR(VLOOKUP(E66,Athletes!$A:$C,3,FALSE)),"?",VLOOKUP(E66,Athletes!$A:$C,3,FALSE)))</f>
        <v>Crawley</v>
      </c>
      <c r="F68" s="61" t="str">
        <f>IF(F66="","",IF(ISERROR(VLOOKUP(F66,Athletes!$A:$C,3,FALSE)),"?",VLOOKUP(F66,Athletes!$A:$C,3,FALSE)))</f>
        <v>Crawley</v>
      </c>
      <c r="G68" s="61" t="str">
        <f>IF(G66="","",IF(ISERROR(VLOOKUP(G66,Athletes!$A:$C,3,FALSE)),"?",VLOOKUP(G66,Athletes!$A:$C,3,FALSE)))</f>
        <v>Crawley</v>
      </c>
      <c r="H68" s="61" t="str">
        <f>IF(H66="","",IF(ISERROR(VLOOKUP(H66,Athletes!$A:$C,3,FALSE)),"?",VLOOKUP(H66,Athletes!$A:$C,3,FALSE)))</f>
        <v>Crawley</v>
      </c>
      <c r="I68" s="61" t="str">
        <f>IF(I66="","",IF(ISERROR(VLOOKUP(I66,Athletes!$A:$C,3,FALSE)),"?",VLOOKUP(I66,Athletes!$A:$C,3,FALSE)))</f>
        <v>Brighton</v>
      </c>
      <c r="J68" s="61" t="str">
        <f>IF(J66="","",IF(ISERROR(VLOOKUP(J66,Athletes!$A:$C,3,FALSE)),"?",VLOOKUP(J66,Athletes!$A:$C,3,FALSE)))</f>
        <v>Crawley</v>
      </c>
      <c r="K68" s="61" t="str">
        <f>IF(K66="","",IF(ISERROR(VLOOKUP(K66,Athletes!$A:$C,3,FALSE)),"?",VLOOKUP(K66,Athletes!$A:$C,3,FALSE)))</f>
        <v>Brighton</v>
      </c>
      <c r="L68" s="61" t="str">
        <f>IF(L66="","",IF(ISERROR(VLOOKUP(L66,Athletes!$A:$C,3,FALSE)),"?",VLOOKUP(L66,Athletes!$A:$C,3,FALSE)))</f>
        <v>Crawley</v>
      </c>
      <c r="M68" s="61" t="str">
        <f>IF(M66="","",IF(ISERROR(VLOOKUP(M66,Athletes!$A:$C,3,FALSE)),"?",VLOOKUP(M66,Athletes!$A:$C,3,FALSE)))</f>
        <v>Chichester</v>
      </c>
      <c r="N68" s="61" t="str">
        <f>IF(N66="","",IF(ISERROR(VLOOKUP(N66,Athletes!$A:$C,3,FALSE)),"?",VLOOKUP(N66,Athletes!$A:$C,3,FALSE)))</f>
        <v/>
      </c>
      <c r="O68" s="61" t="str">
        <f>IF(O66="","",IF(ISERROR(VLOOKUP(O66,Athletes!$A:$C,3,FALSE)),"?",VLOOKUP(O66,Athletes!$A:$C,3,FALSE)))</f>
        <v/>
      </c>
      <c r="P68" s="61" t="str">
        <f>IF(P66="","",IF(ISERROR(VLOOKUP(P66,Athletes!$A:$C,3,FALSE)),"?",VLOOKUP(P66,Athletes!$A:$C,3,FALSE)))</f>
        <v/>
      </c>
      <c r="Q68" s="61" t="str">
        <f>IF(Q66="","",IF(ISERROR(VLOOKUP(Q66,Athletes!$A:$C,3,FALSE)),"?",VLOOKUP(Q66,Athletes!$A:$C,3,FALSE)))</f>
        <v/>
      </c>
      <c r="R68" s="61" t="str">
        <f>IF(R66="","",IF(ISERROR(VLOOKUP(R66,Athletes!$A:$C,3,FALSE)),"?",VLOOKUP(R66,Athletes!$A:$C,3,FALSE)))</f>
        <v/>
      </c>
      <c r="S68" s="61" t="str">
        <f>IF(S66="","",IF(ISERROR(VLOOKUP(S66,Athletes!$A:$C,3,FALSE)),"?",VLOOKUP(S66,Athletes!$A:$C,3,FALSE)))</f>
        <v/>
      </c>
      <c r="T68" s="61" t="str">
        <f>IF(T66="","",IF(ISERROR(VLOOKUP(T66,Athletes!$A:$C,3,FALSE)),"?",VLOOKUP(T66,Athletes!$A:$C,3,FALSE)))</f>
        <v/>
      </c>
      <c r="U68" s="61" t="str">
        <f>IF(U66="","",IF(ISERROR(VLOOKUP(U66,Athletes!$A:$C,3,FALSE)),"?",VLOOKUP(U66,Athletes!$A:$C,3,FALSE)))</f>
        <v/>
      </c>
      <c r="V68" s="61" t="str">
        <f>IF(V66="","",IF(ISERROR(VLOOKUP(V66,Athletes!$A:$C,3,FALSE)),"?",VLOOKUP(V66,Athletes!$A:$C,3,FALSE)))</f>
        <v/>
      </c>
      <c r="W68" s="61" t="str">
        <f>IF(W66="","",IF(ISERROR(VLOOKUP(W66,Athletes!$A:$C,3,FALSE)),"?",VLOOKUP(W66,Athletes!$A:$C,3,FALSE)))</f>
        <v/>
      </c>
      <c r="X68" s="61" t="str">
        <f>IF(X66="","",IF(ISERROR(VLOOKUP(X66,Athletes!$A:$C,3,FALSE)),"?",VLOOKUP(X66,Athletes!$A:$C,3,FALSE)))</f>
        <v/>
      </c>
      <c r="Y68" s="61" t="str">
        <f>IF(Y66="","",IF(ISERROR(VLOOKUP(Y66,Athletes!$A:$C,3,FALSE)),"?",VLOOKUP(Y66,Athletes!$A:$C,3,FALSE)))</f>
        <v/>
      </c>
      <c r="Z68" s="61" t="str">
        <f>IF(Z66="","",IF(ISERROR(VLOOKUP(Z66,Athletes!$A:$C,3,FALSE)),"?",VLOOKUP(Z66,Athletes!$A:$C,3,FALSE)))</f>
        <v/>
      </c>
    </row>
    <row r="69" spans="1:26" x14ac:dyDescent="0.35">
      <c r="A69" s="105"/>
      <c r="B69" s="107"/>
      <c r="C69" s="11">
        <v>52</v>
      </c>
      <c r="D69" s="11">
        <v>47</v>
      </c>
      <c r="E69" s="11">
        <v>37</v>
      </c>
      <c r="F69" s="11">
        <v>47</v>
      </c>
      <c r="G69" s="11">
        <v>39</v>
      </c>
      <c r="H69" s="11">
        <v>48</v>
      </c>
      <c r="I69" s="11">
        <v>47</v>
      </c>
      <c r="J69" s="71">
        <v>38</v>
      </c>
      <c r="K69" s="71">
        <v>41</v>
      </c>
      <c r="L69" s="11">
        <v>50</v>
      </c>
      <c r="M69" s="11">
        <v>46</v>
      </c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x14ac:dyDescent="0.35">
      <c r="A70" s="105"/>
      <c r="B70" s="104" t="s">
        <v>58</v>
      </c>
      <c r="C70" s="8">
        <v>286</v>
      </c>
      <c r="D70" s="8">
        <v>206</v>
      </c>
      <c r="E70" s="8">
        <v>85</v>
      </c>
      <c r="F70" s="8">
        <v>74</v>
      </c>
      <c r="G70" s="8">
        <v>78</v>
      </c>
      <c r="H70" s="8">
        <v>101</v>
      </c>
      <c r="I70" s="8">
        <v>210</v>
      </c>
      <c r="J70" s="70">
        <v>102</v>
      </c>
      <c r="K70" s="8">
        <v>28</v>
      </c>
      <c r="L70" s="8">
        <v>106</v>
      </c>
      <c r="M70" s="8">
        <v>105</v>
      </c>
      <c r="N70" s="8">
        <v>108</v>
      </c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35">
      <c r="A71" s="105"/>
      <c r="B71" s="102"/>
      <c r="C71" s="61" t="str">
        <f>IF(C70="","",IF(ISERROR(VLOOKUP(C70,Athletes!$A:$B,2,FALSE)),"?",VLOOKUP(C70,Athletes!$A:$B,2,FALSE)))</f>
        <v>Django  White</v>
      </c>
      <c r="D71" s="61" t="str">
        <f>IF(D70="","",IF(ISERROR(VLOOKUP(D70,Athletes!$A:$B,2,FALSE)),"?",VLOOKUP(D70,Athletes!$A:$B,2,FALSE)))</f>
        <v>Robin Hall</v>
      </c>
      <c r="E71" s="61" t="str">
        <f>IF(E70="","",IF(ISERROR(VLOOKUP(E70,Athletes!$A:$B,2,FALSE)),"?",VLOOKUP(E70,Athletes!$A:$B,2,FALSE)))</f>
        <v>Freddie Hawes</v>
      </c>
      <c r="F71" s="61" t="str">
        <f>IF(F70="","",IF(ISERROR(VLOOKUP(F70,Athletes!$A:$B,2,FALSE)),"?",VLOOKUP(F70,Athletes!$A:$B,2,FALSE)))</f>
        <v>Rafferty Hinton</v>
      </c>
      <c r="G71" s="61" t="str">
        <f>IF(G70="","",IF(ISERROR(VLOOKUP(G70,Athletes!$A:$B,2,FALSE)),"?",VLOOKUP(G70,Athletes!$A:$B,2,FALSE)))</f>
        <v>Fraser Boden</v>
      </c>
      <c r="H71" s="61" t="str">
        <f>IF(H70="","",IF(ISERROR(VLOOKUP(H70,Athletes!$A:$B,2,FALSE)),"?",VLOOKUP(H70,Athletes!$A:$B,2,FALSE)))</f>
        <v>Zakariya Ahmed</v>
      </c>
      <c r="I71" s="61" t="str">
        <f>IF(I70="","",IF(ISERROR(VLOOKUP(I70,Athletes!$A:$B,2,FALSE)),"?",VLOOKUP(I70,Athletes!$A:$B,2,FALSE)))</f>
        <v>William Ireland</v>
      </c>
      <c r="J71" s="61" t="str">
        <f>IF(J70="","",IF(ISERROR(VLOOKUP(J70,Athletes!$A:$B,2,FALSE)),"?",VLOOKUP(J70,Athletes!$A:$B,2,FALSE)))</f>
        <v>Cameron Airey</v>
      </c>
      <c r="K71" s="61" t="str">
        <f>IF(K70="","",IF(ISERROR(VLOOKUP(K70,Athletes!$A:$B,2,FALSE)),"?",VLOOKUP(K70,Athletes!$A:$B,2,FALSE)))</f>
        <v>John Downes</v>
      </c>
      <c r="L71" s="61" t="str">
        <f>IF(L70="","",IF(ISERROR(VLOOKUP(L70,Athletes!$A:$B,2,FALSE)),"?",VLOOKUP(L70,Athletes!$A:$B,2,FALSE)))</f>
        <v>Ashai Patel</v>
      </c>
      <c r="M71" s="61" t="str">
        <f>IF(M70="","",IF(ISERROR(VLOOKUP(M70,Athletes!$A:$B,2,FALSE)),"?",VLOOKUP(M70,Athletes!$A:$B,2,FALSE)))</f>
        <v>Kody Hillwood</v>
      </c>
      <c r="N71" s="61" t="str">
        <f>IF(N70="","",IF(ISERROR(VLOOKUP(N70,Athletes!$A:$B,2,FALSE)),"?",VLOOKUP(N70,Athletes!$A:$B,2,FALSE)))</f>
        <v>Abraham Terwane</v>
      </c>
      <c r="O71" s="61" t="str">
        <f>IF(O70="","",IF(ISERROR(VLOOKUP(O70,Athletes!$A:$B,2,FALSE)),"?",VLOOKUP(O70,Athletes!$A:$B,2,FALSE)))</f>
        <v/>
      </c>
      <c r="P71" s="61" t="str">
        <f>IF(P70="","",IF(ISERROR(VLOOKUP(P70,Athletes!$A:$B,2,FALSE)),"?",VLOOKUP(P70,Athletes!$A:$B,2,FALSE)))</f>
        <v/>
      </c>
      <c r="Q71" s="61" t="str">
        <f>IF(Q70="","",IF(ISERROR(VLOOKUP(Q70,Athletes!$A:$B,2,FALSE)),"?",VLOOKUP(Q70,Athletes!$A:$B,2,FALSE)))</f>
        <v/>
      </c>
      <c r="R71" s="61" t="str">
        <f>IF(R70="","",IF(ISERROR(VLOOKUP(R70,Athletes!$A:$B,2,FALSE)),"?",VLOOKUP(R70,Athletes!$A:$B,2,FALSE)))</f>
        <v/>
      </c>
      <c r="S71" s="61" t="str">
        <f>IF(S70="","",IF(ISERROR(VLOOKUP(S70,Athletes!$A:$B,2,FALSE)),"?",VLOOKUP(S70,Athletes!$A:$B,2,FALSE)))</f>
        <v/>
      </c>
      <c r="T71" s="61" t="str">
        <f>IF(T70="","",IF(ISERROR(VLOOKUP(T70,Athletes!$A:$B,2,FALSE)),"?",VLOOKUP(T70,Athletes!$A:$B,2,FALSE)))</f>
        <v/>
      </c>
      <c r="U71" s="61" t="str">
        <f>IF(U70="","",IF(ISERROR(VLOOKUP(U70,Athletes!$A:$B,2,FALSE)),"?",VLOOKUP(U70,Athletes!$A:$B,2,FALSE)))</f>
        <v/>
      </c>
      <c r="V71" s="61" t="str">
        <f>IF(V70="","",IF(ISERROR(VLOOKUP(V70,Athletes!$A:$B,2,FALSE)),"?",VLOOKUP(V70,Athletes!$A:$B,2,FALSE)))</f>
        <v/>
      </c>
      <c r="W71" s="61" t="str">
        <f>IF(W70="","",IF(ISERROR(VLOOKUP(W70,Athletes!$A:$B,2,FALSE)),"?",VLOOKUP(W70,Athletes!$A:$B,2,FALSE)))</f>
        <v/>
      </c>
      <c r="X71" s="61" t="str">
        <f>IF(X70="","",IF(ISERROR(VLOOKUP(X70,Athletes!$A:$B,2,FALSE)),"?",VLOOKUP(X70,Athletes!$A:$B,2,FALSE)))</f>
        <v/>
      </c>
      <c r="Y71" s="61" t="str">
        <f>IF(Y70="","",IF(ISERROR(VLOOKUP(Y70,Athletes!$A:$B,2,FALSE)),"?",VLOOKUP(Y70,Athletes!$A:$B,2,FALSE)))</f>
        <v/>
      </c>
      <c r="Z71" s="61" t="str">
        <f>IF(Z70="","",IF(ISERROR(VLOOKUP(Z70,Athletes!$A:$B,2,FALSE)),"?",VLOOKUP(Z70,Athletes!$A:$B,2,FALSE)))</f>
        <v/>
      </c>
    </row>
    <row r="72" spans="1:26" x14ac:dyDescent="0.35">
      <c r="A72" s="105"/>
      <c r="B72" s="102"/>
      <c r="C72" s="61" t="str">
        <f>IF(C70="","",IF(ISERROR(VLOOKUP(C70,Athletes!$A:$C,3,FALSE)),"?",VLOOKUP(C70,Athletes!$A:$C,3,FALSE)))</f>
        <v>Lewes</v>
      </c>
      <c r="D72" s="61" t="str">
        <f>IF(D70="","",IF(ISERROR(VLOOKUP(D70,Athletes!$A:$C,3,FALSE)),"?",VLOOKUP(D70,Athletes!$A:$C,3,FALSE)))</f>
        <v>Horsham</v>
      </c>
      <c r="E72" s="61" t="str">
        <f>IF(E70="","",IF(ISERROR(VLOOKUP(E70,Athletes!$A:$C,3,FALSE)),"?",VLOOKUP(E70,Athletes!$A:$C,3,FALSE)))</f>
        <v>Chichester</v>
      </c>
      <c r="F72" s="61" t="str">
        <f>IF(F70="","",IF(ISERROR(VLOOKUP(F70,Athletes!$A:$C,3,FALSE)),"?",VLOOKUP(F70,Athletes!$A:$C,3,FALSE)))</f>
        <v>Chichester</v>
      </c>
      <c r="G72" s="61" t="str">
        <f>IF(G70="","",IF(ISERROR(VLOOKUP(G70,Athletes!$A:$C,3,FALSE)),"?",VLOOKUP(G70,Athletes!$A:$C,3,FALSE)))</f>
        <v>Chichester</v>
      </c>
      <c r="H72" s="61" t="str">
        <f>IF(H70="","",IF(ISERROR(VLOOKUP(H70,Athletes!$A:$C,3,FALSE)),"?",VLOOKUP(H70,Athletes!$A:$C,3,FALSE)))</f>
        <v>Crawley</v>
      </c>
      <c r="I72" s="61" t="str">
        <f>IF(I70="","",IF(ISERROR(VLOOKUP(I70,Athletes!$A:$C,3,FALSE)),"?",VLOOKUP(I70,Athletes!$A:$C,3,FALSE)))</f>
        <v>Horsham</v>
      </c>
      <c r="J72" s="61" t="str">
        <f>IF(J70="","",IF(ISERROR(VLOOKUP(J70,Athletes!$A:$C,3,FALSE)),"?",VLOOKUP(J70,Athletes!$A:$C,3,FALSE)))</f>
        <v>Crawley</v>
      </c>
      <c r="K72" s="61" t="str">
        <f>IF(K70="","",IF(ISERROR(VLOOKUP(K70,Athletes!$A:$C,3,FALSE)),"?",VLOOKUP(K70,Athletes!$A:$C,3,FALSE)))</f>
        <v>Brighton</v>
      </c>
      <c r="L72" s="61" t="str">
        <f>IF(L70="","",IF(ISERROR(VLOOKUP(L70,Athletes!$A:$C,3,FALSE)),"?",VLOOKUP(L70,Athletes!$A:$C,3,FALSE)))</f>
        <v>Crawley</v>
      </c>
      <c r="M72" s="61" t="str">
        <f>IF(M70="","",IF(ISERROR(VLOOKUP(M70,Athletes!$A:$C,3,FALSE)),"?",VLOOKUP(M70,Athletes!$A:$C,3,FALSE)))</f>
        <v>Crawley</v>
      </c>
      <c r="N72" s="61" t="str">
        <f>IF(N70="","",IF(ISERROR(VLOOKUP(N70,Athletes!$A:$C,3,FALSE)),"?",VLOOKUP(N70,Athletes!$A:$C,3,FALSE)))</f>
        <v>Crawley</v>
      </c>
      <c r="O72" s="61" t="str">
        <f>IF(O70="","",IF(ISERROR(VLOOKUP(O70,Athletes!$A:$C,3,FALSE)),"?",VLOOKUP(O70,Athletes!$A:$C,3,FALSE)))</f>
        <v/>
      </c>
      <c r="P72" s="61" t="str">
        <f>IF(P70="","",IF(ISERROR(VLOOKUP(P70,Athletes!$A:$C,3,FALSE)),"?",VLOOKUP(P70,Athletes!$A:$C,3,FALSE)))</f>
        <v/>
      </c>
      <c r="Q72" s="61" t="str">
        <f>IF(Q70="","",IF(ISERROR(VLOOKUP(Q70,Athletes!$A:$C,3,FALSE)),"?",VLOOKUP(Q70,Athletes!$A:$C,3,FALSE)))</f>
        <v/>
      </c>
      <c r="R72" s="61" t="str">
        <f>IF(R70="","",IF(ISERROR(VLOOKUP(R70,Athletes!$A:$C,3,FALSE)),"?",VLOOKUP(R70,Athletes!$A:$C,3,FALSE)))</f>
        <v/>
      </c>
      <c r="S72" s="61" t="str">
        <f>IF(S70="","",IF(ISERROR(VLOOKUP(S70,Athletes!$A:$C,3,FALSE)),"?",VLOOKUP(S70,Athletes!$A:$C,3,FALSE)))</f>
        <v/>
      </c>
      <c r="T72" s="61" t="str">
        <f>IF(T70="","",IF(ISERROR(VLOOKUP(T70,Athletes!$A:$C,3,FALSE)),"?",VLOOKUP(T70,Athletes!$A:$C,3,FALSE)))</f>
        <v/>
      </c>
      <c r="U72" s="61" t="str">
        <f>IF(U70="","",IF(ISERROR(VLOOKUP(U70,Athletes!$A:$C,3,FALSE)),"?",VLOOKUP(U70,Athletes!$A:$C,3,FALSE)))</f>
        <v/>
      </c>
      <c r="V72" s="61" t="str">
        <f>IF(V70="","",IF(ISERROR(VLOOKUP(V70,Athletes!$A:$C,3,FALSE)),"?",VLOOKUP(V70,Athletes!$A:$C,3,FALSE)))</f>
        <v/>
      </c>
      <c r="W72" s="61" t="str">
        <f>IF(W70="","",IF(ISERROR(VLOOKUP(W70,Athletes!$A:$C,3,FALSE)),"?",VLOOKUP(W70,Athletes!$A:$C,3,FALSE)))</f>
        <v/>
      </c>
      <c r="X72" s="61" t="str">
        <f>IF(X70="","",IF(ISERROR(VLOOKUP(X70,Athletes!$A:$C,3,FALSE)),"?",VLOOKUP(X70,Athletes!$A:$C,3,FALSE)))</f>
        <v/>
      </c>
      <c r="Y72" s="61" t="str">
        <f>IF(Y70="","",IF(ISERROR(VLOOKUP(Y70,Athletes!$A:$C,3,FALSE)),"?",VLOOKUP(Y70,Athletes!$A:$C,3,FALSE)))</f>
        <v/>
      </c>
      <c r="Z72" s="61" t="str">
        <f>IF(Z70="","",IF(ISERROR(VLOOKUP(Z70,Athletes!$A:$C,3,FALSE)),"?",VLOOKUP(Z70,Athletes!$A:$C,3,FALSE)))</f>
        <v/>
      </c>
    </row>
    <row r="73" spans="1:26" x14ac:dyDescent="0.35">
      <c r="A73" s="105"/>
      <c r="B73" s="107"/>
      <c r="C73" s="11">
        <v>42</v>
      </c>
      <c r="D73" s="11">
        <v>46</v>
      </c>
      <c r="E73" s="11">
        <v>37</v>
      </c>
      <c r="F73" s="11">
        <v>46</v>
      </c>
      <c r="G73" s="11">
        <v>46</v>
      </c>
      <c r="H73" s="11">
        <v>41</v>
      </c>
      <c r="I73" s="11">
        <v>41</v>
      </c>
      <c r="J73" s="71">
        <v>40</v>
      </c>
      <c r="K73" s="71">
        <v>41</v>
      </c>
      <c r="L73" s="11">
        <v>44</v>
      </c>
      <c r="M73" s="11">
        <v>49</v>
      </c>
      <c r="N73" s="11">
        <v>44</v>
      </c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x14ac:dyDescent="0.35">
      <c r="A74" s="105"/>
      <c r="B74" s="104" t="s">
        <v>61</v>
      </c>
      <c r="C74" s="8">
        <v>212</v>
      </c>
      <c r="D74" s="8">
        <v>3</v>
      </c>
      <c r="E74" s="8">
        <v>40</v>
      </c>
      <c r="F74" s="8">
        <v>137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35">
      <c r="A75" s="105"/>
      <c r="B75" s="102"/>
      <c r="C75" s="61" t="str">
        <f>IF(C74="","",IF(ISERROR(VLOOKUP(C74,Athletes!$A:$B,2,FALSE)),"?",VLOOKUP(C74,Athletes!$A:$B,2,FALSE)))</f>
        <v>Ella Longhurst</v>
      </c>
      <c r="D75" s="61" t="str">
        <f>IF(D74="","",IF(ISERROR(VLOOKUP(D74,Athletes!$A:$B,2,FALSE)),"?",VLOOKUP(D74,Athletes!$A:$B,2,FALSE)))</f>
        <v>Fleur Vonderscher</v>
      </c>
      <c r="E75" s="61" t="str">
        <f>IF(E74="","",IF(ISERROR(VLOOKUP(E74,Athletes!$A:$B,2,FALSE)),"?",VLOOKUP(E74,Athletes!$A:$B,2,FALSE)))</f>
        <v>Lily Sole</v>
      </c>
      <c r="F75" s="61" t="str">
        <f>IF(F74="","",IF(ISERROR(VLOOKUP(F74,Athletes!$A:$B,2,FALSE)),"?",VLOOKUP(F74,Athletes!$A:$B,2,FALSE)))</f>
        <v>Adélie Kerr</v>
      </c>
      <c r="G75" s="61" t="str">
        <f>IF(G74="","",IF(ISERROR(VLOOKUP(G74,Athletes!$A:$B,2,FALSE)),"?",VLOOKUP(G74,Athletes!$A:$B,2,FALSE)))</f>
        <v/>
      </c>
      <c r="H75" s="61" t="str">
        <f>IF(H74="","",IF(ISERROR(VLOOKUP(H74,Athletes!$A:$B,2,FALSE)),"?",VLOOKUP(H74,Athletes!$A:$B,2,FALSE)))</f>
        <v/>
      </c>
      <c r="I75" s="61" t="str">
        <f>IF(I74="","",IF(ISERROR(VLOOKUP(I74,Athletes!$A:$B,2,FALSE)),"?",VLOOKUP(I74,Athletes!$A:$B,2,FALSE)))</f>
        <v/>
      </c>
      <c r="J75" s="61" t="str">
        <f>IF(J74="","",IF(ISERROR(VLOOKUP(J74,Athletes!$A:$B,2,FALSE)),"?",VLOOKUP(J74,Athletes!$A:$B,2,FALSE)))</f>
        <v/>
      </c>
      <c r="K75" s="61" t="str">
        <f>IF(K74="","",IF(ISERROR(VLOOKUP(K74,Athletes!$A:$B,2,FALSE)),"?",VLOOKUP(K74,Athletes!$A:$B,2,FALSE)))</f>
        <v/>
      </c>
      <c r="L75" s="61" t="str">
        <f>IF(L74="","",IF(ISERROR(VLOOKUP(L74,Athletes!$A:$B,2,FALSE)),"?",VLOOKUP(L74,Athletes!$A:$B,2,FALSE)))</f>
        <v/>
      </c>
      <c r="M75" s="61" t="str">
        <f>IF(M74="","",IF(ISERROR(VLOOKUP(M74,Athletes!$A:$B,2,FALSE)),"?",VLOOKUP(M74,Athletes!$A:$B,2,FALSE)))</f>
        <v/>
      </c>
      <c r="N75" s="61" t="str">
        <f>IF(N74="","",IF(ISERROR(VLOOKUP(N74,Athletes!$A:$B,2,FALSE)),"?",VLOOKUP(N74,Athletes!$A:$B,2,FALSE)))</f>
        <v/>
      </c>
      <c r="O75" s="61" t="str">
        <f>IF(O74="","",IF(ISERROR(VLOOKUP(O74,Athletes!$A:$B,2,FALSE)),"?",VLOOKUP(O74,Athletes!$A:$B,2,FALSE)))</f>
        <v/>
      </c>
      <c r="P75" s="61" t="str">
        <f>IF(P74="","",IF(ISERROR(VLOOKUP(P74,Athletes!$A:$B,2,FALSE)),"?",VLOOKUP(P74,Athletes!$A:$B,2,FALSE)))</f>
        <v/>
      </c>
      <c r="Q75" s="61" t="str">
        <f>IF(Q74="","",IF(ISERROR(VLOOKUP(Q74,Athletes!$A:$B,2,FALSE)),"?",VLOOKUP(Q74,Athletes!$A:$B,2,FALSE)))</f>
        <v/>
      </c>
      <c r="R75" s="61" t="str">
        <f>IF(R74="","",IF(ISERROR(VLOOKUP(R74,Athletes!$A:$B,2,FALSE)),"?",VLOOKUP(R74,Athletes!$A:$B,2,FALSE)))</f>
        <v/>
      </c>
      <c r="S75" s="61" t="str">
        <f>IF(S74="","",IF(ISERROR(VLOOKUP(S74,Athletes!$A:$B,2,FALSE)),"?",VLOOKUP(S74,Athletes!$A:$B,2,FALSE)))</f>
        <v/>
      </c>
      <c r="T75" s="61" t="str">
        <f>IF(T74="","",IF(ISERROR(VLOOKUP(T74,Athletes!$A:$B,2,FALSE)),"?",VLOOKUP(T74,Athletes!$A:$B,2,FALSE)))</f>
        <v/>
      </c>
      <c r="U75" s="61" t="str">
        <f>IF(U74="","",IF(ISERROR(VLOOKUP(U74,Athletes!$A:$B,2,FALSE)),"?",VLOOKUP(U74,Athletes!$A:$B,2,FALSE)))</f>
        <v/>
      </c>
      <c r="V75" s="61" t="str">
        <f>IF(V74="","",IF(ISERROR(VLOOKUP(V74,Athletes!$A:$B,2,FALSE)),"?",VLOOKUP(V74,Athletes!$A:$B,2,FALSE)))</f>
        <v/>
      </c>
      <c r="W75" s="61" t="str">
        <f>IF(W74="","",IF(ISERROR(VLOOKUP(W74,Athletes!$A:$B,2,FALSE)),"?",VLOOKUP(W74,Athletes!$A:$B,2,FALSE)))</f>
        <v/>
      </c>
      <c r="X75" s="61" t="str">
        <f>IF(X74="","",IF(ISERROR(VLOOKUP(X74,Athletes!$A:$B,2,FALSE)),"?",VLOOKUP(X74,Athletes!$A:$B,2,FALSE)))</f>
        <v/>
      </c>
      <c r="Y75" s="61" t="str">
        <f>IF(Y74="","",IF(ISERROR(VLOOKUP(Y74,Athletes!$A:$B,2,FALSE)),"?",VLOOKUP(Y74,Athletes!$A:$B,2,FALSE)))</f>
        <v/>
      </c>
      <c r="Z75" s="61" t="str">
        <f>IF(Z74="","",IF(ISERROR(VLOOKUP(Z74,Athletes!$A:$B,2,FALSE)),"?",VLOOKUP(Z74,Athletes!$A:$B,2,FALSE)))</f>
        <v/>
      </c>
    </row>
    <row r="76" spans="1:26" x14ac:dyDescent="0.35">
      <c r="A76" s="105"/>
      <c r="B76" s="102"/>
      <c r="C76" s="61" t="str">
        <f>IF(C74="","",IF(ISERROR(VLOOKUP(C74,Athletes!$A:$C,3,FALSE)),"?",VLOOKUP(C74,Athletes!$A:$C,3,FALSE)))</f>
        <v>Horsham</v>
      </c>
      <c r="D76" s="61" t="str">
        <f>IF(D74="","",IF(ISERROR(VLOOKUP(D74,Athletes!$A:$C,3,FALSE)),"?",VLOOKUP(D74,Athletes!$A:$C,3,FALSE)))</f>
        <v>Brighton</v>
      </c>
      <c r="E76" s="61" t="str">
        <f>IF(E74="","",IF(ISERROR(VLOOKUP(E74,Athletes!$A:$C,3,FALSE)),"?",VLOOKUP(E74,Athletes!$A:$C,3,FALSE)))</f>
        <v>Brighton</v>
      </c>
      <c r="F76" s="61" t="str">
        <f>IF(F74="","",IF(ISERROR(VLOOKUP(F74,Athletes!$A:$C,3,FALSE)),"?",VLOOKUP(F74,Athletes!$A:$C,3,FALSE)))</f>
        <v>Crawley</v>
      </c>
      <c r="G76" s="61" t="str">
        <f>IF(G74="","",IF(ISERROR(VLOOKUP(G74,Athletes!$A:$C,3,FALSE)),"?",VLOOKUP(G74,Athletes!$A:$C,3,FALSE)))</f>
        <v/>
      </c>
      <c r="H76" s="61" t="str">
        <f>IF(H74="","",IF(ISERROR(VLOOKUP(H74,Athletes!$A:$C,3,FALSE)),"?",VLOOKUP(H74,Athletes!$A:$C,3,FALSE)))</f>
        <v/>
      </c>
      <c r="I76" s="61" t="str">
        <f>IF(I74="","",IF(ISERROR(VLOOKUP(I74,Athletes!$A:$C,3,FALSE)),"?",VLOOKUP(I74,Athletes!$A:$C,3,FALSE)))</f>
        <v/>
      </c>
      <c r="J76" s="61" t="str">
        <f>IF(J74="","",IF(ISERROR(VLOOKUP(J74,Athletes!$A:$C,3,FALSE)),"?",VLOOKUP(J74,Athletes!$A:$C,3,FALSE)))</f>
        <v/>
      </c>
      <c r="K76" s="61" t="str">
        <f>IF(K74="","",IF(ISERROR(VLOOKUP(K74,Athletes!$A:$C,3,FALSE)),"?",VLOOKUP(K74,Athletes!$A:$C,3,FALSE)))</f>
        <v/>
      </c>
      <c r="L76" s="61" t="str">
        <f>IF(L74="","",IF(ISERROR(VLOOKUP(L74,Athletes!$A:$C,3,FALSE)),"?",VLOOKUP(L74,Athletes!$A:$C,3,FALSE)))</f>
        <v/>
      </c>
      <c r="M76" s="61" t="str">
        <f>IF(M74="","",IF(ISERROR(VLOOKUP(M74,Athletes!$A:$C,3,FALSE)),"?",VLOOKUP(M74,Athletes!$A:$C,3,FALSE)))</f>
        <v/>
      </c>
      <c r="N76" s="61" t="str">
        <f>IF(N74="","",IF(ISERROR(VLOOKUP(N74,Athletes!$A:$C,3,FALSE)),"?",VLOOKUP(N74,Athletes!$A:$C,3,FALSE)))</f>
        <v/>
      </c>
      <c r="O76" s="61" t="str">
        <f>IF(O74="","",IF(ISERROR(VLOOKUP(O74,Athletes!$A:$C,3,FALSE)),"?",VLOOKUP(O74,Athletes!$A:$C,3,FALSE)))</f>
        <v/>
      </c>
      <c r="P76" s="61" t="str">
        <f>IF(P74="","",IF(ISERROR(VLOOKUP(P74,Athletes!$A:$C,3,FALSE)),"?",VLOOKUP(P74,Athletes!$A:$C,3,FALSE)))</f>
        <v/>
      </c>
      <c r="Q76" s="61" t="str">
        <f>IF(Q74="","",IF(ISERROR(VLOOKUP(Q74,Athletes!$A:$C,3,FALSE)),"?",VLOOKUP(Q74,Athletes!$A:$C,3,FALSE)))</f>
        <v/>
      </c>
      <c r="R76" s="61" t="str">
        <f>IF(R74="","",IF(ISERROR(VLOOKUP(R74,Athletes!$A:$C,3,FALSE)),"?",VLOOKUP(R74,Athletes!$A:$C,3,FALSE)))</f>
        <v/>
      </c>
      <c r="S76" s="61" t="str">
        <f>IF(S74="","",IF(ISERROR(VLOOKUP(S74,Athletes!$A:$C,3,FALSE)),"?",VLOOKUP(S74,Athletes!$A:$C,3,FALSE)))</f>
        <v/>
      </c>
      <c r="T76" s="61" t="str">
        <f>IF(T74="","",IF(ISERROR(VLOOKUP(T74,Athletes!$A:$C,3,FALSE)),"?",VLOOKUP(T74,Athletes!$A:$C,3,FALSE)))</f>
        <v/>
      </c>
      <c r="U76" s="61" t="str">
        <f>IF(U74="","",IF(ISERROR(VLOOKUP(U74,Athletes!$A:$C,3,FALSE)),"?",VLOOKUP(U74,Athletes!$A:$C,3,FALSE)))</f>
        <v/>
      </c>
      <c r="V76" s="61" t="str">
        <f>IF(V74="","",IF(ISERROR(VLOOKUP(V74,Athletes!$A:$C,3,FALSE)),"?",VLOOKUP(V74,Athletes!$A:$C,3,FALSE)))</f>
        <v/>
      </c>
      <c r="W76" s="61" t="str">
        <f>IF(W74="","",IF(ISERROR(VLOOKUP(W74,Athletes!$A:$C,3,FALSE)),"?",VLOOKUP(W74,Athletes!$A:$C,3,FALSE)))</f>
        <v/>
      </c>
      <c r="X76" s="61" t="str">
        <f>IF(X74="","",IF(ISERROR(VLOOKUP(X74,Athletes!$A:$C,3,FALSE)),"?",VLOOKUP(X74,Athletes!$A:$C,3,FALSE)))</f>
        <v/>
      </c>
      <c r="Y76" s="61" t="str">
        <f>IF(Y74="","",IF(ISERROR(VLOOKUP(Y74,Athletes!$A:$C,3,FALSE)),"?",VLOOKUP(Y74,Athletes!$A:$C,3,FALSE)))</f>
        <v/>
      </c>
      <c r="Z76" s="61" t="str">
        <f>IF(Z74="","",IF(ISERROR(VLOOKUP(Z74,Athletes!$A:$C,3,FALSE)),"?",VLOOKUP(Z74,Athletes!$A:$C,3,FALSE)))</f>
        <v/>
      </c>
    </row>
    <row r="77" spans="1:26" x14ac:dyDescent="0.35">
      <c r="A77" s="105"/>
      <c r="B77" s="107"/>
      <c r="C77" s="11">
        <v>61</v>
      </c>
      <c r="D77" s="11">
        <v>77</v>
      </c>
      <c r="E77" s="11">
        <v>68</v>
      </c>
      <c r="F77" s="11">
        <v>63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x14ac:dyDescent="0.35">
      <c r="A78" s="105"/>
      <c r="B78" s="104" t="s">
        <v>60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35">
      <c r="A79" s="105"/>
      <c r="B79" s="102"/>
      <c r="C79" s="61" t="str">
        <f>IF(C78="","",IF(ISERROR(VLOOKUP(C78,Athletes!$A:$B,2,FALSE)),"?",VLOOKUP(C78,Athletes!$A:$B,2,FALSE)))</f>
        <v/>
      </c>
      <c r="D79" s="61" t="str">
        <f>IF(D78="","",IF(ISERROR(VLOOKUP(D78,Athletes!$A:$B,2,FALSE)),"?",VLOOKUP(D78,Athletes!$A:$B,2,FALSE)))</f>
        <v/>
      </c>
      <c r="E79" s="61" t="str">
        <f>IF(E78="","",IF(ISERROR(VLOOKUP(E78,Athletes!$A:$B,2,FALSE)),"?",VLOOKUP(E78,Athletes!$A:$B,2,FALSE)))</f>
        <v/>
      </c>
      <c r="F79" s="61" t="str">
        <f>IF(F78="","",IF(ISERROR(VLOOKUP(F78,Athletes!$A:$B,2,FALSE)),"?",VLOOKUP(F78,Athletes!$A:$B,2,FALSE)))</f>
        <v/>
      </c>
      <c r="G79" s="61" t="str">
        <f>IF(G78="","",IF(ISERROR(VLOOKUP(G78,Athletes!$A:$B,2,FALSE)),"?",VLOOKUP(G78,Athletes!$A:$B,2,FALSE)))</f>
        <v/>
      </c>
      <c r="H79" s="61" t="str">
        <f>IF(H78="","",IF(ISERROR(VLOOKUP(H78,Athletes!$A:$B,2,FALSE)),"?",VLOOKUP(H78,Athletes!$A:$B,2,FALSE)))</f>
        <v/>
      </c>
      <c r="I79" s="61" t="str">
        <f>IF(I78="","",IF(ISERROR(VLOOKUP(I78,Athletes!$A:$B,2,FALSE)),"?",VLOOKUP(I78,Athletes!$A:$B,2,FALSE)))</f>
        <v/>
      </c>
      <c r="J79" s="61" t="str">
        <f>IF(J78="","",IF(ISERROR(VLOOKUP(J78,Athletes!$A:$B,2,FALSE)),"?",VLOOKUP(J78,Athletes!$A:$B,2,FALSE)))</f>
        <v/>
      </c>
      <c r="K79" s="61" t="str">
        <f>IF(K78="","",IF(ISERROR(VLOOKUP(K78,Athletes!$A:$B,2,FALSE)),"?",VLOOKUP(K78,Athletes!$A:$B,2,FALSE)))</f>
        <v/>
      </c>
      <c r="L79" s="61" t="str">
        <f>IF(L78="","",IF(ISERROR(VLOOKUP(L78,Athletes!$A:$B,2,FALSE)),"?",VLOOKUP(L78,Athletes!$A:$B,2,FALSE)))</f>
        <v/>
      </c>
      <c r="M79" s="61" t="str">
        <f>IF(M78="","",IF(ISERROR(VLOOKUP(M78,Athletes!$A:$B,2,FALSE)),"?",VLOOKUP(M78,Athletes!$A:$B,2,FALSE)))</f>
        <v/>
      </c>
      <c r="N79" s="61"/>
      <c r="O79" s="61" t="str">
        <f>IF(O78="","",IF(ISERROR(VLOOKUP(O78,Athletes!$A:$B,2,FALSE)),"?",VLOOKUP(O78,Athletes!$A:$B,2,FALSE)))</f>
        <v/>
      </c>
      <c r="P79" s="61"/>
      <c r="Q79" s="61" t="str">
        <f>IF(Q78="","",IF(ISERROR(VLOOKUP(Q78,Athletes!$A:$B,2,FALSE)),"?",VLOOKUP(Q78,Athletes!$A:$B,2,FALSE)))</f>
        <v/>
      </c>
      <c r="R79" s="61"/>
      <c r="S79" s="61" t="str">
        <f>IF(S78="","",IF(ISERROR(VLOOKUP(S78,Athletes!$A:$B,2,FALSE)),"?",VLOOKUP(S78,Athletes!$A:$B,2,FALSE)))</f>
        <v/>
      </c>
      <c r="T79" s="61"/>
      <c r="U79" s="61" t="str">
        <f>IF(U78="","",IF(ISERROR(VLOOKUP(U78,Athletes!$A:$B,2,FALSE)),"?",VLOOKUP(U78,Athletes!$A:$B,2,FALSE)))</f>
        <v/>
      </c>
      <c r="V79" s="61"/>
      <c r="W79" s="61" t="str">
        <f>IF(W78="","",IF(ISERROR(VLOOKUP(W78,Athletes!$A:$B,2,FALSE)),"?",VLOOKUP(W78,Athletes!$A:$B,2,FALSE)))</f>
        <v/>
      </c>
      <c r="X79" s="61"/>
      <c r="Y79" s="61" t="str">
        <f>IF(Y78="","",IF(ISERROR(VLOOKUP(Y78,Athletes!$A:$B,2,FALSE)),"?",VLOOKUP(Y78,Athletes!$A:$B,2,FALSE)))</f>
        <v/>
      </c>
      <c r="Z79" s="61"/>
    </row>
    <row r="80" spans="1:26" x14ac:dyDescent="0.35">
      <c r="A80" s="105"/>
      <c r="B80" s="102"/>
      <c r="C80" s="61" t="str">
        <f>IF(C78="","",IF(ISERROR(VLOOKUP(C78,Athletes!$A:$C,3,FALSE)),"?",VLOOKUP(C78,Athletes!$A:$C,3,FALSE)))</f>
        <v/>
      </c>
      <c r="D80" s="61" t="str">
        <f>IF(D78="","",IF(ISERROR(VLOOKUP(D78,Athletes!$A:$C,3,FALSE)),"?",VLOOKUP(D78,Athletes!$A:$C,3,FALSE)))</f>
        <v/>
      </c>
      <c r="E80" s="61" t="str">
        <f>IF(E78="","",IF(ISERROR(VLOOKUP(E78,Athletes!$A:$C,3,FALSE)),"?",VLOOKUP(E78,Athletes!$A:$C,3,FALSE)))</f>
        <v/>
      </c>
      <c r="F80" s="61" t="str">
        <f>IF(F78="","",IF(ISERROR(VLOOKUP(F78,Athletes!$A:$C,3,FALSE)),"?",VLOOKUP(F78,Athletes!$A:$C,3,FALSE)))</f>
        <v/>
      </c>
      <c r="G80" s="61" t="str">
        <f>IF(G78="","",IF(ISERROR(VLOOKUP(G78,Athletes!$A:$C,3,FALSE)),"?",VLOOKUP(G78,Athletes!$A:$C,3,FALSE)))</f>
        <v/>
      </c>
      <c r="H80" s="61" t="str">
        <f>IF(H78="","",IF(ISERROR(VLOOKUP(H78,Athletes!$A:$C,3,FALSE)),"?",VLOOKUP(H78,Athletes!$A:$C,3,FALSE)))</f>
        <v/>
      </c>
      <c r="I80" s="61" t="str">
        <f>IF(I78="","",IF(ISERROR(VLOOKUP(I78,Athletes!$A:$C,3,FALSE)),"?",VLOOKUP(I78,Athletes!$A:$C,3,FALSE)))</f>
        <v/>
      </c>
      <c r="J80" s="61" t="str">
        <f>IF(J78="","",IF(ISERROR(VLOOKUP(J78,Athletes!$A:$C,3,FALSE)),"?",VLOOKUP(J78,Athletes!$A:$C,3,FALSE)))</f>
        <v/>
      </c>
      <c r="K80" s="61" t="str">
        <f>IF(K78="","",IF(ISERROR(VLOOKUP(K78,Athletes!$A:$C,3,FALSE)),"?",VLOOKUP(K78,Athletes!$A:$C,3,FALSE)))</f>
        <v/>
      </c>
      <c r="L80" s="61" t="str">
        <f>IF(L78="","",IF(ISERROR(VLOOKUP(L78,Athletes!$A:$C,3,FALSE)),"?",VLOOKUP(L78,Athletes!$A:$C,3,FALSE)))</f>
        <v/>
      </c>
      <c r="M80" s="61" t="str">
        <f>IF(M78="","",IF(ISERROR(VLOOKUP(M78,Athletes!$A:$C,3,FALSE)),"?",VLOOKUP(M78,Athletes!$A:$C,3,FALSE)))</f>
        <v/>
      </c>
      <c r="N80" s="61"/>
      <c r="O80" s="61" t="str">
        <f>IF(O78="","",IF(ISERROR(VLOOKUP(O78,Athletes!$A:$C,3,FALSE)),"?",VLOOKUP(O78,Athletes!$A:$C,3,FALSE)))</f>
        <v/>
      </c>
      <c r="P80" s="61"/>
      <c r="Q80" s="61" t="str">
        <f>IF(Q78="","",IF(ISERROR(VLOOKUP(Q78,Athletes!$A:$C,3,FALSE)),"?",VLOOKUP(Q78,Athletes!$A:$C,3,FALSE)))</f>
        <v/>
      </c>
      <c r="R80" s="61"/>
      <c r="S80" s="61" t="str">
        <f>IF(S78="","",IF(ISERROR(VLOOKUP(S78,Athletes!$A:$C,3,FALSE)),"?",VLOOKUP(S78,Athletes!$A:$C,3,FALSE)))</f>
        <v/>
      </c>
      <c r="T80" s="61"/>
      <c r="U80" s="61" t="str">
        <f>IF(U78="","",IF(ISERROR(VLOOKUP(U78,Athletes!$A:$C,3,FALSE)),"?",VLOOKUP(U78,Athletes!$A:$C,3,FALSE)))</f>
        <v/>
      </c>
      <c r="V80" s="61"/>
      <c r="W80" s="61" t="str">
        <f>IF(W78="","",IF(ISERROR(VLOOKUP(W78,Athletes!$A:$C,3,FALSE)),"?",VLOOKUP(W78,Athletes!$A:$C,3,FALSE)))</f>
        <v/>
      </c>
      <c r="X80" s="61"/>
      <c r="Y80" s="61" t="str">
        <f>IF(Y78="","",IF(ISERROR(VLOOKUP(Y78,Athletes!$A:$C,3,FALSE)),"?",VLOOKUP(Y78,Athletes!$A:$C,3,FALSE)))</f>
        <v/>
      </c>
      <c r="Z80" s="61"/>
    </row>
    <row r="81" spans="1:26" x14ac:dyDescent="0.35">
      <c r="A81" s="105"/>
      <c r="B81" s="107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x14ac:dyDescent="0.35">
      <c r="A82" s="105"/>
      <c r="B82" s="104" t="s">
        <v>62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35">
      <c r="A83" s="105"/>
      <c r="B83" s="102"/>
      <c r="C83" s="61" t="str">
        <f>IF(C82="","",IF(ISERROR(VLOOKUP(C82,Athletes!$A:$B,2,FALSE)),"?",VLOOKUP(C82,Athletes!$A:$B,2,FALSE)))</f>
        <v/>
      </c>
      <c r="D83" s="61" t="str">
        <f>IF(D82="","",IF(ISERROR(VLOOKUP(D82,Athletes!$A:$B,2,FALSE)),"?",VLOOKUP(D82,Athletes!$A:$B,2,FALSE)))</f>
        <v/>
      </c>
      <c r="E83" s="61" t="str">
        <f>IF(E82="","",IF(ISERROR(VLOOKUP(E82,Athletes!$A:$B,2,FALSE)),"?",VLOOKUP(E82,Athletes!$A:$B,2,FALSE)))</f>
        <v/>
      </c>
      <c r="F83" s="61" t="str">
        <f>IF(F82="","",IF(ISERROR(VLOOKUP(F82,Athletes!$A:$B,2,FALSE)),"?",VLOOKUP(F82,Athletes!$A:$B,2,FALSE)))</f>
        <v/>
      </c>
      <c r="G83" s="61" t="str">
        <f>IF(G82="","",IF(ISERROR(VLOOKUP(G82,Athletes!$A:$B,2,FALSE)),"?",VLOOKUP(G82,Athletes!$A:$B,2,FALSE)))</f>
        <v/>
      </c>
      <c r="H83" s="61" t="str">
        <f>IF(H82="","",IF(ISERROR(VLOOKUP(H82,Athletes!$A:$B,2,FALSE)),"?",VLOOKUP(H82,Athletes!$A:$B,2,FALSE)))</f>
        <v/>
      </c>
      <c r="I83" s="61" t="str">
        <f>IF(I82="","",IF(ISERROR(VLOOKUP(I82,Athletes!$A:$B,2,FALSE)),"?",VLOOKUP(I82,Athletes!$A:$B,2,FALSE)))</f>
        <v/>
      </c>
      <c r="J83" s="61" t="str">
        <f>IF(J82="","",IF(ISERROR(VLOOKUP(J82,Athletes!$A:$B,2,FALSE)),"?",VLOOKUP(J82,Athletes!$A:$B,2,FALSE)))</f>
        <v/>
      </c>
      <c r="K83" s="61" t="str">
        <f>IF(K82="","",IF(ISERROR(VLOOKUP(K82,Athletes!$A:$B,2,FALSE)),"?",VLOOKUP(K82,Athletes!$A:$B,2,FALSE)))</f>
        <v/>
      </c>
      <c r="L83" s="61" t="str">
        <f>IF(L82="","",IF(ISERROR(VLOOKUP(L82,Athletes!$A:$B,2,FALSE)),"?",VLOOKUP(L82,Athletes!$A:$B,2,FALSE)))</f>
        <v/>
      </c>
      <c r="M83" s="61" t="str">
        <f>IF(M82="","",IF(ISERROR(VLOOKUP(M82,Athletes!$A:$B,2,FALSE)),"?",VLOOKUP(M82,Athletes!$A:$B,2,FALSE)))</f>
        <v/>
      </c>
      <c r="N83" s="61" t="str">
        <f>IF(N82="","",IF(ISERROR(VLOOKUP(N82,Athletes!$A:$B,2,FALSE)),"?",VLOOKUP(N82,Athletes!$A:$B,2,FALSE)))</f>
        <v/>
      </c>
      <c r="O83" s="61" t="str">
        <f>IF(O82="","",IF(ISERROR(VLOOKUP(O82,Athletes!$A:$B,2,FALSE)),"?",VLOOKUP(O82,Athletes!$A:$B,2,FALSE)))</f>
        <v/>
      </c>
      <c r="P83" s="61" t="str">
        <f>IF(P82="","",IF(ISERROR(VLOOKUP(P82,Athletes!$A:$B,2,FALSE)),"?",VLOOKUP(P82,Athletes!$A:$B,2,FALSE)))</f>
        <v/>
      </c>
      <c r="Q83" s="61" t="str">
        <f>IF(Q82="","",IF(ISERROR(VLOOKUP(Q82,Athletes!$A:$B,2,FALSE)),"?",VLOOKUP(Q82,Athletes!$A:$B,2,FALSE)))</f>
        <v/>
      </c>
      <c r="R83" s="61" t="str">
        <f>IF(R82="","",IF(ISERROR(VLOOKUP(R82,Athletes!$A:$B,2,FALSE)),"?",VLOOKUP(R82,Athletes!$A:$B,2,FALSE)))</f>
        <v/>
      </c>
      <c r="S83" s="61" t="str">
        <f>IF(S82="","",IF(ISERROR(VLOOKUP(S82,Athletes!$A:$B,2,FALSE)),"?",VLOOKUP(S82,Athletes!$A:$B,2,FALSE)))</f>
        <v/>
      </c>
      <c r="T83" s="61" t="str">
        <f>IF(T82="","",IF(ISERROR(VLOOKUP(T82,Athletes!$A:$B,2,FALSE)),"?",VLOOKUP(T82,Athletes!$A:$B,2,FALSE)))</f>
        <v/>
      </c>
      <c r="U83" s="61" t="str">
        <f>IF(U82="","",IF(ISERROR(VLOOKUP(U82,Athletes!$A:$B,2,FALSE)),"?",VLOOKUP(U82,Athletes!$A:$B,2,FALSE)))</f>
        <v/>
      </c>
      <c r="V83" s="61" t="str">
        <f>IF(V82="","",IF(ISERROR(VLOOKUP(V82,Athletes!$A:$B,2,FALSE)),"?",VLOOKUP(V82,Athletes!$A:$B,2,FALSE)))</f>
        <v/>
      </c>
      <c r="W83" s="61" t="str">
        <f>IF(W82="","",IF(ISERROR(VLOOKUP(W82,Athletes!$A:$B,2,FALSE)),"?",VLOOKUP(W82,Athletes!$A:$B,2,FALSE)))</f>
        <v/>
      </c>
      <c r="X83" s="61" t="str">
        <f>IF(X82="","",IF(ISERROR(VLOOKUP(X82,Athletes!$A:$B,2,FALSE)),"?",VLOOKUP(X82,Athletes!$A:$B,2,FALSE)))</f>
        <v/>
      </c>
      <c r="Y83" s="61" t="str">
        <f>IF(Y82="","",IF(ISERROR(VLOOKUP(Y82,Athletes!$A:$B,2,FALSE)),"?",VLOOKUP(Y82,Athletes!$A:$B,2,FALSE)))</f>
        <v/>
      </c>
      <c r="Z83" s="61" t="str">
        <f>IF(Z82="","",IF(ISERROR(VLOOKUP(Z82,Athletes!$A:$B,2,FALSE)),"?",VLOOKUP(Z82,Athletes!$A:$B,2,FALSE)))</f>
        <v/>
      </c>
    </row>
    <row r="84" spans="1:26" x14ac:dyDescent="0.35">
      <c r="A84" s="105"/>
      <c r="B84" s="102"/>
      <c r="C84" s="61" t="str">
        <f>IF(C82="","",IF(ISERROR(VLOOKUP(C82,Athletes!$A:$C,3,FALSE)),"?",VLOOKUP(C82,Athletes!$A:$C,3,FALSE)))</f>
        <v/>
      </c>
      <c r="D84" s="61" t="str">
        <f>IF(D82="","",IF(ISERROR(VLOOKUP(D82,Athletes!$A:$C,3,FALSE)),"?",VLOOKUP(D82,Athletes!$A:$C,3,FALSE)))</f>
        <v/>
      </c>
      <c r="E84" s="61" t="str">
        <f>IF(E82="","",IF(ISERROR(VLOOKUP(E82,Athletes!$A:$C,3,FALSE)),"?",VLOOKUP(E82,Athletes!$A:$C,3,FALSE)))</f>
        <v/>
      </c>
      <c r="F84" s="61" t="str">
        <f>IF(F82="","",IF(ISERROR(VLOOKUP(F82,Athletes!$A:$C,3,FALSE)),"?",VLOOKUP(F82,Athletes!$A:$C,3,FALSE)))</f>
        <v/>
      </c>
      <c r="G84" s="61" t="str">
        <f>IF(G82="","",IF(ISERROR(VLOOKUP(G82,Athletes!$A:$C,3,FALSE)),"?",VLOOKUP(G82,Athletes!$A:$C,3,FALSE)))</f>
        <v/>
      </c>
      <c r="H84" s="61" t="str">
        <f>IF(H82="","",IF(ISERROR(VLOOKUP(H82,Athletes!$A:$C,3,FALSE)),"?",VLOOKUP(H82,Athletes!$A:$C,3,FALSE)))</f>
        <v/>
      </c>
      <c r="I84" s="61" t="str">
        <f>IF(I82="","",IF(ISERROR(VLOOKUP(I82,Athletes!$A:$C,3,FALSE)),"?",VLOOKUP(I82,Athletes!$A:$C,3,FALSE)))</f>
        <v/>
      </c>
      <c r="J84" s="61" t="str">
        <f>IF(J82="","",IF(ISERROR(VLOOKUP(J82,Athletes!$A:$C,3,FALSE)),"?",VLOOKUP(J82,Athletes!$A:$C,3,FALSE)))</f>
        <v/>
      </c>
      <c r="K84" s="61" t="str">
        <f>IF(K82="","",IF(ISERROR(VLOOKUP(K82,Athletes!$A:$C,3,FALSE)),"?",VLOOKUP(K82,Athletes!$A:$C,3,FALSE)))</f>
        <v/>
      </c>
      <c r="L84" s="61" t="str">
        <f>IF(L82="","",IF(ISERROR(VLOOKUP(L82,Athletes!$A:$C,3,FALSE)),"?",VLOOKUP(L82,Athletes!$A:$C,3,FALSE)))</f>
        <v/>
      </c>
      <c r="M84" s="61" t="str">
        <f>IF(M82="","",IF(ISERROR(VLOOKUP(M82,Athletes!$A:$C,3,FALSE)),"?",VLOOKUP(M82,Athletes!$A:$C,3,FALSE)))</f>
        <v/>
      </c>
      <c r="N84" s="61" t="str">
        <f>IF(N82="","",IF(ISERROR(VLOOKUP(N82,Athletes!$A:$C,3,FALSE)),"?",VLOOKUP(N82,Athletes!$A:$C,3,FALSE)))</f>
        <v/>
      </c>
      <c r="O84" s="61" t="str">
        <f>IF(O82="","",IF(ISERROR(VLOOKUP(O82,Athletes!$A:$C,3,FALSE)),"?",VLOOKUP(O82,Athletes!$A:$C,3,FALSE)))</f>
        <v/>
      </c>
      <c r="P84" s="61" t="str">
        <f>IF(P82="","",IF(ISERROR(VLOOKUP(P82,Athletes!$A:$C,3,FALSE)),"?",VLOOKUP(P82,Athletes!$A:$C,3,FALSE)))</f>
        <v/>
      </c>
      <c r="Q84" s="61" t="str">
        <f>IF(Q82="","",IF(ISERROR(VLOOKUP(Q82,Athletes!$A:$C,3,FALSE)),"?",VLOOKUP(Q82,Athletes!$A:$C,3,FALSE)))</f>
        <v/>
      </c>
      <c r="R84" s="61" t="str">
        <f>IF(R82="","",IF(ISERROR(VLOOKUP(R82,Athletes!$A:$C,3,FALSE)),"?",VLOOKUP(R82,Athletes!$A:$C,3,FALSE)))</f>
        <v/>
      </c>
      <c r="S84" s="61" t="str">
        <f>IF(S82="","",IF(ISERROR(VLOOKUP(S82,Athletes!$A:$C,3,FALSE)),"?",VLOOKUP(S82,Athletes!$A:$C,3,FALSE)))</f>
        <v/>
      </c>
      <c r="T84" s="61" t="str">
        <f>IF(T82="","",IF(ISERROR(VLOOKUP(T82,Athletes!$A:$C,3,FALSE)),"?",VLOOKUP(T82,Athletes!$A:$C,3,FALSE)))</f>
        <v/>
      </c>
      <c r="U84" s="61" t="str">
        <f>IF(U82="","",IF(ISERROR(VLOOKUP(U82,Athletes!$A:$C,3,FALSE)),"?",VLOOKUP(U82,Athletes!$A:$C,3,FALSE)))</f>
        <v/>
      </c>
      <c r="V84" s="61" t="str">
        <f>IF(V82="","",IF(ISERROR(VLOOKUP(V82,Athletes!$A:$C,3,FALSE)),"?",VLOOKUP(V82,Athletes!$A:$C,3,FALSE)))</f>
        <v/>
      </c>
      <c r="W84" s="61" t="str">
        <f>IF(W82="","",IF(ISERROR(VLOOKUP(W82,Athletes!$A:$C,3,FALSE)),"?",VLOOKUP(W82,Athletes!$A:$C,3,FALSE)))</f>
        <v/>
      </c>
      <c r="X84" s="61" t="str">
        <f>IF(X82="","",IF(ISERROR(VLOOKUP(X82,Athletes!$A:$C,3,FALSE)),"?",VLOOKUP(X82,Athletes!$A:$C,3,FALSE)))</f>
        <v/>
      </c>
      <c r="Y84" s="61" t="str">
        <f>IF(Y82="","",IF(ISERROR(VLOOKUP(Y82,Athletes!$A:$C,3,FALSE)),"?",VLOOKUP(Y82,Athletes!$A:$C,3,FALSE)))</f>
        <v/>
      </c>
      <c r="Z84" s="61" t="str">
        <f>IF(Z82="","",IF(ISERROR(VLOOKUP(Z82,Athletes!$A:$C,3,FALSE)),"?",VLOOKUP(Z82,Athletes!$A:$C,3,FALSE)))</f>
        <v/>
      </c>
    </row>
    <row r="85" spans="1:26" x14ac:dyDescent="0.35">
      <c r="A85" s="105"/>
      <c r="B85" s="107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x14ac:dyDescent="0.35">
      <c r="A86" s="105"/>
      <c r="B86" s="104" t="s">
        <v>63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35">
      <c r="A87" s="105"/>
      <c r="B87" s="102"/>
      <c r="C87" s="61" t="str">
        <f>IF(C86="","",IF(ISERROR(VLOOKUP(C86,Athletes!$A:$B,2,FALSE)),"?",VLOOKUP(C86,Athletes!$A:$B,2,FALSE)))</f>
        <v/>
      </c>
      <c r="D87" s="61" t="str">
        <f>IF(D86="","",IF(ISERROR(VLOOKUP(D86,Athletes!$A:$B,2,FALSE)),"?",VLOOKUP(D86,Athletes!$A:$B,2,FALSE)))</f>
        <v/>
      </c>
      <c r="E87" s="61" t="str">
        <f>IF(E86="","",IF(ISERROR(VLOOKUP(E86,Athletes!$A:$B,2,FALSE)),"?",VLOOKUP(E86,Athletes!$A:$B,2,FALSE)))</f>
        <v/>
      </c>
      <c r="F87" s="61" t="str">
        <f>IF(F86="","",IF(ISERROR(VLOOKUP(F86,Athletes!$A:$B,2,FALSE)),"?",VLOOKUP(F86,Athletes!$A:$B,2,FALSE)))</f>
        <v/>
      </c>
      <c r="G87" s="61" t="str">
        <f>IF(G86="","",IF(ISERROR(VLOOKUP(G86,Athletes!$A:$B,2,FALSE)),"?",VLOOKUP(G86,Athletes!$A:$B,2,FALSE)))</f>
        <v/>
      </c>
      <c r="H87" s="61" t="str">
        <f>IF(H86="","",IF(ISERROR(VLOOKUP(H86,Athletes!$A:$B,2,FALSE)),"?",VLOOKUP(H86,Athletes!$A:$B,2,FALSE)))</f>
        <v/>
      </c>
      <c r="I87" s="61" t="str">
        <f>IF(I86="","",IF(ISERROR(VLOOKUP(I86,Athletes!$A:$B,2,FALSE)),"?",VLOOKUP(I86,Athletes!$A:$B,2,FALSE)))</f>
        <v/>
      </c>
      <c r="J87" s="61" t="str">
        <f>IF(J86="","",IF(ISERROR(VLOOKUP(J86,Athletes!$A:$B,2,FALSE)),"?",VLOOKUP(J86,Athletes!$A:$B,2,FALSE)))</f>
        <v/>
      </c>
      <c r="K87" s="61" t="str">
        <f>IF(K86="","",IF(ISERROR(VLOOKUP(K86,Athletes!$A:$B,2,FALSE)),"?",VLOOKUP(K86,Athletes!$A:$B,2,FALSE)))</f>
        <v/>
      </c>
      <c r="L87" s="61" t="str">
        <f>IF(L86="","",IF(ISERROR(VLOOKUP(L86,Athletes!$A:$B,2,FALSE)),"?",VLOOKUP(L86,Athletes!$A:$B,2,FALSE)))</f>
        <v/>
      </c>
      <c r="M87" s="61" t="str">
        <f>IF(M86="","",IF(ISERROR(VLOOKUP(M86,Athletes!$A:$B,2,FALSE)),"?",VLOOKUP(M86,Athletes!$A:$B,2,FALSE)))</f>
        <v/>
      </c>
      <c r="N87" s="61" t="str">
        <f>IF(N86="","",IF(ISERROR(VLOOKUP(N86,Athletes!$A:$B,2,FALSE)),"?",VLOOKUP(N86,Athletes!$A:$B,2,FALSE)))</f>
        <v/>
      </c>
      <c r="O87" s="61" t="str">
        <f>IF(O86="","",IF(ISERROR(VLOOKUP(O86,Athletes!$A:$B,2,FALSE)),"?",VLOOKUP(O86,Athletes!$A:$B,2,FALSE)))</f>
        <v/>
      </c>
      <c r="P87" s="61" t="str">
        <f>IF(P86="","",IF(ISERROR(VLOOKUP(P86,Athletes!$A:$B,2,FALSE)),"?",VLOOKUP(P86,Athletes!$A:$B,2,FALSE)))</f>
        <v/>
      </c>
      <c r="Q87" s="61" t="str">
        <f>IF(Q86="","",IF(ISERROR(VLOOKUP(Q86,Athletes!$A:$B,2,FALSE)),"?",VLOOKUP(Q86,Athletes!$A:$B,2,FALSE)))</f>
        <v/>
      </c>
      <c r="R87" s="61" t="str">
        <f>IF(R86="","",IF(ISERROR(VLOOKUP(R86,Athletes!$A:$B,2,FALSE)),"?",VLOOKUP(R86,Athletes!$A:$B,2,FALSE)))</f>
        <v/>
      </c>
      <c r="S87" s="61" t="str">
        <f>IF(S86="","",IF(ISERROR(VLOOKUP(S86,Athletes!$A:$B,2,FALSE)),"?",VLOOKUP(S86,Athletes!$A:$B,2,FALSE)))</f>
        <v/>
      </c>
      <c r="T87" s="61" t="str">
        <f>IF(T86="","",IF(ISERROR(VLOOKUP(T86,Athletes!$A:$B,2,FALSE)),"?",VLOOKUP(T86,Athletes!$A:$B,2,FALSE)))</f>
        <v/>
      </c>
      <c r="U87" s="61" t="str">
        <f>IF(U86="","",IF(ISERROR(VLOOKUP(U86,Athletes!$A:$B,2,FALSE)),"?",VLOOKUP(U86,Athletes!$A:$B,2,FALSE)))</f>
        <v/>
      </c>
      <c r="V87" s="61" t="str">
        <f>IF(V86="","",IF(ISERROR(VLOOKUP(V86,Athletes!$A:$B,2,FALSE)),"?",VLOOKUP(V86,Athletes!$A:$B,2,FALSE)))</f>
        <v/>
      </c>
      <c r="W87" s="61" t="str">
        <f>IF(W86="","",IF(ISERROR(VLOOKUP(W86,Athletes!$A:$B,2,FALSE)),"?",VLOOKUP(W86,Athletes!$A:$B,2,FALSE)))</f>
        <v/>
      </c>
      <c r="X87" s="61" t="str">
        <f>IF(X86="","",IF(ISERROR(VLOOKUP(X86,Athletes!$A:$B,2,FALSE)),"?",VLOOKUP(X86,Athletes!$A:$B,2,FALSE)))</f>
        <v/>
      </c>
      <c r="Y87" s="61" t="str">
        <f>IF(Y86="","",IF(ISERROR(VLOOKUP(Y86,Athletes!$A:$B,2,FALSE)),"?",VLOOKUP(Y86,Athletes!$A:$B,2,FALSE)))</f>
        <v/>
      </c>
      <c r="Z87" s="61" t="str">
        <f>IF(Z86="","",IF(ISERROR(VLOOKUP(Z86,Athletes!$A:$B,2,FALSE)),"?",VLOOKUP(Z86,Athletes!$A:$B,2,FALSE)))</f>
        <v/>
      </c>
    </row>
    <row r="88" spans="1:26" x14ac:dyDescent="0.35">
      <c r="A88" s="105"/>
      <c r="B88" s="102"/>
      <c r="C88" s="61" t="str">
        <f>IF(C86="","",IF(ISERROR(VLOOKUP(C86,Athletes!$A:$C,3,FALSE)),"?",VLOOKUP(C86,Athletes!$A:$C,3,FALSE)))</f>
        <v/>
      </c>
      <c r="D88" s="61" t="str">
        <f>IF(D86="","",IF(ISERROR(VLOOKUP(D86,Athletes!$A:$C,3,FALSE)),"?",VLOOKUP(D86,Athletes!$A:$C,3,FALSE)))</f>
        <v/>
      </c>
      <c r="E88" s="61" t="str">
        <f>IF(E86="","",IF(ISERROR(VLOOKUP(E86,Athletes!$A:$C,3,FALSE)),"?",VLOOKUP(E86,Athletes!$A:$C,3,FALSE)))</f>
        <v/>
      </c>
      <c r="F88" s="61" t="str">
        <f>IF(F86="","",IF(ISERROR(VLOOKUP(F86,Athletes!$A:$C,3,FALSE)),"?",VLOOKUP(F86,Athletes!$A:$C,3,FALSE)))</f>
        <v/>
      </c>
      <c r="G88" s="61" t="str">
        <f>IF(G86="","",IF(ISERROR(VLOOKUP(G86,Athletes!$A:$C,3,FALSE)),"?",VLOOKUP(G86,Athletes!$A:$C,3,FALSE)))</f>
        <v/>
      </c>
      <c r="H88" s="61" t="str">
        <f>IF(H86="","",IF(ISERROR(VLOOKUP(H86,Athletes!$A:$C,3,FALSE)),"?",VLOOKUP(H86,Athletes!$A:$C,3,FALSE)))</f>
        <v/>
      </c>
      <c r="I88" s="61" t="str">
        <f>IF(I86="","",IF(ISERROR(VLOOKUP(I86,Athletes!$A:$C,3,FALSE)),"?",VLOOKUP(I86,Athletes!$A:$C,3,FALSE)))</f>
        <v/>
      </c>
      <c r="J88" s="61" t="str">
        <f>IF(J86="","",IF(ISERROR(VLOOKUP(J86,Athletes!$A:$C,3,FALSE)),"?",VLOOKUP(J86,Athletes!$A:$C,3,FALSE)))</f>
        <v/>
      </c>
      <c r="K88" s="61" t="str">
        <f>IF(K86="","",IF(ISERROR(VLOOKUP(K86,Athletes!$A:$C,3,FALSE)),"?",VLOOKUP(K86,Athletes!$A:$C,3,FALSE)))</f>
        <v/>
      </c>
      <c r="L88" s="61" t="str">
        <f>IF(L86="","",IF(ISERROR(VLOOKUP(L86,Athletes!$A:$C,3,FALSE)),"?",VLOOKUP(L86,Athletes!$A:$C,3,FALSE)))</f>
        <v/>
      </c>
      <c r="M88" s="61" t="str">
        <f>IF(M86="","",IF(ISERROR(VLOOKUP(M86,Athletes!$A:$C,3,FALSE)),"?",VLOOKUP(M86,Athletes!$A:$C,3,FALSE)))</f>
        <v/>
      </c>
      <c r="N88" s="61" t="str">
        <f>IF(N86="","",IF(ISERROR(VLOOKUP(N86,Athletes!$A:$C,3,FALSE)),"?",VLOOKUP(N86,Athletes!$A:$C,3,FALSE)))</f>
        <v/>
      </c>
      <c r="O88" s="61" t="str">
        <f>IF(O86="","",IF(ISERROR(VLOOKUP(O86,Athletes!$A:$C,3,FALSE)),"?",VLOOKUP(O86,Athletes!$A:$C,3,FALSE)))</f>
        <v/>
      </c>
      <c r="P88" s="61" t="str">
        <f>IF(P86="","",IF(ISERROR(VLOOKUP(P86,Athletes!$A:$C,3,FALSE)),"?",VLOOKUP(P86,Athletes!$A:$C,3,FALSE)))</f>
        <v/>
      </c>
      <c r="Q88" s="61" t="str">
        <f>IF(Q86="","",IF(ISERROR(VLOOKUP(Q86,Athletes!$A:$C,3,FALSE)),"?",VLOOKUP(Q86,Athletes!$A:$C,3,FALSE)))</f>
        <v/>
      </c>
      <c r="R88" s="61" t="str">
        <f>IF(R86="","",IF(ISERROR(VLOOKUP(R86,Athletes!$A:$C,3,FALSE)),"?",VLOOKUP(R86,Athletes!$A:$C,3,FALSE)))</f>
        <v/>
      </c>
      <c r="S88" s="61" t="str">
        <f>IF(S86="","",IF(ISERROR(VLOOKUP(S86,Athletes!$A:$C,3,FALSE)),"?",VLOOKUP(S86,Athletes!$A:$C,3,FALSE)))</f>
        <v/>
      </c>
      <c r="T88" s="61" t="str">
        <f>IF(T86="","",IF(ISERROR(VLOOKUP(T86,Athletes!$A:$C,3,FALSE)),"?",VLOOKUP(T86,Athletes!$A:$C,3,FALSE)))</f>
        <v/>
      </c>
      <c r="U88" s="61" t="str">
        <f>IF(U86="","",IF(ISERROR(VLOOKUP(U86,Athletes!$A:$C,3,FALSE)),"?",VLOOKUP(U86,Athletes!$A:$C,3,FALSE)))</f>
        <v/>
      </c>
      <c r="V88" s="61" t="str">
        <f>IF(V86="","",IF(ISERROR(VLOOKUP(V86,Athletes!$A:$C,3,FALSE)),"?",VLOOKUP(V86,Athletes!$A:$C,3,FALSE)))</f>
        <v/>
      </c>
      <c r="W88" s="61" t="str">
        <f>IF(W86="","",IF(ISERROR(VLOOKUP(W86,Athletes!$A:$C,3,FALSE)),"?",VLOOKUP(W86,Athletes!$A:$C,3,FALSE)))</f>
        <v/>
      </c>
      <c r="X88" s="61" t="str">
        <f>IF(X86="","",IF(ISERROR(VLOOKUP(X86,Athletes!$A:$C,3,FALSE)),"?",VLOOKUP(X86,Athletes!$A:$C,3,FALSE)))</f>
        <v/>
      </c>
      <c r="Y88" s="61" t="str">
        <f>IF(Y86="","",IF(ISERROR(VLOOKUP(Y86,Athletes!$A:$C,3,FALSE)),"?",VLOOKUP(Y86,Athletes!$A:$C,3,FALSE)))</f>
        <v/>
      </c>
      <c r="Z88" s="61" t="str">
        <f>IF(Z86="","",IF(ISERROR(VLOOKUP(Z86,Athletes!$A:$C,3,FALSE)),"?",VLOOKUP(Z86,Athletes!$A:$C,3,FALSE)))</f>
        <v/>
      </c>
    </row>
    <row r="89" spans="1:26" x14ac:dyDescent="0.35">
      <c r="A89" s="106"/>
      <c r="B89" s="107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x14ac:dyDescent="0.35">
      <c r="A90" s="108" t="s">
        <v>24</v>
      </c>
      <c r="B90" s="104" t="s">
        <v>59</v>
      </c>
      <c r="C90" s="8">
        <v>118</v>
      </c>
      <c r="D90" s="8">
        <v>117</v>
      </c>
      <c r="E90" s="8">
        <v>114</v>
      </c>
      <c r="F90" s="8">
        <v>68</v>
      </c>
      <c r="G90" s="8">
        <v>112</v>
      </c>
      <c r="H90" s="8">
        <v>84</v>
      </c>
      <c r="I90" s="8">
        <v>116</v>
      </c>
      <c r="J90" s="70">
        <v>72</v>
      </c>
      <c r="K90" s="70">
        <v>29</v>
      </c>
      <c r="L90" s="8">
        <v>19</v>
      </c>
      <c r="M90" s="8">
        <v>35</v>
      </c>
      <c r="N90" s="8">
        <v>22</v>
      </c>
      <c r="O90" s="8">
        <v>24</v>
      </c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35">
      <c r="A91" s="105"/>
      <c r="B91" s="102"/>
      <c r="C91" s="61" t="str">
        <f>IF(C90="","",IF(ISERROR(VLOOKUP(C90,Athletes!$A:$B,2,FALSE)),"?",VLOOKUP(C90,Athletes!$A:$B,2,FALSE)))</f>
        <v>Millie Myers</v>
      </c>
      <c r="D91" s="61" t="str">
        <f>IF(D90="","",IF(ISERROR(VLOOKUP(D90,Athletes!$A:$B,2,FALSE)),"?",VLOOKUP(D90,Athletes!$A:$B,2,FALSE)))</f>
        <v>Olivia Malyon</v>
      </c>
      <c r="E91" s="61" t="str">
        <f>IF(E90="","",IF(ISERROR(VLOOKUP(E90,Athletes!$A:$B,2,FALSE)),"?",VLOOKUP(E90,Athletes!$A:$B,2,FALSE)))</f>
        <v>Darcie Gates</v>
      </c>
      <c r="F91" s="61" t="str">
        <f>IF(F90="","",IF(ISERROR(VLOOKUP(F90,Athletes!$A:$B,2,FALSE)),"?",VLOOKUP(F90,Athletes!$A:$B,2,FALSE)))</f>
        <v>Olivia Page u11 Maya Stair u13</v>
      </c>
      <c r="G91" s="61" t="str">
        <f>IF(G90="","",IF(ISERROR(VLOOKUP(G90,Athletes!$A:$B,2,FALSE)),"?",VLOOKUP(G90,Athletes!$A:$B,2,FALSE)))</f>
        <v>Marian Ddamba</v>
      </c>
      <c r="H91" s="61" t="str">
        <f>IF(H90="","",IF(ISERROR(VLOOKUP(H90,Athletes!$A:$B,2,FALSE)),"?",VLOOKUP(H90,Athletes!$A:$B,2,FALSE)))</f>
        <v>Sophia Dobson</v>
      </c>
      <c r="I91" s="61" t="str">
        <f>IF(I90="","",IF(ISERROR(VLOOKUP(I90,Athletes!$A:$B,2,FALSE)),"?",VLOOKUP(I90,Athletes!$A:$B,2,FALSE)))</f>
        <v>Emily Imhoff</v>
      </c>
      <c r="J91" s="61" t="str">
        <f>IF(J90="","",IF(ISERROR(VLOOKUP(J90,Athletes!$A:$B,2,FALSE)),"?",VLOOKUP(J90,Athletes!$A:$B,2,FALSE)))</f>
        <v>Leah Stopps</v>
      </c>
      <c r="K91" s="61" t="str">
        <f>IF(K90="","",IF(ISERROR(VLOOKUP(K90,Athletes!$A:$B,2,FALSE)),"?",VLOOKUP(K90,Athletes!$A:$B,2,FALSE)))</f>
        <v>Emily Tutt</v>
      </c>
      <c r="L91" s="61" t="str">
        <f>IF(L90="","",IF(ISERROR(VLOOKUP(L90,Athletes!$A:$B,2,FALSE)),"?",VLOOKUP(L90,Athletes!$A:$B,2,FALSE)))</f>
        <v>Victoria Ridley</v>
      </c>
      <c r="M91" s="61" t="str">
        <f>IF(M90="","",IF(ISERROR(VLOOKUP(M90,Athletes!$A:$B,2,FALSE)),"?",VLOOKUP(M90,Athletes!$A:$B,2,FALSE)))</f>
        <v>Darcey Gilbert</v>
      </c>
      <c r="N91" s="61" t="str">
        <f>IF(N90="","",IF(ISERROR(VLOOKUP(N90,Athletes!$A:$B,2,FALSE)),"?",VLOOKUP(N90,Athletes!$A:$B,2,FALSE)))</f>
        <v>Eleanor Poate</v>
      </c>
      <c r="O91" s="61" t="str">
        <f>IF(O90="","",IF(ISERROR(VLOOKUP(O90,Athletes!$A:$B,2,FALSE)),"?",VLOOKUP(O90,Athletes!$A:$B,2,FALSE)))</f>
        <v>Juliana Christopherson</v>
      </c>
      <c r="P91" s="61" t="str">
        <f>IF(P90="","",IF(ISERROR(VLOOKUP(P90,Athletes!$A:$B,2,FALSE)),"?",VLOOKUP(P90,Athletes!$A:$B,2,FALSE)))</f>
        <v/>
      </c>
      <c r="Q91" s="61" t="str">
        <f>IF(Q90="","",IF(ISERROR(VLOOKUP(Q90,Athletes!$A:$B,2,FALSE)),"?",VLOOKUP(Q90,Athletes!$A:$B,2,FALSE)))</f>
        <v/>
      </c>
      <c r="R91" s="61"/>
      <c r="S91" s="61" t="str">
        <f>IF(S90="","",IF(ISERROR(VLOOKUP(S90,Athletes!$A:$B,2,FALSE)),"?",VLOOKUP(S90,Athletes!$A:$B,2,FALSE)))</f>
        <v/>
      </c>
      <c r="T91" s="61"/>
      <c r="U91" s="61" t="str">
        <f>IF(U90="","",IF(ISERROR(VLOOKUP(U90,Athletes!$A:$B,2,FALSE)),"?",VLOOKUP(U90,Athletes!$A:$B,2,FALSE)))</f>
        <v/>
      </c>
      <c r="V91" s="61"/>
      <c r="W91" s="61" t="str">
        <f>IF(W90="","",IF(ISERROR(VLOOKUP(W90,Athletes!$A:$B,2,FALSE)),"?",VLOOKUP(W90,Athletes!$A:$B,2,FALSE)))</f>
        <v/>
      </c>
      <c r="X91" s="61"/>
      <c r="Y91" s="61" t="str">
        <f>IF(Y90="","",IF(ISERROR(VLOOKUP(Y90,Athletes!$A:$B,2,FALSE)),"?",VLOOKUP(Y90,Athletes!$A:$B,2,FALSE)))</f>
        <v/>
      </c>
      <c r="Z91" s="61"/>
    </row>
    <row r="92" spans="1:26" x14ac:dyDescent="0.35">
      <c r="A92" s="105"/>
      <c r="B92" s="102"/>
      <c r="C92" s="61" t="str">
        <f>IF(C90="","",IF(ISERROR(VLOOKUP(C90,Athletes!$A:$C,3,FALSE)),"?",VLOOKUP(C90,Athletes!$A:$C,3,FALSE)))</f>
        <v>Crawley</v>
      </c>
      <c r="D92" s="61" t="str">
        <f>IF(D90="","",IF(ISERROR(VLOOKUP(D90,Athletes!$A:$C,3,FALSE)),"?",VLOOKUP(D90,Athletes!$A:$C,3,FALSE)))</f>
        <v>Crawley</v>
      </c>
      <c r="E92" s="61" t="str">
        <f>IF(E90="","",IF(ISERROR(VLOOKUP(E90,Athletes!$A:$C,3,FALSE)),"?",VLOOKUP(E90,Athletes!$A:$C,3,FALSE)))</f>
        <v>Crawley</v>
      </c>
      <c r="F92" s="61" t="str">
        <f>IF(F90="","",IF(ISERROR(VLOOKUP(F90,Athletes!$A:$C,3,FALSE)),"?",VLOOKUP(F90,Athletes!$A:$C,3,FALSE)))</f>
        <v>Chichester</v>
      </c>
      <c r="G92" s="61" t="str">
        <f>IF(G90="","",IF(ISERROR(VLOOKUP(G90,Athletes!$A:$C,3,FALSE)),"?",VLOOKUP(G90,Athletes!$A:$C,3,FALSE)))</f>
        <v>Crawley</v>
      </c>
      <c r="H92" s="61" t="str">
        <f>IF(H90="","",IF(ISERROR(VLOOKUP(H90,Athletes!$A:$C,3,FALSE)),"?",VLOOKUP(H90,Athletes!$A:$C,3,FALSE)))</f>
        <v>Chichester</v>
      </c>
      <c r="I92" s="61" t="str">
        <f>IF(I90="","",IF(ISERROR(VLOOKUP(I90,Athletes!$A:$C,3,FALSE)),"?",VLOOKUP(I90,Athletes!$A:$C,3,FALSE)))</f>
        <v>Crawley</v>
      </c>
      <c r="J92" s="61" t="str">
        <f>IF(J90="","",IF(ISERROR(VLOOKUP(J90,Athletes!$A:$C,3,FALSE)),"?",VLOOKUP(J90,Athletes!$A:$C,3,FALSE)))</f>
        <v>Chichester</v>
      </c>
      <c r="K92" s="61" t="str">
        <f>IF(K90="","",IF(ISERROR(VLOOKUP(K90,Athletes!$A:$C,3,FALSE)),"?",VLOOKUP(K90,Athletes!$A:$C,3,FALSE)))</f>
        <v>Brighton</v>
      </c>
      <c r="L92" s="61" t="str">
        <f>IF(L90="","",IF(ISERROR(VLOOKUP(L90,Athletes!$A:$C,3,FALSE)),"?",VLOOKUP(L90,Athletes!$A:$C,3,FALSE)))</f>
        <v>Brighton</v>
      </c>
      <c r="M92" s="61" t="str">
        <f>IF(M90="","",IF(ISERROR(VLOOKUP(M90,Athletes!$A:$C,3,FALSE)),"?",VLOOKUP(M90,Athletes!$A:$C,3,FALSE)))</f>
        <v>Brighton</v>
      </c>
      <c r="N92" s="61" t="str">
        <f>IF(N90="","",IF(ISERROR(VLOOKUP(N90,Athletes!$A:$C,3,FALSE)),"?",VLOOKUP(N90,Athletes!$A:$C,3,FALSE)))</f>
        <v>Brighton</v>
      </c>
      <c r="O92" s="61" t="str">
        <f>IF(O90="","",IF(ISERROR(VLOOKUP(O90,Athletes!$A:$C,3,FALSE)),"?",VLOOKUP(O90,Athletes!$A:$C,3,FALSE)))</f>
        <v>Brighton</v>
      </c>
      <c r="P92" s="61" t="str">
        <f>IF(P90="","",IF(ISERROR(VLOOKUP(P90,Athletes!$A:$C,3,FALSE)),"?",VLOOKUP(P90,Athletes!$A:$C,3,FALSE)))</f>
        <v/>
      </c>
      <c r="Q92" s="61" t="str">
        <f>IF(Q90="","",IF(ISERROR(VLOOKUP(Q90,Athletes!$A:$C,3,FALSE)),"?",VLOOKUP(Q90,Athletes!$A:$C,3,FALSE)))</f>
        <v/>
      </c>
      <c r="R92" s="61" t="str">
        <f>IF(R90="","",IF(ISERROR(VLOOKUP(R90,Athletes!$A:$C,3,FALSE)),"?",VLOOKUP(R90,Athletes!$A:$C,3,FALSE)))</f>
        <v/>
      </c>
      <c r="S92" s="61" t="str">
        <f>IF(S90="","",IF(ISERROR(VLOOKUP(S90,Athletes!$A:$C,3,FALSE)),"?",VLOOKUP(S90,Athletes!$A:$C,3,FALSE)))</f>
        <v/>
      </c>
      <c r="T92" s="61" t="str">
        <f>IF(T90="","",IF(ISERROR(VLOOKUP(T90,Athletes!$A:$C,3,FALSE)),"?",VLOOKUP(T90,Athletes!$A:$C,3,FALSE)))</f>
        <v/>
      </c>
      <c r="U92" s="61" t="str">
        <f>IF(U90="","",IF(ISERROR(VLOOKUP(U90,Athletes!$A:$C,3,FALSE)),"?",VLOOKUP(U90,Athletes!$A:$C,3,FALSE)))</f>
        <v/>
      </c>
      <c r="V92" s="61" t="str">
        <f>IF(V90="","",IF(ISERROR(VLOOKUP(V90,Athletes!$A:$C,3,FALSE)),"?",VLOOKUP(V90,Athletes!$A:$C,3,FALSE)))</f>
        <v/>
      </c>
      <c r="W92" s="61" t="str">
        <f>IF(W90="","",IF(ISERROR(VLOOKUP(W90,Athletes!$A:$C,3,FALSE)),"?",VLOOKUP(W90,Athletes!$A:$C,3,FALSE)))</f>
        <v/>
      </c>
      <c r="X92" s="61" t="str">
        <f>IF(X90="","",IF(ISERROR(VLOOKUP(X90,Athletes!$A:$C,3,FALSE)),"?",VLOOKUP(X90,Athletes!$A:$C,3,FALSE)))</f>
        <v/>
      </c>
      <c r="Y92" s="61" t="str">
        <f>IF(Y90="","",IF(ISERROR(VLOOKUP(Y90,Athletes!$A:$C,3,FALSE)),"?",VLOOKUP(Y90,Athletes!$A:$C,3,FALSE)))</f>
        <v/>
      </c>
      <c r="Z92" s="61" t="str">
        <f>IF(Z90="","",IF(ISERROR(VLOOKUP(Z90,Athletes!$A:$C,3,FALSE)),"?",VLOOKUP(Z90,Athletes!$A:$C,3,FALSE)))</f>
        <v/>
      </c>
    </row>
    <row r="93" spans="1:26" x14ac:dyDescent="0.35">
      <c r="A93" s="105"/>
      <c r="B93" s="107"/>
      <c r="C93" s="11">
        <v>25</v>
      </c>
      <c r="D93" s="11">
        <v>23</v>
      </c>
      <c r="E93" s="11">
        <v>27</v>
      </c>
      <c r="F93" s="11">
        <v>27</v>
      </c>
      <c r="G93" s="11">
        <v>30</v>
      </c>
      <c r="H93" s="11">
        <v>29</v>
      </c>
      <c r="I93" s="11">
        <v>28</v>
      </c>
      <c r="J93" s="71">
        <v>22</v>
      </c>
      <c r="K93" s="71">
        <v>27</v>
      </c>
      <c r="L93" s="11">
        <v>35</v>
      </c>
      <c r="M93" s="11">
        <v>35</v>
      </c>
      <c r="N93" s="11">
        <v>28</v>
      </c>
      <c r="O93" s="11">
        <v>25</v>
      </c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x14ac:dyDescent="0.35">
      <c r="A94" s="105"/>
      <c r="B94" s="104" t="s">
        <v>58</v>
      </c>
      <c r="C94" s="8">
        <v>28</v>
      </c>
      <c r="D94" s="8">
        <v>102</v>
      </c>
      <c r="E94" s="8">
        <v>105</v>
      </c>
      <c r="F94" s="8">
        <v>210</v>
      </c>
      <c r="G94" s="8">
        <v>209</v>
      </c>
      <c r="H94" s="8">
        <v>289</v>
      </c>
      <c r="I94" s="8">
        <v>284</v>
      </c>
      <c r="J94" s="70">
        <v>107</v>
      </c>
      <c r="K94" s="70">
        <v>101</v>
      </c>
      <c r="L94" s="8">
        <v>106</v>
      </c>
      <c r="M94" s="8">
        <v>108</v>
      </c>
      <c r="N94" s="8">
        <v>73</v>
      </c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35">
      <c r="A95" s="105"/>
      <c r="B95" s="102"/>
      <c r="C95" s="61" t="str">
        <f>IF(C94="","",IF(ISERROR(VLOOKUP(C94,Athletes!$A:$B,2,FALSE)),"?",VLOOKUP(C94,Athletes!$A:$B,2,FALSE)))</f>
        <v>John Downes</v>
      </c>
      <c r="D95" s="61" t="str">
        <f>IF(D94="","",IF(ISERROR(VLOOKUP(D94,Athletes!$A:$B,2,FALSE)),"?",VLOOKUP(D94,Athletes!$A:$B,2,FALSE)))</f>
        <v>Cameron Airey</v>
      </c>
      <c r="E95" s="61" t="str">
        <f>IF(E94="","",IF(ISERROR(VLOOKUP(E94,Athletes!$A:$B,2,FALSE)),"?",VLOOKUP(E94,Athletes!$A:$B,2,FALSE)))</f>
        <v>Kody Hillwood</v>
      </c>
      <c r="F95" s="61" t="str">
        <f>IF(F94="","",IF(ISERROR(VLOOKUP(F94,Athletes!$A:$B,2,FALSE)),"?",VLOOKUP(F94,Athletes!$A:$B,2,FALSE)))</f>
        <v>William Ireland</v>
      </c>
      <c r="G95" s="61" t="str">
        <f>IF(G94="","",IF(ISERROR(VLOOKUP(G94,Athletes!$A:$B,2,FALSE)),"?",VLOOKUP(G94,Athletes!$A:$B,2,FALSE)))</f>
        <v>Freddie Crowhurst</v>
      </c>
      <c r="H95" s="61" t="str">
        <f>IF(H94="","",IF(ISERROR(VLOOKUP(H94,Athletes!$A:$B,2,FALSE)),"?",VLOOKUP(H94,Athletes!$A:$B,2,FALSE)))</f>
        <v>Jenson Maxted</v>
      </c>
      <c r="I95" s="61" t="str">
        <f>IF(I94="","",IF(ISERROR(VLOOKUP(I94,Athletes!$A:$B,2,FALSE)),"?",VLOOKUP(I94,Athletes!$A:$B,2,FALSE)))</f>
        <v xml:space="preserve">Finn Kennedy </v>
      </c>
      <c r="J95" s="61" t="str">
        <f>IF(J94="","",IF(ISERROR(VLOOKUP(J94,Athletes!$A:$B,2,FALSE)),"?",VLOOKUP(J94,Athletes!$A:$B,2,FALSE)))</f>
        <v>Myles Richardson</v>
      </c>
      <c r="K95" s="61" t="str">
        <f>IF(K94="","",IF(ISERROR(VLOOKUP(K94,Athletes!$A:$B,2,FALSE)),"?",VLOOKUP(K94,Athletes!$A:$B,2,FALSE)))</f>
        <v>Zakariya Ahmed</v>
      </c>
      <c r="L95" s="61" t="str">
        <f>IF(L94="","",IF(ISERROR(VLOOKUP(L94,Athletes!$A:$B,2,FALSE)),"?",VLOOKUP(L94,Athletes!$A:$B,2,FALSE)))</f>
        <v>Ashai Patel</v>
      </c>
      <c r="M95" s="61" t="str">
        <f>IF(M94="","",IF(ISERROR(VLOOKUP(M94,Athletes!$A:$B,2,FALSE)),"?",VLOOKUP(M94,Athletes!$A:$B,2,FALSE)))</f>
        <v>Abraham Terwane</v>
      </c>
      <c r="N95" s="61" t="str">
        <f>IF(N94="","",IF(ISERROR(VLOOKUP(N94,Athletes!$A:$B,2,FALSE)),"?",VLOOKUP(N94,Athletes!$A:$B,2,FALSE)))</f>
        <v>Rafe Carver</v>
      </c>
      <c r="O95" s="61" t="str">
        <f>IF(O94="","",IF(ISERROR(VLOOKUP(O94,Athletes!$A:$B,2,FALSE)),"?",VLOOKUP(O94,Athletes!$A:$B,2,FALSE)))</f>
        <v/>
      </c>
      <c r="P95" s="61" t="str">
        <f>IF(P94="","",IF(ISERROR(VLOOKUP(P94,Athletes!$A:$B,2,FALSE)),"?",VLOOKUP(P94,Athletes!$A:$B,2,FALSE)))</f>
        <v/>
      </c>
      <c r="Q95" s="61" t="str">
        <f>IF(Q94="","",IF(ISERROR(VLOOKUP(Q94,Athletes!$A:$B,2,FALSE)),"?",VLOOKUP(Q94,Athletes!$A:$B,2,FALSE)))</f>
        <v/>
      </c>
      <c r="R95" s="61" t="str">
        <f>IF(R94="","",IF(ISERROR(VLOOKUP(R94,Athletes!$A:$B,2,FALSE)),"?",VLOOKUP(R94,Athletes!$A:$B,2,FALSE)))</f>
        <v/>
      </c>
      <c r="S95" s="61" t="str">
        <f>IF(S94="","",IF(ISERROR(VLOOKUP(S94,Athletes!$A:$B,2,FALSE)),"?",VLOOKUP(S94,Athletes!$A:$B,2,FALSE)))</f>
        <v/>
      </c>
      <c r="T95" s="61" t="str">
        <f>IF(T94="","",IF(ISERROR(VLOOKUP(T94,Athletes!$A:$B,2,FALSE)),"?",VLOOKUP(T94,Athletes!$A:$B,2,FALSE)))</f>
        <v/>
      </c>
      <c r="U95" s="61" t="str">
        <f>IF(U94="","",IF(ISERROR(VLOOKUP(U94,Athletes!$A:$B,2,FALSE)),"?",VLOOKUP(U94,Athletes!$A:$B,2,FALSE)))</f>
        <v/>
      </c>
      <c r="V95" s="61" t="str">
        <f>IF(V94="","",IF(ISERROR(VLOOKUP(V94,Athletes!$A:$B,2,FALSE)),"?",VLOOKUP(V94,Athletes!$A:$B,2,FALSE)))</f>
        <v/>
      </c>
      <c r="W95" s="61" t="str">
        <f>IF(W94="","",IF(ISERROR(VLOOKUP(W94,Athletes!$A:$B,2,FALSE)),"?",VLOOKUP(W94,Athletes!$A:$B,2,FALSE)))</f>
        <v/>
      </c>
      <c r="X95" s="61" t="str">
        <f>IF(X94="","",IF(ISERROR(VLOOKUP(X94,Athletes!$A:$B,2,FALSE)),"?",VLOOKUP(X94,Athletes!$A:$B,2,FALSE)))</f>
        <v/>
      </c>
      <c r="Y95" s="61" t="str">
        <f>IF(Y94="","",IF(ISERROR(VLOOKUP(Y94,Athletes!$A:$B,2,FALSE)),"?",VLOOKUP(Y94,Athletes!$A:$B,2,FALSE)))</f>
        <v/>
      </c>
      <c r="Z95" s="61" t="str">
        <f>IF(Z94="","",IF(ISERROR(VLOOKUP(Z94,Athletes!$A:$B,2,FALSE)),"?",VLOOKUP(Z94,Athletes!$A:$B,2,FALSE)))</f>
        <v/>
      </c>
    </row>
    <row r="96" spans="1:26" x14ac:dyDescent="0.35">
      <c r="A96" s="105"/>
      <c r="B96" s="102"/>
      <c r="C96" s="61" t="str">
        <f>IF(C94="","",IF(ISERROR(VLOOKUP(C94,Athletes!$A:$C,3,FALSE)),"?",VLOOKUP(C94,Athletes!$A:$C,3,FALSE)))</f>
        <v>Brighton</v>
      </c>
      <c r="D96" s="61" t="str">
        <f>IF(D94="","",IF(ISERROR(VLOOKUP(D94,Athletes!$A:$C,3,FALSE)),"?",VLOOKUP(D94,Athletes!$A:$C,3,FALSE)))</f>
        <v>Crawley</v>
      </c>
      <c r="E96" s="61" t="str">
        <f>IF(E94="","",IF(ISERROR(VLOOKUP(E94,Athletes!$A:$C,3,FALSE)),"?",VLOOKUP(E94,Athletes!$A:$C,3,FALSE)))</f>
        <v>Crawley</v>
      </c>
      <c r="F96" s="61" t="str">
        <f>IF(F94="","",IF(ISERROR(VLOOKUP(F94,Athletes!$A:$C,3,FALSE)),"?",VLOOKUP(F94,Athletes!$A:$C,3,FALSE)))</f>
        <v>Horsham</v>
      </c>
      <c r="G96" s="61" t="str">
        <f>IF(G94="","",IF(ISERROR(VLOOKUP(G94,Athletes!$A:$C,3,FALSE)),"?",VLOOKUP(G94,Athletes!$A:$C,3,FALSE)))</f>
        <v>Horsham</v>
      </c>
      <c r="H96" s="61" t="str">
        <f>IF(H94="","",IF(ISERROR(VLOOKUP(H94,Athletes!$A:$C,3,FALSE)),"?",VLOOKUP(H94,Athletes!$A:$C,3,FALSE)))</f>
        <v>Lewes</v>
      </c>
      <c r="I96" s="61" t="str">
        <f>IF(I94="","",IF(ISERROR(VLOOKUP(I94,Athletes!$A:$C,3,FALSE)),"?",VLOOKUP(I94,Athletes!$A:$C,3,FALSE)))</f>
        <v>Lewes</v>
      </c>
      <c r="J96" s="61" t="str">
        <f>IF(J94="","",IF(ISERROR(VLOOKUP(J94,Athletes!$A:$C,3,FALSE)),"?",VLOOKUP(J94,Athletes!$A:$C,3,FALSE)))</f>
        <v>Crawley</v>
      </c>
      <c r="K96" s="61" t="str">
        <f>IF(K94="","",IF(ISERROR(VLOOKUP(K94,Athletes!$A:$C,3,FALSE)),"?",VLOOKUP(K94,Athletes!$A:$C,3,FALSE)))</f>
        <v>Crawley</v>
      </c>
      <c r="L96" s="61" t="str">
        <f>IF(L94="","",IF(ISERROR(VLOOKUP(L94,Athletes!$A:$C,3,FALSE)),"?",VLOOKUP(L94,Athletes!$A:$C,3,FALSE)))</f>
        <v>Crawley</v>
      </c>
      <c r="M96" s="61" t="str">
        <f>IF(M94="","",IF(ISERROR(VLOOKUP(M94,Athletes!$A:$C,3,FALSE)),"?",VLOOKUP(M94,Athletes!$A:$C,3,FALSE)))</f>
        <v>Crawley</v>
      </c>
      <c r="N96" s="61" t="str">
        <f>IF(N94="","",IF(ISERROR(VLOOKUP(N94,Athletes!$A:$C,3,FALSE)),"?",VLOOKUP(N94,Athletes!$A:$C,3,FALSE)))</f>
        <v>Chichester</v>
      </c>
      <c r="O96" s="61" t="str">
        <f>IF(O94="","",IF(ISERROR(VLOOKUP(O94,Athletes!$A:$C,3,FALSE)),"?",VLOOKUP(O94,Athletes!$A:$C,3,FALSE)))</f>
        <v/>
      </c>
      <c r="P96" s="61" t="str">
        <f>IF(P94="","",IF(ISERROR(VLOOKUP(P94,Athletes!$A:$C,3,FALSE)),"?",VLOOKUP(P94,Athletes!$A:$C,3,FALSE)))</f>
        <v/>
      </c>
      <c r="Q96" s="61" t="str">
        <f>IF(Q94="","",IF(ISERROR(VLOOKUP(Q94,Athletes!$A:$C,3,FALSE)),"?",VLOOKUP(Q94,Athletes!$A:$C,3,FALSE)))</f>
        <v/>
      </c>
      <c r="R96" s="61" t="str">
        <f>IF(R94="","",IF(ISERROR(VLOOKUP(R94,Athletes!$A:$C,3,FALSE)),"?",VLOOKUP(R94,Athletes!$A:$C,3,FALSE)))</f>
        <v/>
      </c>
      <c r="S96" s="61" t="str">
        <f>IF(S94="","",IF(ISERROR(VLOOKUP(S94,Athletes!$A:$C,3,FALSE)),"?",VLOOKUP(S94,Athletes!$A:$C,3,FALSE)))</f>
        <v/>
      </c>
      <c r="T96" s="61" t="str">
        <f>IF(T94="","",IF(ISERROR(VLOOKUP(T94,Athletes!$A:$C,3,FALSE)),"?",VLOOKUP(T94,Athletes!$A:$C,3,FALSE)))</f>
        <v/>
      </c>
      <c r="U96" s="61" t="str">
        <f>IF(U94="","",IF(ISERROR(VLOOKUP(U94,Athletes!$A:$C,3,FALSE)),"?",VLOOKUP(U94,Athletes!$A:$C,3,FALSE)))</f>
        <v/>
      </c>
      <c r="V96" s="61" t="str">
        <f>IF(V94="","",IF(ISERROR(VLOOKUP(V94,Athletes!$A:$C,3,FALSE)),"?",VLOOKUP(V94,Athletes!$A:$C,3,FALSE)))</f>
        <v/>
      </c>
      <c r="W96" s="61" t="str">
        <f>IF(W94="","",IF(ISERROR(VLOOKUP(W94,Athletes!$A:$C,3,FALSE)),"?",VLOOKUP(W94,Athletes!$A:$C,3,FALSE)))</f>
        <v/>
      </c>
      <c r="X96" s="61" t="str">
        <f>IF(X94="","",IF(ISERROR(VLOOKUP(X94,Athletes!$A:$C,3,FALSE)),"?",VLOOKUP(X94,Athletes!$A:$C,3,FALSE)))</f>
        <v/>
      </c>
      <c r="Y96" s="61" t="str">
        <f>IF(Y94="","",IF(ISERROR(VLOOKUP(Y94,Athletes!$A:$C,3,FALSE)),"?",VLOOKUP(Y94,Athletes!$A:$C,3,FALSE)))</f>
        <v/>
      </c>
      <c r="Z96" s="61" t="str">
        <f>IF(Z94="","",IF(ISERROR(VLOOKUP(Z94,Athletes!$A:$C,3,FALSE)),"?",VLOOKUP(Z94,Athletes!$A:$C,3,FALSE)))</f>
        <v/>
      </c>
    </row>
    <row r="97" spans="1:26" x14ac:dyDescent="0.35">
      <c r="A97" s="105"/>
      <c r="B97" s="107"/>
      <c r="C97" s="11">
        <v>25</v>
      </c>
      <c r="D97" s="11">
        <v>31</v>
      </c>
      <c r="E97" s="11">
        <v>30</v>
      </c>
      <c r="F97" s="11">
        <v>34</v>
      </c>
      <c r="G97" s="11">
        <v>24</v>
      </c>
      <c r="H97" s="11">
        <v>41</v>
      </c>
      <c r="I97" s="11">
        <v>43</v>
      </c>
      <c r="J97" s="71">
        <v>37</v>
      </c>
      <c r="K97" s="71">
        <v>26</v>
      </c>
      <c r="L97" s="11">
        <v>22</v>
      </c>
      <c r="M97" s="11">
        <v>35</v>
      </c>
      <c r="N97" s="11">
        <v>39</v>
      </c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x14ac:dyDescent="0.35">
      <c r="A98" s="105"/>
      <c r="B98" s="104" t="s">
        <v>61</v>
      </c>
      <c r="C98" s="8">
        <v>99</v>
      </c>
      <c r="D98" s="8">
        <v>213</v>
      </c>
      <c r="E98" s="8">
        <v>297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35">
      <c r="A99" s="105"/>
      <c r="B99" s="102"/>
      <c r="C99" s="61" t="str">
        <f>IF(C98="","",IF(ISERROR(VLOOKUP(C98,Athletes!$A:$B,2,FALSE)),"?",VLOOKUP(C98,Athletes!$A:$B,2,FALSE)))</f>
        <v>Sophie Platt</v>
      </c>
      <c r="D99" s="61" t="str">
        <f>IF(D98="","",IF(ISERROR(VLOOKUP(D98,Athletes!$A:$B,2,FALSE)),"?",VLOOKUP(D98,Athletes!$A:$B,2,FALSE)))</f>
        <v>Poppy Goddard</v>
      </c>
      <c r="E99" s="61" t="str">
        <f>IF(E98="","",IF(ISERROR(VLOOKUP(E98,Athletes!$A:$B,2,FALSE)),"?",VLOOKUP(E98,Athletes!$A:$B,2,FALSE)))</f>
        <v>Hanna Socha</v>
      </c>
      <c r="F99" s="61" t="str">
        <f>IF(F98="","",IF(ISERROR(VLOOKUP(F98,Athletes!$A:$B,2,FALSE)),"?",VLOOKUP(F98,Athletes!$A:$B,2,FALSE)))</f>
        <v/>
      </c>
      <c r="G99" s="61" t="str">
        <f>IF(G98="","",IF(ISERROR(VLOOKUP(G98,Athletes!$A:$B,2,FALSE)),"?",VLOOKUP(G98,Athletes!$A:$B,2,FALSE)))</f>
        <v/>
      </c>
      <c r="H99" s="61" t="str">
        <f>IF(H98="","",IF(ISERROR(VLOOKUP(H98,Athletes!$A:$B,2,FALSE)),"?",VLOOKUP(H98,Athletes!$A:$B,2,FALSE)))</f>
        <v/>
      </c>
      <c r="I99" s="61" t="str">
        <f>IF(I98="","",IF(ISERROR(VLOOKUP(I98,Athletes!$A:$B,2,FALSE)),"?",VLOOKUP(I98,Athletes!$A:$B,2,FALSE)))</f>
        <v/>
      </c>
      <c r="J99" s="61" t="str">
        <f>IF(J98="","",IF(ISERROR(VLOOKUP(J98,Athletes!$A:$B,2,FALSE)),"?",VLOOKUP(J98,Athletes!$A:$B,2,FALSE)))</f>
        <v/>
      </c>
      <c r="K99" s="61" t="str">
        <f>IF(K98="","",IF(ISERROR(VLOOKUP(K98,Athletes!$A:$B,2,FALSE)),"?",VLOOKUP(K98,Athletes!$A:$B,2,FALSE)))</f>
        <v/>
      </c>
      <c r="L99" s="61" t="str">
        <f>IF(L98="","",IF(ISERROR(VLOOKUP(L98,Athletes!$A:$B,2,FALSE)),"?",VLOOKUP(L98,Athletes!$A:$B,2,FALSE)))</f>
        <v/>
      </c>
      <c r="M99" s="61" t="str">
        <f>IF(M98="","",IF(ISERROR(VLOOKUP(M98,Athletes!$A:$B,2,FALSE)),"?",VLOOKUP(M98,Athletes!$A:$B,2,FALSE)))</f>
        <v/>
      </c>
      <c r="N99" s="61" t="str">
        <f>IF(N98="","",IF(ISERROR(VLOOKUP(N98,Athletes!$A:$B,2,FALSE)),"?",VLOOKUP(N98,Athletes!$A:$B,2,FALSE)))</f>
        <v/>
      </c>
      <c r="O99" s="61" t="str">
        <f>IF(O98="","",IF(ISERROR(VLOOKUP(O98,Athletes!$A:$B,2,FALSE)),"?",VLOOKUP(O98,Athletes!$A:$B,2,FALSE)))</f>
        <v/>
      </c>
      <c r="P99" s="61" t="str">
        <f>IF(P98="","",IF(ISERROR(VLOOKUP(P98,Athletes!$A:$B,2,FALSE)),"?",VLOOKUP(P98,Athletes!$A:$B,2,FALSE)))</f>
        <v/>
      </c>
      <c r="Q99" s="61" t="str">
        <f>IF(Q98="","",IF(ISERROR(VLOOKUP(Q98,Athletes!$A:$B,2,FALSE)),"?",VLOOKUP(Q98,Athletes!$A:$B,2,FALSE)))</f>
        <v/>
      </c>
      <c r="R99" s="61" t="str">
        <f>IF(R98="","",IF(ISERROR(VLOOKUP(R98,Athletes!$A:$B,2,FALSE)),"?",VLOOKUP(R98,Athletes!$A:$B,2,FALSE)))</f>
        <v/>
      </c>
      <c r="S99" s="61" t="str">
        <f>IF(S98="","",IF(ISERROR(VLOOKUP(S98,Athletes!$A:$B,2,FALSE)),"?",VLOOKUP(S98,Athletes!$A:$B,2,FALSE)))</f>
        <v/>
      </c>
      <c r="T99" s="61" t="str">
        <f>IF(T98="","",IF(ISERROR(VLOOKUP(T98,Athletes!$A:$B,2,FALSE)),"?",VLOOKUP(T98,Athletes!$A:$B,2,FALSE)))</f>
        <v/>
      </c>
      <c r="U99" s="61" t="str">
        <f>IF(U98="","",IF(ISERROR(VLOOKUP(U98,Athletes!$A:$B,2,FALSE)),"?",VLOOKUP(U98,Athletes!$A:$B,2,FALSE)))</f>
        <v/>
      </c>
      <c r="V99" s="61" t="str">
        <f>IF(V98="","",IF(ISERROR(VLOOKUP(V98,Athletes!$A:$B,2,FALSE)),"?",VLOOKUP(V98,Athletes!$A:$B,2,FALSE)))</f>
        <v/>
      </c>
      <c r="W99" s="61" t="str">
        <f>IF(W98="","",IF(ISERROR(VLOOKUP(W98,Athletes!$A:$B,2,FALSE)),"?",VLOOKUP(W98,Athletes!$A:$B,2,FALSE)))</f>
        <v/>
      </c>
      <c r="X99" s="61" t="str">
        <f>IF(X98="","",IF(ISERROR(VLOOKUP(X98,Athletes!$A:$B,2,FALSE)),"?",VLOOKUP(X98,Athletes!$A:$B,2,FALSE)))</f>
        <v/>
      </c>
      <c r="Y99" s="61" t="str">
        <f>IF(Y98="","",IF(ISERROR(VLOOKUP(Y98,Athletes!$A:$B,2,FALSE)),"?",VLOOKUP(Y98,Athletes!$A:$B,2,FALSE)))</f>
        <v/>
      </c>
      <c r="Z99" s="61" t="str">
        <f>IF(Z98="","",IF(ISERROR(VLOOKUP(Z98,Athletes!$A:$B,2,FALSE)),"?",VLOOKUP(Z98,Athletes!$A:$B,2,FALSE)))</f>
        <v/>
      </c>
    </row>
    <row r="100" spans="1:26" x14ac:dyDescent="0.35">
      <c r="A100" s="105"/>
      <c r="B100" s="102"/>
      <c r="C100" s="61" t="str">
        <f>IF(C98="","",IF(ISERROR(VLOOKUP(C98,Athletes!$A:$C,3,FALSE)),"?",VLOOKUP(C98,Athletes!$A:$C,3,FALSE)))</f>
        <v>Chichester</v>
      </c>
      <c r="D100" s="61" t="str">
        <f>IF(D98="","",IF(ISERROR(VLOOKUP(D98,Athletes!$A:$C,3,FALSE)),"?",VLOOKUP(D98,Athletes!$A:$C,3,FALSE)))</f>
        <v>Horsham</v>
      </c>
      <c r="E100" s="61" t="str">
        <f>IF(E98="","",IF(ISERROR(VLOOKUP(E98,Athletes!$A:$C,3,FALSE)),"?",VLOOKUP(E98,Athletes!$A:$C,3,FALSE)))</f>
        <v>Lewes</v>
      </c>
      <c r="F100" s="61" t="str">
        <f>IF(F98="","",IF(ISERROR(VLOOKUP(F98,Athletes!$A:$C,3,FALSE)),"?",VLOOKUP(F98,Athletes!$A:$C,3,FALSE)))</f>
        <v/>
      </c>
      <c r="G100" s="61" t="str">
        <f>IF(G98="","",IF(ISERROR(VLOOKUP(G98,Athletes!$A:$C,3,FALSE)),"?",VLOOKUP(G98,Athletes!$A:$C,3,FALSE)))</f>
        <v/>
      </c>
      <c r="H100" s="61" t="str">
        <f>IF(H98="","",IF(ISERROR(VLOOKUP(H98,Athletes!$A:$C,3,FALSE)),"?",VLOOKUP(H98,Athletes!$A:$C,3,FALSE)))</f>
        <v/>
      </c>
      <c r="I100" s="61" t="str">
        <f>IF(I98="","",IF(ISERROR(VLOOKUP(I98,Athletes!$A:$C,3,FALSE)),"?",VLOOKUP(I98,Athletes!$A:$C,3,FALSE)))</f>
        <v/>
      </c>
      <c r="J100" s="61" t="str">
        <f>IF(J98="","",IF(ISERROR(VLOOKUP(J98,Athletes!$A:$C,3,FALSE)),"?",VLOOKUP(J98,Athletes!$A:$C,3,FALSE)))</f>
        <v/>
      </c>
      <c r="K100" s="61" t="str">
        <f>IF(K98="","",IF(ISERROR(VLOOKUP(K98,Athletes!$A:$C,3,FALSE)),"?",VLOOKUP(K98,Athletes!$A:$C,3,FALSE)))</f>
        <v/>
      </c>
      <c r="L100" s="61" t="str">
        <f>IF(L98="","",IF(ISERROR(VLOOKUP(L98,Athletes!$A:$C,3,FALSE)),"?",VLOOKUP(L98,Athletes!$A:$C,3,FALSE)))</f>
        <v/>
      </c>
      <c r="M100" s="61" t="str">
        <f>IF(M98="","",IF(ISERROR(VLOOKUP(M98,Athletes!$A:$C,3,FALSE)),"?",VLOOKUP(M98,Athletes!$A:$C,3,FALSE)))</f>
        <v/>
      </c>
      <c r="N100" s="61" t="str">
        <f>IF(N98="","",IF(ISERROR(VLOOKUP(N98,Athletes!$A:$C,3,FALSE)),"?",VLOOKUP(N98,Athletes!$A:$C,3,FALSE)))</f>
        <v/>
      </c>
      <c r="O100" s="61" t="str">
        <f>IF(O98="","",IF(ISERROR(VLOOKUP(O98,Athletes!$A:$C,3,FALSE)),"?",VLOOKUP(O98,Athletes!$A:$C,3,FALSE)))</f>
        <v/>
      </c>
      <c r="P100" s="61" t="str">
        <f>IF(P98="","",IF(ISERROR(VLOOKUP(P98,Athletes!$A:$C,3,FALSE)),"?",VLOOKUP(P98,Athletes!$A:$C,3,FALSE)))</f>
        <v/>
      </c>
      <c r="Q100" s="61" t="str">
        <f>IF(Q98="","",IF(ISERROR(VLOOKUP(Q98,Athletes!$A:$C,3,FALSE)),"?",VLOOKUP(Q98,Athletes!$A:$C,3,FALSE)))</f>
        <v/>
      </c>
      <c r="R100" s="61" t="str">
        <f>IF(R98="","",IF(ISERROR(VLOOKUP(R98,Athletes!$A:$C,3,FALSE)),"?",VLOOKUP(R98,Athletes!$A:$C,3,FALSE)))</f>
        <v/>
      </c>
      <c r="S100" s="61" t="str">
        <f>IF(S98="","",IF(ISERROR(VLOOKUP(S98,Athletes!$A:$C,3,FALSE)),"?",VLOOKUP(S98,Athletes!$A:$C,3,FALSE)))</f>
        <v/>
      </c>
      <c r="T100" s="61" t="str">
        <f>IF(T98="","",IF(ISERROR(VLOOKUP(T98,Athletes!$A:$C,3,FALSE)),"?",VLOOKUP(T98,Athletes!$A:$C,3,FALSE)))</f>
        <v/>
      </c>
      <c r="U100" s="61" t="str">
        <f>IF(U98="","",IF(ISERROR(VLOOKUP(U98,Athletes!$A:$C,3,FALSE)),"?",VLOOKUP(U98,Athletes!$A:$C,3,FALSE)))</f>
        <v/>
      </c>
      <c r="V100" s="61" t="str">
        <f>IF(V98="","",IF(ISERROR(VLOOKUP(V98,Athletes!$A:$C,3,FALSE)),"?",VLOOKUP(V98,Athletes!$A:$C,3,FALSE)))</f>
        <v/>
      </c>
      <c r="W100" s="61" t="str">
        <f>IF(W98="","",IF(ISERROR(VLOOKUP(W98,Athletes!$A:$C,3,FALSE)),"?",VLOOKUP(W98,Athletes!$A:$C,3,FALSE)))</f>
        <v/>
      </c>
      <c r="X100" s="61" t="str">
        <f>IF(X98="","",IF(ISERROR(VLOOKUP(X98,Athletes!$A:$C,3,FALSE)),"?",VLOOKUP(X98,Athletes!$A:$C,3,FALSE)))</f>
        <v/>
      </c>
      <c r="Y100" s="61" t="str">
        <f>IF(Y98="","",IF(ISERROR(VLOOKUP(Y98,Athletes!$A:$C,3,FALSE)),"?",VLOOKUP(Y98,Athletes!$A:$C,3,FALSE)))</f>
        <v/>
      </c>
      <c r="Z100" s="61" t="str">
        <f>IF(Z98="","",IF(ISERROR(VLOOKUP(Z98,Athletes!$A:$C,3,FALSE)),"?",VLOOKUP(Z98,Athletes!$A:$C,3,FALSE)))</f>
        <v/>
      </c>
    </row>
    <row r="101" spans="1:26" x14ac:dyDescent="0.35">
      <c r="A101" s="105"/>
      <c r="B101" s="107"/>
      <c r="C101" s="11">
        <v>29</v>
      </c>
      <c r="D101" s="11">
        <v>34</v>
      </c>
      <c r="E101" s="11">
        <v>41</v>
      </c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x14ac:dyDescent="0.35">
      <c r="A102" s="105"/>
      <c r="B102" s="104" t="s">
        <v>60</v>
      </c>
      <c r="C102" s="8">
        <v>234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35">
      <c r="A103" s="105"/>
      <c r="B103" s="102"/>
      <c r="C103" s="61" t="str">
        <f>IF(C102="","",IF(ISERROR(VLOOKUP(C102,Athletes!$A:$B,2,FALSE)),"?",VLOOKUP(C102,Athletes!$A:$B,2,FALSE)))</f>
        <v>Lucas Taylor</v>
      </c>
      <c r="D103" s="61" t="str">
        <f>IF(D102="","",IF(ISERROR(VLOOKUP(D102,Athletes!$A:$B,2,FALSE)),"?",VLOOKUP(D102,Athletes!$A:$B,2,FALSE)))</f>
        <v/>
      </c>
      <c r="E103" s="61" t="str">
        <f>IF(E102="","",IF(ISERROR(VLOOKUP(E102,Athletes!$A:$B,2,FALSE)),"?",VLOOKUP(E102,Athletes!$A:$B,2,FALSE)))</f>
        <v/>
      </c>
      <c r="F103" s="61" t="str">
        <f>IF(F102="","",IF(ISERROR(VLOOKUP(F102,Athletes!$A:$B,2,FALSE)),"?",VLOOKUP(F102,Athletes!$A:$B,2,FALSE)))</f>
        <v/>
      </c>
      <c r="G103" s="61" t="str">
        <f>IF(G102="","",IF(ISERROR(VLOOKUP(G102,Athletes!$A:$B,2,FALSE)),"?",VLOOKUP(G102,Athletes!$A:$B,2,FALSE)))</f>
        <v/>
      </c>
      <c r="H103" s="61" t="str">
        <f>IF(H102="","",IF(ISERROR(VLOOKUP(H102,Athletes!$A:$B,2,FALSE)),"?",VLOOKUP(H102,Athletes!$A:$B,2,FALSE)))</f>
        <v/>
      </c>
      <c r="I103" s="61" t="str">
        <f>IF(I102="","",IF(ISERROR(VLOOKUP(I102,Athletes!$A:$B,2,FALSE)),"?",VLOOKUP(I102,Athletes!$A:$B,2,FALSE)))</f>
        <v/>
      </c>
      <c r="J103" s="61" t="str">
        <f>IF(J102="","",IF(ISERROR(VLOOKUP(J102,Athletes!$A:$B,2,FALSE)),"?",VLOOKUP(J102,Athletes!$A:$B,2,FALSE)))</f>
        <v/>
      </c>
      <c r="K103" s="61" t="str">
        <f>IF(K102="","",IF(ISERROR(VLOOKUP(K102,Athletes!$A:$B,2,FALSE)),"?",VLOOKUP(K102,Athletes!$A:$B,2,FALSE)))</f>
        <v/>
      </c>
      <c r="L103" s="61" t="str">
        <f>IF(L102="","",IF(ISERROR(VLOOKUP(L102,Athletes!$A:$B,2,FALSE)),"?",VLOOKUP(L102,Athletes!$A:$B,2,FALSE)))</f>
        <v/>
      </c>
      <c r="M103" s="61" t="str">
        <f>IF(M102="","",IF(ISERROR(VLOOKUP(M102,Athletes!$A:$B,2,FALSE)),"?",VLOOKUP(M102,Athletes!$A:$B,2,FALSE)))</f>
        <v/>
      </c>
      <c r="N103" s="61"/>
      <c r="O103" s="61" t="str">
        <f>IF(O102="","",IF(ISERROR(VLOOKUP(O102,Athletes!$A:$B,2,FALSE)),"?",VLOOKUP(O102,Athletes!$A:$B,2,FALSE)))</f>
        <v/>
      </c>
      <c r="P103" s="61"/>
      <c r="Q103" s="61" t="str">
        <f>IF(Q102="","",IF(ISERROR(VLOOKUP(Q102,Athletes!$A:$B,2,FALSE)),"?",VLOOKUP(Q102,Athletes!$A:$B,2,FALSE)))</f>
        <v/>
      </c>
      <c r="R103" s="61"/>
      <c r="S103" s="61" t="str">
        <f>IF(S102="","",IF(ISERROR(VLOOKUP(S102,Athletes!$A:$B,2,FALSE)),"?",VLOOKUP(S102,Athletes!$A:$B,2,FALSE)))</f>
        <v/>
      </c>
      <c r="T103" s="61"/>
      <c r="U103" s="61" t="str">
        <f>IF(U102="","",IF(ISERROR(VLOOKUP(U102,Athletes!$A:$B,2,FALSE)),"?",VLOOKUP(U102,Athletes!$A:$B,2,FALSE)))</f>
        <v/>
      </c>
      <c r="V103" s="61"/>
      <c r="W103" s="61" t="str">
        <f>IF(W102="","",IF(ISERROR(VLOOKUP(W102,Athletes!$A:$B,2,FALSE)),"?",VLOOKUP(W102,Athletes!$A:$B,2,FALSE)))</f>
        <v/>
      </c>
      <c r="X103" s="61"/>
      <c r="Y103" s="61" t="str">
        <f>IF(Y102="","",IF(ISERROR(VLOOKUP(Y102,Athletes!$A:$B,2,FALSE)),"?",VLOOKUP(Y102,Athletes!$A:$B,2,FALSE)))</f>
        <v/>
      </c>
      <c r="Z103" s="61"/>
    </row>
    <row r="104" spans="1:26" x14ac:dyDescent="0.35">
      <c r="A104" s="105"/>
      <c r="B104" s="102"/>
      <c r="C104" s="61" t="str">
        <f>IF(C102="","",IF(ISERROR(VLOOKUP(C102,Athletes!$A:$C,3,FALSE)),"?",VLOOKUP(C102,Athletes!$A:$C,3,FALSE)))</f>
        <v>Horsham</v>
      </c>
      <c r="D104" s="61" t="str">
        <f>IF(D102="","",IF(ISERROR(VLOOKUP(D102,Athletes!$A:$C,3,FALSE)),"?",VLOOKUP(D102,Athletes!$A:$C,3,FALSE)))</f>
        <v/>
      </c>
      <c r="E104" s="61" t="str">
        <f>IF(E102="","",IF(ISERROR(VLOOKUP(E102,Athletes!$A:$C,3,FALSE)),"?",VLOOKUP(E102,Athletes!$A:$C,3,FALSE)))</f>
        <v/>
      </c>
      <c r="F104" s="61" t="str">
        <f>IF(F102="","",IF(ISERROR(VLOOKUP(F102,Athletes!$A:$C,3,FALSE)),"?",VLOOKUP(F102,Athletes!$A:$C,3,FALSE)))</f>
        <v/>
      </c>
      <c r="G104" s="61" t="str">
        <f>IF(G102="","",IF(ISERROR(VLOOKUP(G102,Athletes!$A:$C,3,FALSE)),"?",VLOOKUP(G102,Athletes!$A:$C,3,FALSE)))</f>
        <v/>
      </c>
      <c r="H104" s="61" t="str">
        <f>IF(H102="","",IF(ISERROR(VLOOKUP(H102,Athletes!$A:$C,3,FALSE)),"?",VLOOKUP(H102,Athletes!$A:$C,3,FALSE)))</f>
        <v/>
      </c>
      <c r="I104" s="61" t="str">
        <f>IF(I102="","",IF(ISERROR(VLOOKUP(I102,Athletes!$A:$C,3,FALSE)),"?",VLOOKUP(I102,Athletes!$A:$C,3,FALSE)))</f>
        <v/>
      </c>
      <c r="J104" s="61" t="str">
        <f>IF(J102="","",IF(ISERROR(VLOOKUP(J102,Athletes!$A:$C,3,FALSE)),"?",VLOOKUP(J102,Athletes!$A:$C,3,FALSE)))</f>
        <v/>
      </c>
      <c r="K104" s="61" t="str">
        <f>IF(K102="","",IF(ISERROR(VLOOKUP(K102,Athletes!$A:$C,3,FALSE)),"?",VLOOKUP(K102,Athletes!$A:$C,3,FALSE)))</f>
        <v/>
      </c>
      <c r="L104" s="61" t="str">
        <f>IF(L102="","",IF(ISERROR(VLOOKUP(L102,Athletes!$A:$C,3,FALSE)),"?",VLOOKUP(L102,Athletes!$A:$C,3,FALSE)))</f>
        <v/>
      </c>
      <c r="M104" s="61" t="str">
        <f>IF(M102="","",IF(ISERROR(VLOOKUP(M102,Athletes!$A:$C,3,FALSE)),"?",VLOOKUP(M102,Athletes!$A:$C,3,FALSE)))</f>
        <v/>
      </c>
      <c r="N104" s="61"/>
      <c r="O104" s="61" t="str">
        <f>IF(O102="","",IF(ISERROR(VLOOKUP(O102,Athletes!$A:$C,3,FALSE)),"?",VLOOKUP(O102,Athletes!$A:$C,3,FALSE)))</f>
        <v/>
      </c>
      <c r="P104" s="61"/>
      <c r="Q104" s="61" t="str">
        <f>IF(Q102="","",IF(ISERROR(VLOOKUP(Q102,Athletes!$A:$C,3,FALSE)),"?",VLOOKUP(Q102,Athletes!$A:$C,3,FALSE)))</f>
        <v/>
      </c>
      <c r="R104" s="61"/>
      <c r="S104" s="61" t="str">
        <f>IF(S102="","",IF(ISERROR(VLOOKUP(S102,Athletes!$A:$C,3,FALSE)),"?",VLOOKUP(S102,Athletes!$A:$C,3,FALSE)))</f>
        <v/>
      </c>
      <c r="T104" s="61"/>
      <c r="U104" s="61" t="str">
        <f>IF(U102="","",IF(ISERROR(VLOOKUP(U102,Athletes!$A:$C,3,FALSE)),"?",VLOOKUP(U102,Athletes!$A:$C,3,FALSE)))</f>
        <v/>
      </c>
      <c r="V104" s="61"/>
      <c r="W104" s="61" t="str">
        <f>IF(W102="","",IF(ISERROR(VLOOKUP(W102,Athletes!$A:$C,3,FALSE)),"?",VLOOKUP(W102,Athletes!$A:$C,3,FALSE)))</f>
        <v/>
      </c>
      <c r="X104" s="61"/>
      <c r="Y104" s="61" t="str">
        <f>IF(Y102="","",IF(ISERROR(VLOOKUP(Y102,Athletes!$A:$C,3,FALSE)),"?",VLOOKUP(Y102,Athletes!$A:$C,3,FALSE)))</f>
        <v/>
      </c>
      <c r="Z104" s="61"/>
    </row>
    <row r="105" spans="1:26" x14ac:dyDescent="0.35">
      <c r="A105" s="105"/>
      <c r="B105" s="107"/>
      <c r="C105" s="11">
        <v>38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x14ac:dyDescent="0.35">
      <c r="A106" s="105"/>
      <c r="B106" s="104" t="s">
        <v>62</v>
      </c>
      <c r="C106" s="8">
        <v>402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35">
      <c r="A107" s="105"/>
      <c r="B107" s="102"/>
      <c r="C107" s="61" t="str">
        <f>IF(C106="","",IF(ISERROR(VLOOKUP(C106,Athletes!$A:$B,2,FALSE)),"?",VLOOKUP(C106,Athletes!$A:$B,2,FALSE)))</f>
        <v>Chene Du Plessis</v>
      </c>
      <c r="D107" s="61" t="str">
        <f>IF(D106="","",IF(ISERROR(VLOOKUP(D106,Athletes!$A:$B,2,FALSE)),"?",VLOOKUP(D106,Athletes!$A:$B,2,FALSE)))</f>
        <v/>
      </c>
      <c r="E107" s="61" t="str">
        <f>IF(E106="","",IF(ISERROR(VLOOKUP(E106,Athletes!$A:$B,2,FALSE)),"?",VLOOKUP(E106,Athletes!$A:$B,2,FALSE)))</f>
        <v/>
      </c>
      <c r="F107" s="61" t="str">
        <f>IF(F106="","",IF(ISERROR(VLOOKUP(F106,Athletes!$A:$B,2,FALSE)),"?",VLOOKUP(F106,Athletes!$A:$B,2,FALSE)))</f>
        <v/>
      </c>
      <c r="G107" s="61" t="str">
        <f>IF(G106="","",IF(ISERROR(VLOOKUP(G106,Athletes!$A:$B,2,FALSE)),"?",VLOOKUP(G106,Athletes!$A:$B,2,FALSE)))</f>
        <v/>
      </c>
      <c r="H107" s="61" t="str">
        <f>IF(H106="","",IF(ISERROR(VLOOKUP(H106,Athletes!$A:$B,2,FALSE)),"?",VLOOKUP(H106,Athletes!$A:$B,2,FALSE)))</f>
        <v/>
      </c>
      <c r="I107" s="61" t="str">
        <f>IF(I106="","",IF(ISERROR(VLOOKUP(I106,Athletes!$A:$B,2,FALSE)),"?",VLOOKUP(I106,Athletes!$A:$B,2,FALSE)))</f>
        <v/>
      </c>
      <c r="J107" s="61" t="str">
        <f>IF(J106="","",IF(ISERROR(VLOOKUP(J106,Athletes!$A:$B,2,FALSE)),"?",VLOOKUP(J106,Athletes!$A:$B,2,FALSE)))</f>
        <v/>
      </c>
      <c r="K107" s="61" t="str">
        <f>IF(K106="","",IF(ISERROR(VLOOKUP(K106,Athletes!$A:$B,2,FALSE)),"?",VLOOKUP(K106,Athletes!$A:$B,2,FALSE)))</f>
        <v/>
      </c>
      <c r="L107" s="61" t="str">
        <f>IF(L106="","",IF(ISERROR(VLOOKUP(L106,Athletes!$A:$B,2,FALSE)),"?",VLOOKUP(L106,Athletes!$A:$B,2,FALSE)))</f>
        <v/>
      </c>
      <c r="M107" s="61" t="str">
        <f>IF(M106="","",IF(ISERROR(VLOOKUP(M106,Athletes!$A:$B,2,FALSE)),"?",VLOOKUP(M106,Athletes!$A:$B,2,FALSE)))</f>
        <v/>
      </c>
      <c r="N107" s="61" t="str">
        <f>IF(N106="","",IF(ISERROR(VLOOKUP(N106,Athletes!$A:$B,2,FALSE)),"?",VLOOKUP(N106,Athletes!$A:$B,2,FALSE)))</f>
        <v/>
      </c>
      <c r="O107" s="61" t="str">
        <f>IF(O106="","",IF(ISERROR(VLOOKUP(O106,Athletes!$A:$B,2,FALSE)),"?",VLOOKUP(O106,Athletes!$A:$B,2,FALSE)))</f>
        <v/>
      </c>
      <c r="P107" s="61" t="str">
        <f>IF(P106="","",IF(ISERROR(VLOOKUP(P106,Athletes!$A:$B,2,FALSE)),"?",VLOOKUP(P106,Athletes!$A:$B,2,FALSE)))</f>
        <v/>
      </c>
      <c r="Q107" s="61" t="str">
        <f>IF(Q106="","",IF(ISERROR(VLOOKUP(Q106,Athletes!$A:$B,2,FALSE)),"?",VLOOKUP(Q106,Athletes!$A:$B,2,FALSE)))</f>
        <v/>
      </c>
      <c r="R107" s="61" t="str">
        <f>IF(R106="","",IF(ISERROR(VLOOKUP(R106,Athletes!$A:$B,2,FALSE)),"?",VLOOKUP(R106,Athletes!$A:$B,2,FALSE)))</f>
        <v/>
      </c>
      <c r="S107" s="61" t="str">
        <f>IF(S106="","",IF(ISERROR(VLOOKUP(S106,Athletes!$A:$B,2,FALSE)),"?",VLOOKUP(S106,Athletes!$A:$B,2,FALSE)))</f>
        <v/>
      </c>
      <c r="T107" s="61" t="str">
        <f>IF(T106="","",IF(ISERROR(VLOOKUP(T106,Athletes!$A:$B,2,FALSE)),"?",VLOOKUP(T106,Athletes!$A:$B,2,FALSE)))</f>
        <v/>
      </c>
      <c r="U107" s="61" t="str">
        <f>IF(U106="","",IF(ISERROR(VLOOKUP(U106,Athletes!$A:$B,2,FALSE)),"?",VLOOKUP(U106,Athletes!$A:$B,2,FALSE)))</f>
        <v/>
      </c>
      <c r="V107" s="61" t="str">
        <f>IF(V106="","",IF(ISERROR(VLOOKUP(V106,Athletes!$A:$B,2,FALSE)),"?",VLOOKUP(V106,Athletes!$A:$B,2,FALSE)))</f>
        <v/>
      </c>
      <c r="W107" s="61" t="str">
        <f>IF(W106="","",IF(ISERROR(VLOOKUP(W106,Athletes!$A:$B,2,FALSE)),"?",VLOOKUP(W106,Athletes!$A:$B,2,FALSE)))</f>
        <v/>
      </c>
      <c r="X107" s="61" t="str">
        <f>IF(X106="","",IF(ISERROR(VLOOKUP(X106,Athletes!$A:$B,2,FALSE)),"?",VLOOKUP(X106,Athletes!$A:$B,2,FALSE)))</f>
        <v/>
      </c>
      <c r="Y107" s="61" t="str">
        <f>IF(Y106="","",IF(ISERROR(VLOOKUP(Y106,Athletes!$A:$B,2,FALSE)),"?",VLOOKUP(Y106,Athletes!$A:$B,2,FALSE)))</f>
        <v/>
      </c>
      <c r="Z107" s="61" t="str">
        <f>IF(Z106="","",IF(ISERROR(VLOOKUP(Z106,Athletes!$A:$B,2,FALSE)),"?",VLOOKUP(Z106,Athletes!$A:$B,2,FALSE)))</f>
        <v/>
      </c>
    </row>
    <row r="108" spans="1:26" x14ac:dyDescent="0.35">
      <c r="A108" s="105"/>
      <c r="B108" s="102"/>
      <c r="C108" s="61" t="str">
        <f>IF(C106="","",IF(ISERROR(VLOOKUP(C106,Athletes!$A:$C,3,FALSE)),"?",VLOOKUP(C106,Athletes!$A:$C,3,FALSE)))</f>
        <v>Horsham</v>
      </c>
      <c r="D108" s="61" t="str">
        <f>IF(D106="","",IF(ISERROR(VLOOKUP(D106,Athletes!$A:$C,3,FALSE)),"?",VLOOKUP(D106,Athletes!$A:$C,3,FALSE)))</f>
        <v/>
      </c>
      <c r="E108" s="61" t="str">
        <f>IF(E106="","",IF(ISERROR(VLOOKUP(E106,Athletes!$A:$C,3,FALSE)),"?",VLOOKUP(E106,Athletes!$A:$C,3,FALSE)))</f>
        <v/>
      </c>
      <c r="F108" s="61" t="str">
        <f>IF(F106="","",IF(ISERROR(VLOOKUP(F106,Athletes!$A:$C,3,FALSE)),"?",VLOOKUP(F106,Athletes!$A:$C,3,FALSE)))</f>
        <v/>
      </c>
      <c r="G108" s="61" t="str">
        <f>IF(G106="","",IF(ISERROR(VLOOKUP(G106,Athletes!$A:$C,3,FALSE)),"?",VLOOKUP(G106,Athletes!$A:$C,3,FALSE)))</f>
        <v/>
      </c>
      <c r="H108" s="61" t="str">
        <f>IF(H106="","",IF(ISERROR(VLOOKUP(H106,Athletes!$A:$C,3,FALSE)),"?",VLOOKUP(H106,Athletes!$A:$C,3,FALSE)))</f>
        <v/>
      </c>
      <c r="I108" s="61" t="str">
        <f>IF(I106="","",IF(ISERROR(VLOOKUP(I106,Athletes!$A:$C,3,FALSE)),"?",VLOOKUP(I106,Athletes!$A:$C,3,FALSE)))</f>
        <v/>
      </c>
      <c r="J108" s="61" t="str">
        <f>IF(J106="","",IF(ISERROR(VLOOKUP(J106,Athletes!$A:$C,3,FALSE)),"?",VLOOKUP(J106,Athletes!$A:$C,3,FALSE)))</f>
        <v/>
      </c>
      <c r="K108" s="61" t="str">
        <f>IF(K106="","",IF(ISERROR(VLOOKUP(K106,Athletes!$A:$C,3,FALSE)),"?",VLOOKUP(K106,Athletes!$A:$C,3,FALSE)))</f>
        <v/>
      </c>
      <c r="L108" s="61" t="str">
        <f>IF(L106="","",IF(ISERROR(VLOOKUP(L106,Athletes!$A:$C,3,FALSE)),"?",VLOOKUP(L106,Athletes!$A:$C,3,FALSE)))</f>
        <v/>
      </c>
      <c r="M108" s="61" t="str">
        <f>IF(M106="","",IF(ISERROR(VLOOKUP(M106,Athletes!$A:$C,3,FALSE)),"?",VLOOKUP(M106,Athletes!$A:$C,3,FALSE)))</f>
        <v/>
      </c>
      <c r="N108" s="61" t="str">
        <f>IF(N106="","",IF(ISERROR(VLOOKUP(N106,Athletes!$A:$C,3,FALSE)),"?",VLOOKUP(N106,Athletes!$A:$C,3,FALSE)))</f>
        <v/>
      </c>
      <c r="O108" s="61" t="str">
        <f>IF(O106="","",IF(ISERROR(VLOOKUP(O106,Athletes!$A:$C,3,FALSE)),"?",VLOOKUP(O106,Athletes!$A:$C,3,FALSE)))</f>
        <v/>
      </c>
      <c r="P108" s="61" t="str">
        <f>IF(P106="","",IF(ISERROR(VLOOKUP(P106,Athletes!$A:$C,3,FALSE)),"?",VLOOKUP(P106,Athletes!$A:$C,3,FALSE)))</f>
        <v/>
      </c>
      <c r="Q108" s="61" t="str">
        <f>IF(Q106="","",IF(ISERROR(VLOOKUP(Q106,Athletes!$A:$C,3,FALSE)),"?",VLOOKUP(Q106,Athletes!$A:$C,3,FALSE)))</f>
        <v/>
      </c>
      <c r="R108" s="61" t="str">
        <f>IF(R106="","",IF(ISERROR(VLOOKUP(R106,Athletes!$A:$C,3,FALSE)),"?",VLOOKUP(R106,Athletes!$A:$C,3,FALSE)))</f>
        <v/>
      </c>
      <c r="S108" s="61" t="str">
        <f>IF(S106="","",IF(ISERROR(VLOOKUP(S106,Athletes!$A:$C,3,FALSE)),"?",VLOOKUP(S106,Athletes!$A:$C,3,FALSE)))</f>
        <v/>
      </c>
      <c r="T108" s="61" t="str">
        <f>IF(T106="","",IF(ISERROR(VLOOKUP(T106,Athletes!$A:$C,3,FALSE)),"?",VLOOKUP(T106,Athletes!$A:$C,3,FALSE)))</f>
        <v/>
      </c>
      <c r="U108" s="61" t="str">
        <f>IF(U106="","",IF(ISERROR(VLOOKUP(U106,Athletes!$A:$C,3,FALSE)),"?",VLOOKUP(U106,Athletes!$A:$C,3,FALSE)))</f>
        <v/>
      </c>
      <c r="V108" s="61" t="str">
        <f>IF(V106="","",IF(ISERROR(VLOOKUP(V106,Athletes!$A:$C,3,FALSE)),"?",VLOOKUP(V106,Athletes!$A:$C,3,FALSE)))</f>
        <v/>
      </c>
      <c r="W108" s="61" t="str">
        <f>IF(W106="","",IF(ISERROR(VLOOKUP(W106,Athletes!$A:$C,3,FALSE)),"?",VLOOKUP(W106,Athletes!$A:$C,3,FALSE)))</f>
        <v/>
      </c>
      <c r="X108" s="61" t="str">
        <f>IF(X106="","",IF(ISERROR(VLOOKUP(X106,Athletes!$A:$C,3,FALSE)),"?",VLOOKUP(X106,Athletes!$A:$C,3,FALSE)))</f>
        <v/>
      </c>
      <c r="Y108" s="61" t="str">
        <f>IF(Y106="","",IF(ISERROR(VLOOKUP(Y106,Athletes!$A:$C,3,FALSE)),"?",VLOOKUP(Y106,Athletes!$A:$C,3,FALSE)))</f>
        <v/>
      </c>
      <c r="Z108" s="61" t="str">
        <f>IF(Z106="","",IF(ISERROR(VLOOKUP(Z106,Athletes!$A:$C,3,FALSE)),"?",VLOOKUP(Z106,Athletes!$A:$C,3,FALSE)))</f>
        <v/>
      </c>
    </row>
    <row r="109" spans="1:26" x14ac:dyDescent="0.35">
      <c r="A109" s="105"/>
      <c r="B109" s="107"/>
      <c r="C109" s="11">
        <v>44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x14ac:dyDescent="0.35">
      <c r="A110" s="105"/>
      <c r="B110" s="104" t="s">
        <v>63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35">
      <c r="A111" s="105"/>
      <c r="B111" s="102"/>
      <c r="C111" s="61" t="str">
        <f>IF(C110="","",IF(ISERROR(VLOOKUP(C110,Athletes!$A:$B,2,FALSE)),"?",VLOOKUP(C110,Athletes!$A:$B,2,FALSE)))</f>
        <v/>
      </c>
      <c r="D111" s="61" t="str">
        <f>IF(D110="","",IF(ISERROR(VLOOKUP(D110,Athletes!$A:$B,2,FALSE)),"?",VLOOKUP(D110,Athletes!$A:$B,2,FALSE)))</f>
        <v/>
      </c>
      <c r="E111" s="61" t="str">
        <f>IF(E110="","",IF(ISERROR(VLOOKUP(E110,Athletes!$A:$B,2,FALSE)),"?",VLOOKUP(E110,Athletes!$A:$B,2,FALSE)))</f>
        <v/>
      </c>
      <c r="F111" s="61" t="str">
        <f>IF(F110="","",IF(ISERROR(VLOOKUP(F110,Athletes!$A:$B,2,FALSE)),"?",VLOOKUP(F110,Athletes!$A:$B,2,FALSE)))</f>
        <v/>
      </c>
      <c r="G111" s="61" t="str">
        <f>IF(G110="","",IF(ISERROR(VLOOKUP(G110,Athletes!$A:$B,2,FALSE)),"?",VLOOKUP(G110,Athletes!$A:$B,2,FALSE)))</f>
        <v/>
      </c>
      <c r="H111" s="61" t="str">
        <f>IF(H110="","",IF(ISERROR(VLOOKUP(H110,Athletes!$A:$B,2,FALSE)),"?",VLOOKUP(H110,Athletes!$A:$B,2,FALSE)))</f>
        <v/>
      </c>
      <c r="I111" s="61" t="str">
        <f>IF(I110="","",IF(ISERROR(VLOOKUP(I110,Athletes!$A:$B,2,FALSE)),"?",VLOOKUP(I110,Athletes!$A:$B,2,FALSE)))</f>
        <v/>
      </c>
      <c r="J111" s="61" t="str">
        <f>IF(J110="","",IF(ISERROR(VLOOKUP(J110,Athletes!$A:$B,2,FALSE)),"?",VLOOKUP(J110,Athletes!$A:$B,2,FALSE)))</f>
        <v/>
      </c>
      <c r="K111" s="61" t="str">
        <f>IF(K110="","",IF(ISERROR(VLOOKUP(K110,Athletes!$A:$B,2,FALSE)),"?",VLOOKUP(K110,Athletes!$A:$B,2,FALSE)))</f>
        <v/>
      </c>
      <c r="L111" s="61" t="str">
        <f>IF(L110="","",IF(ISERROR(VLOOKUP(L110,Athletes!$A:$B,2,FALSE)),"?",VLOOKUP(L110,Athletes!$A:$B,2,FALSE)))</f>
        <v/>
      </c>
      <c r="M111" s="61" t="str">
        <f>IF(M110="","",IF(ISERROR(VLOOKUP(M110,Athletes!$A:$B,2,FALSE)),"?",VLOOKUP(M110,Athletes!$A:$B,2,FALSE)))</f>
        <v/>
      </c>
      <c r="N111" s="61" t="str">
        <f>IF(N110="","",IF(ISERROR(VLOOKUP(N110,Athletes!$A:$B,2,FALSE)),"?",VLOOKUP(N110,Athletes!$A:$B,2,FALSE)))</f>
        <v/>
      </c>
      <c r="O111" s="61" t="str">
        <f>IF(O110="","",IF(ISERROR(VLOOKUP(O110,Athletes!$A:$B,2,FALSE)),"?",VLOOKUP(O110,Athletes!$A:$B,2,FALSE)))</f>
        <v/>
      </c>
      <c r="P111" s="61" t="str">
        <f>IF(P110="","",IF(ISERROR(VLOOKUP(P110,Athletes!$A:$B,2,FALSE)),"?",VLOOKUP(P110,Athletes!$A:$B,2,FALSE)))</f>
        <v/>
      </c>
      <c r="Q111" s="61" t="str">
        <f>IF(Q110="","",IF(ISERROR(VLOOKUP(Q110,Athletes!$A:$B,2,FALSE)),"?",VLOOKUP(Q110,Athletes!$A:$B,2,FALSE)))</f>
        <v/>
      </c>
      <c r="R111" s="61" t="str">
        <f>IF(R110="","",IF(ISERROR(VLOOKUP(R110,Athletes!$A:$B,2,FALSE)),"?",VLOOKUP(R110,Athletes!$A:$B,2,FALSE)))</f>
        <v/>
      </c>
      <c r="S111" s="61" t="str">
        <f>IF(S110="","",IF(ISERROR(VLOOKUP(S110,Athletes!$A:$B,2,FALSE)),"?",VLOOKUP(S110,Athletes!$A:$B,2,FALSE)))</f>
        <v/>
      </c>
      <c r="T111" s="61" t="str">
        <f>IF(T110="","",IF(ISERROR(VLOOKUP(T110,Athletes!$A:$B,2,FALSE)),"?",VLOOKUP(T110,Athletes!$A:$B,2,FALSE)))</f>
        <v/>
      </c>
      <c r="U111" s="61" t="str">
        <f>IF(U110="","",IF(ISERROR(VLOOKUP(U110,Athletes!$A:$B,2,FALSE)),"?",VLOOKUP(U110,Athletes!$A:$B,2,FALSE)))</f>
        <v/>
      </c>
      <c r="V111" s="61" t="str">
        <f>IF(V110="","",IF(ISERROR(VLOOKUP(V110,Athletes!$A:$B,2,FALSE)),"?",VLOOKUP(V110,Athletes!$A:$B,2,FALSE)))</f>
        <v/>
      </c>
      <c r="W111" s="61" t="str">
        <f>IF(W110="","",IF(ISERROR(VLOOKUP(W110,Athletes!$A:$B,2,FALSE)),"?",VLOOKUP(W110,Athletes!$A:$B,2,FALSE)))</f>
        <v/>
      </c>
      <c r="X111" s="61" t="str">
        <f>IF(X110="","",IF(ISERROR(VLOOKUP(X110,Athletes!$A:$B,2,FALSE)),"?",VLOOKUP(X110,Athletes!$A:$B,2,FALSE)))</f>
        <v/>
      </c>
      <c r="Y111" s="61" t="str">
        <f>IF(Y110="","",IF(ISERROR(VLOOKUP(Y110,Athletes!$A:$B,2,FALSE)),"?",VLOOKUP(Y110,Athletes!$A:$B,2,FALSE)))</f>
        <v/>
      </c>
      <c r="Z111" s="61" t="str">
        <f>IF(Z110="","",IF(ISERROR(VLOOKUP(Z110,Athletes!$A:$B,2,FALSE)),"?",VLOOKUP(Z110,Athletes!$A:$B,2,FALSE)))</f>
        <v/>
      </c>
    </row>
    <row r="112" spans="1:26" x14ac:dyDescent="0.35">
      <c r="A112" s="105"/>
      <c r="B112" s="102"/>
      <c r="C112" s="61" t="str">
        <f>IF(C110="","",IF(ISERROR(VLOOKUP(C110,Athletes!$A:$C,3,FALSE)),"?",VLOOKUP(C110,Athletes!$A:$C,3,FALSE)))</f>
        <v/>
      </c>
      <c r="D112" s="61" t="str">
        <f>IF(D110="","",IF(ISERROR(VLOOKUP(D110,Athletes!$A:$C,3,FALSE)),"?",VLOOKUP(D110,Athletes!$A:$C,3,FALSE)))</f>
        <v/>
      </c>
      <c r="E112" s="61" t="str">
        <f>IF(E110="","",IF(ISERROR(VLOOKUP(E110,Athletes!$A:$C,3,FALSE)),"?",VLOOKUP(E110,Athletes!$A:$C,3,FALSE)))</f>
        <v/>
      </c>
      <c r="F112" s="61" t="str">
        <f>IF(F110="","",IF(ISERROR(VLOOKUP(F110,Athletes!$A:$C,3,FALSE)),"?",VLOOKUP(F110,Athletes!$A:$C,3,FALSE)))</f>
        <v/>
      </c>
      <c r="G112" s="61" t="str">
        <f>IF(G110="","",IF(ISERROR(VLOOKUP(G110,Athletes!$A:$C,3,FALSE)),"?",VLOOKUP(G110,Athletes!$A:$C,3,FALSE)))</f>
        <v/>
      </c>
      <c r="H112" s="61" t="str">
        <f>IF(H110="","",IF(ISERROR(VLOOKUP(H110,Athletes!$A:$C,3,FALSE)),"?",VLOOKUP(H110,Athletes!$A:$C,3,FALSE)))</f>
        <v/>
      </c>
      <c r="I112" s="61" t="str">
        <f>IF(I110="","",IF(ISERROR(VLOOKUP(I110,Athletes!$A:$C,3,FALSE)),"?",VLOOKUP(I110,Athletes!$A:$C,3,FALSE)))</f>
        <v/>
      </c>
      <c r="J112" s="61" t="str">
        <f>IF(J110="","",IF(ISERROR(VLOOKUP(J110,Athletes!$A:$C,3,FALSE)),"?",VLOOKUP(J110,Athletes!$A:$C,3,FALSE)))</f>
        <v/>
      </c>
      <c r="K112" s="61" t="str">
        <f>IF(K110="","",IF(ISERROR(VLOOKUP(K110,Athletes!$A:$C,3,FALSE)),"?",VLOOKUP(K110,Athletes!$A:$C,3,FALSE)))</f>
        <v/>
      </c>
      <c r="L112" s="61" t="str">
        <f>IF(L110="","",IF(ISERROR(VLOOKUP(L110,Athletes!$A:$C,3,FALSE)),"?",VLOOKUP(L110,Athletes!$A:$C,3,FALSE)))</f>
        <v/>
      </c>
      <c r="M112" s="61" t="str">
        <f>IF(M110="","",IF(ISERROR(VLOOKUP(M110,Athletes!$A:$C,3,FALSE)),"?",VLOOKUP(M110,Athletes!$A:$C,3,FALSE)))</f>
        <v/>
      </c>
      <c r="N112" s="61" t="str">
        <f>IF(N110="","",IF(ISERROR(VLOOKUP(N110,Athletes!$A:$C,3,FALSE)),"?",VLOOKUP(N110,Athletes!$A:$C,3,FALSE)))</f>
        <v/>
      </c>
      <c r="O112" s="61" t="str">
        <f>IF(O110="","",IF(ISERROR(VLOOKUP(O110,Athletes!$A:$C,3,FALSE)),"?",VLOOKUP(O110,Athletes!$A:$C,3,FALSE)))</f>
        <v/>
      </c>
      <c r="P112" s="61" t="str">
        <f>IF(P110="","",IF(ISERROR(VLOOKUP(P110,Athletes!$A:$C,3,FALSE)),"?",VLOOKUP(P110,Athletes!$A:$C,3,FALSE)))</f>
        <v/>
      </c>
      <c r="Q112" s="61" t="str">
        <f>IF(Q110="","",IF(ISERROR(VLOOKUP(Q110,Athletes!$A:$C,3,FALSE)),"?",VLOOKUP(Q110,Athletes!$A:$C,3,FALSE)))</f>
        <v/>
      </c>
      <c r="R112" s="61" t="str">
        <f>IF(R110="","",IF(ISERROR(VLOOKUP(R110,Athletes!$A:$C,3,FALSE)),"?",VLOOKUP(R110,Athletes!$A:$C,3,FALSE)))</f>
        <v/>
      </c>
      <c r="S112" s="61" t="str">
        <f>IF(S110="","",IF(ISERROR(VLOOKUP(S110,Athletes!$A:$C,3,FALSE)),"?",VLOOKUP(S110,Athletes!$A:$C,3,FALSE)))</f>
        <v/>
      </c>
      <c r="T112" s="61" t="str">
        <f>IF(T110="","",IF(ISERROR(VLOOKUP(T110,Athletes!$A:$C,3,FALSE)),"?",VLOOKUP(T110,Athletes!$A:$C,3,FALSE)))</f>
        <v/>
      </c>
      <c r="U112" s="61" t="str">
        <f>IF(U110="","",IF(ISERROR(VLOOKUP(U110,Athletes!$A:$C,3,FALSE)),"?",VLOOKUP(U110,Athletes!$A:$C,3,FALSE)))</f>
        <v/>
      </c>
      <c r="V112" s="61" t="str">
        <f>IF(V110="","",IF(ISERROR(VLOOKUP(V110,Athletes!$A:$C,3,FALSE)),"?",VLOOKUP(V110,Athletes!$A:$C,3,FALSE)))</f>
        <v/>
      </c>
      <c r="W112" s="61" t="str">
        <f>IF(W110="","",IF(ISERROR(VLOOKUP(W110,Athletes!$A:$C,3,FALSE)),"?",VLOOKUP(W110,Athletes!$A:$C,3,FALSE)))</f>
        <v/>
      </c>
      <c r="X112" s="61" t="str">
        <f>IF(X110="","",IF(ISERROR(VLOOKUP(X110,Athletes!$A:$C,3,FALSE)),"?",VLOOKUP(X110,Athletes!$A:$C,3,FALSE)))</f>
        <v/>
      </c>
      <c r="Y112" s="61" t="str">
        <f>IF(Y110="","",IF(ISERROR(VLOOKUP(Y110,Athletes!$A:$C,3,FALSE)),"?",VLOOKUP(Y110,Athletes!$A:$C,3,FALSE)))</f>
        <v/>
      </c>
      <c r="Z112" s="61" t="str">
        <f>IF(Z110="","",IF(ISERROR(VLOOKUP(Z110,Athletes!$A:$C,3,FALSE)),"?",VLOOKUP(Z110,Athletes!$A:$C,3,FALSE)))</f>
        <v/>
      </c>
    </row>
    <row r="113" spans="1:26" x14ac:dyDescent="0.35">
      <c r="A113" s="106"/>
      <c r="B113" s="107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x14ac:dyDescent="0.35">
      <c r="A114" s="108" t="s">
        <v>71</v>
      </c>
      <c r="B114" s="104" t="s">
        <v>59</v>
      </c>
      <c r="C114" s="8"/>
      <c r="D114" s="8"/>
      <c r="E114" s="8"/>
      <c r="F114" s="8"/>
      <c r="G114" s="8"/>
      <c r="H114" s="8"/>
      <c r="I114" s="8"/>
      <c r="J114" s="70"/>
      <c r="K114" s="70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35">
      <c r="A115" s="105"/>
      <c r="B115" s="102"/>
      <c r="C115" s="61" t="str">
        <f>IF(C114="","",IF(ISERROR(VLOOKUP(C114,Athletes!$A:$B,2,FALSE)),"?",VLOOKUP(C114,Athletes!$A:$B,2,FALSE)))</f>
        <v/>
      </c>
      <c r="D115" s="61" t="str">
        <f>IF(D114="","",IF(ISERROR(VLOOKUP(D114,Athletes!$A:$B,2,FALSE)),"?",VLOOKUP(D114,Athletes!$A:$B,2,FALSE)))</f>
        <v/>
      </c>
      <c r="E115" s="61" t="str">
        <f>IF(E114="","",IF(ISERROR(VLOOKUP(E114,Athletes!$A:$B,2,FALSE)),"?",VLOOKUP(E114,Athletes!$A:$B,2,FALSE)))</f>
        <v/>
      </c>
      <c r="F115" s="61" t="str">
        <f>IF(F114="","",IF(ISERROR(VLOOKUP(F114,Athletes!$A:$B,2,FALSE)),"?",VLOOKUP(F114,Athletes!$A:$B,2,FALSE)))</f>
        <v/>
      </c>
      <c r="G115" s="61" t="str">
        <f>IF(G114="","",IF(ISERROR(VLOOKUP(G114,Athletes!$A:$B,2,FALSE)),"?",VLOOKUP(G114,Athletes!$A:$B,2,FALSE)))</f>
        <v/>
      </c>
      <c r="H115" s="61" t="str">
        <f>IF(H114="","",IF(ISERROR(VLOOKUP(H114,Athletes!$A:$B,2,FALSE)),"?",VLOOKUP(H114,Athletes!$A:$B,2,FALSE)))</f>
        <v/>
      </c>
      <c r="I115" s="61" t="str">
        <f>IF(I114="","",IF(ISERROR(VLOOKUP(I114,Athletes!$A:$B,2,FALSE)),"?",VLOOKUP(I114,Athletes!$A:$B,2,FALSE)))</f>
        <v/>
      </c>
      <c r="J115" s="61" t="str">
        <f>IF(J114="","",IF(ISERROR(VLOOKUP(J114,Athletes!$A:$B,2,FALSE)),"?",VLOOKUP(J114,Athletes!$A:$B,2,FALSE)))</f>
        <v/>
      </c>
      <c r="K115" s="61" t="str">
        <f>IF(K114="","",IF(ISERROR(VLOOKUP(K114,Athletes!$A:$B,2,FALSE)),"?",VLOOKUP(K114,Athletes!$A:$B,2,FALSE)))</f>
        <v/>
      </c>
      <c r="L115" s="61" t="str">
        <f>IF(L114="","",IF(ISERROR(VLOOKUP(L114,Athletes!$A:$B,2,FALSE)),"?",VLOOKUP(L114,Athletes!$A:$B,2,FALSE)))</f>
        <v/>
      </c>
      <c r="M115" s="61" t="str">
        <f>IF(M114="","",IF(ISERROR(VLOOKUP(M114,Athletes!$A:$B,2,FALSE)),"?",VLOOKUP(M114,Athletes!$A:$B,2,FALSE)))</f>
        <v/>
      </c>
      <c r="N115" s="61"/>
      <c r="O115" s="61" t="str">
        <f>IF(O114="","",IF(ISERROR(VLOOKUP(O114,Athletes!$A:$B,2,FALSE)),"?",VLOOKUP(O114,Athletes!$A:$B,2,FALSE)))</f>
        <v/>
      </c>
      <c r="P115" s="61"/>
      <c r="Q115" s="61" t="str">
        <f>IF(Q114="","",IF(ISERROR(VLOOKUP(Q114,Athletes!$A:$B,2,FALSE)),"?",VLOOKUP(Q114,Athletes!$A:$B,2,FALSE)))</f>
        <v/>
      </c>
      <c r="R115" s="61"/>
      <c r="S115" s="61" t="str">
        <f>IF(S114="","",IF(ISERROR(VLOOKUP(S114,Athletes!$A:$B,2,FALSE)),"?",VLOOKUP(S114,Athletes!$A:$B,2,FALSE)))</f>
        <v/>
      </c>
      <c r="T115" s="61"/>
      <c r="U115" s="61" t="str">
        <f>IF(U114="","",IF(ISERROR(VLOOKUP(U114,Athletes!$A:$B,2,FALSE)),"?",VLOOKUP(U114,Athletes!$A:$B,2,FALSE)))</f>
        <v/>
      </c>
      <c r="V115" s="61"/>
      <c r="W115" s="61" t="str">
        <f>IF(W114="","",IF(ISERROR(VLOOKUP(W114,Athletes!$A:$B,2,FALSE)),"?",VLOOKUP(W114,Athletes!$A:$B,2,FALSE)))</f>
        <v/>
      </c>
      <c r="X115" s="61"/>
      <c r="Y115" s="61" t="str">
        <f>IF(Y114="","",IF(ISERROR(VLOOKUP(Y114,Athletes!$A:$B,2,FALSE)),"?",VLOOKUP(Y114,Athletes!$A:$B,2,FALSE)))</f>
        <v/>
      </c>
      <c r="Z115" s="61"/>
    </row>
    <row r="116" spans="1:26" x14ac:dyDescent="0.35">
      <c r="A116" s="105"/>
      <c r="B116" s="102"/>
      <c r="C116" s="61" t="str">
        <f>IF(C114="","",IF(ISERROR(VLOOKUP(C114,Athletes!$A:$C,3,FALSE)),"?",VLOOKUP(C114,Athletes!$A:$C,3,FALSE)))</f>
        <v/>
      </c>
      <c r="D116" s="61" t="str">
        <f>IF(D114="","",IF(ISERROR(VLOOKUP(D114,Athletes!$A:$C,3,FALSE)),"?",VLOOKUP(D114,Athletes!$A:$C,3,FALSE)))</f>
        <v/>
      </c>
      <c r="E116" s="61" t="str">
        <f>IF(E114="","",IF(ISERROR(VLOOKUP(E114,Athletes!$A:$C,3,FALSE)),"?",VLOOKUP(E114,Athletes!$A:$C,3,FALSE)))</f>
        <v/>
      </c>
      <c r="F116" s="61" t="str">
        <f>IF(F114="","",IF(ISERROR(VLOOKUP(F114,Athletes!$A:$C,3,FALSE)),"?",VLOOKUP(F114,Athletes!$A:$C,3,FALSE)))</f>
        <v/>
      </c>
      <c r="G116" s="61" t="str">
        <f>IF(G114="","",IF(ISERROR(VLOOKUP(G114,Athletes!$A:$C,3,FALSE)),"?",VLOOKUP(G114,Athletes!$A:$C,3,FALSE)))</f>
        <v/>
      </c>
      <c r="H116" s="61" t="str">
        <f>IF(H114="","",IF(ISERROR(VLOOKUP(H114,Athletes!$A:$C,3,FALSE)),"?",VLOOKUP(H114,Athletes!$A:$C,3,FALSE)))</f>
        <v/>
      </c>
      <c r="I116" s="61" t="str">
        <f>IF(I114="","",IF(ISERROR(VLOOKUP(I114,Athletes!$A:$C,3,FALSE)),"?",VLOOKUP(I114,Athletes!$A:$C,3,FALSE)))</f>
        <v/>
      </c>
      <c r="J116" s="61" t="str">
        <f>IF(J114="","",IF(ISERROR(VLOOKUP(J114,Athletes!$A:$C,3,FALSE)),"?",VLOOKUP(J114,Athletes!$A:$C,3,FALSE)))</f>
        <v/>
      </c>
      <c r="K116" s="61" t="str">
        <f>IF(K114="","",IF(ISERROR(VLOOKUP(K114,Athletes!$A:$C,3,FALSE)),"?",VLOOKUP(K114,Athletes!$A:$C,3,FALSE)))</f>
        <v/>
      </c>
      <c r="L116" s="61" t="str">
        <f>IF(L114="","",IF(ISERROR(VLOOKUP(L114,Athletes!$A:$C,3,FALSE)),"?",VLOOKUP(L114,Athletes!$A:$C,3,FALSE)))</f>
        <v/>
      </c>
      <c r="M116" s="61" t="str">
        <f>IF(M114="","",IF(ISERROR(VLOOKUP(M114,Athletes!$A:$C,3,FALSE)),"?",VLOOKUP(M114,Athletes!$A:$C,3,FALSE)))</f>
        <v/>
      </c>
      <c r="N116" s="61" t="str">
        <f>IF(N114="","",IF(ISERROR(VLOOKUP(N114,Athletes!$A:$C,3,FALSE)),"?",VLOOKUP(N114,Athletes!$A:$C,3,FALSE)))</f>
        <v/>
      </c>
      <c r="O116" s="61" t="str">
        <f>IF(O114="","",IF(ISERROR(VLOOKUP(O114,Athletes!$A:$C,3,FALSE)),"?",VLOOKUP(O114,Athletes!$A:$C,3,FALSE)))</f>
        <v/>
      </c>
      <c r="P116" s="61" t="str">
        <f>IF(P114="","",IF(ISERROR(VLOOKUP(P114,Athletes!$A:$C,3,FALSE)),"?",VLOOKUP(P114,Athletes!$A:$C,3,FALSE)))</f>
        <v/>
      </c>
      <c r="Q116" s="61" t="str">
        <f>IF(Q114="","",IF(ISERROR(VLOOKUP(Q114,Athletes!$A:$C,3,FALSE)),"?",VLOOKUP(Q114,Athletes!$A:$C,3,FALSE)))</f>
        <v/>
      </c>
      <c r="R116" s="61" t="str">
        <f>IF(R114="","",IF(ISERROR(VLOOKUP(R114,Athletes!$A:$C,3,FALSE)),"?",VLOOKUP(R114,Athletes!$A:$C,3,FALSE)))</f>
        <v/>
      </c>
      <c r="S116" s="61" t="str">
        <f>IF(S114="","",IF(ISERROR(VLOOKUP(S114,Athletes!$A:$C,3,FALSE)),"?",VLOOKUP(S114,Athletes!$A:$C,3,FALSE)))</f>
        <v/>
      </c>
      <c r="T116" s="61" t="str">
        <f>IF(T114="","",IF(ISERROR(VLOOKUP(T114,Athletes!$A:$C,3,FALSE)),"?",VLOOKUP(T114,Athletes!$A:$C,3,FALSE)))</f>
        <v/>
      </c>
      <c r="U116" s="61" t="str">
        <f>IF(U114="","",IF(ISERROR(VLOOKUP(U114,Athletes!$A:$C,3,FALSE)),"?",VLOOKUP(U114,Athletes!$A:$C,3,FALSE)))</f>
        <v/>
      </c>
      <c r="V116" s="61" t="str">
        <f>IF(V114="","",IF(ISERROR(VLOOKUP(V114,Athletes!$A:$C,3,FALSE)),"?",VLOOKUP(V114,Athletes!$A:$C,3,FALSE)))</f>
        <v/>
      </c>
      <c r="W116" s="61" t="str">
        <f>IF(W114="","",IF(ISERROR(VLOOKUP(W114,Athletes!$A:$C,3,FALSE)),"?",VLOOKUP(W114,Athletes!$A:$C,3,FALSE)))</f>
        <v/>
      </c>
      <c r="X116" s="61" t="str">
        <f>IF(X114="","",IF(ISERROR(VLOOKUP(X114,Athletes!$A:$C,3,FALSE)),"?",VLOOKUP(X114,Athletes!$A:$C,3,FALSE)))</f>
        <v/>
      </c>
      <c r="Y116" s="61" t="str">
        <f>IF(Y114="","",IF(ISERROR(VLOOKUP(Y114,Athletes!$A:$C,3,FALSE)),"?",VLOOKUP(Y114,Athletes!$A:$C,3,FALSE)))</f>
        <v/>
      </c>
      <c r="Z116" s="61" t="str">
        <f>IF(Z114="","",IF(ISERROR(VLOOKUP(Z114,Athletes!$A:$C,3,FALSE)),"?",VLOOKUP(Z114,Athletes!$A:$C,3,FALSE)))</f>
        <v/>
      </c>
    </row>
    <row r="117" spans="1:26" x14ac:dyDescent="0.35">
      <c r="A117" s="105"/>
      <c r="B117" s="107"/>
      <c r="C117" s="11"/>
      <c r="D117" s="11"/>
      <c r="E117" s="11"/>
      <c r="F117" s="11"/>
      <c r="G117" s="11"/>
      <c r="H117" s="11"/>
      <c r="I117" s="11"/>
      <c r="J117" s="71"/>
      <c r="K117" s="7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x14ac:dyDescent="0.35">
      <c r="A118" s="105"/>
      <c r="B118" s="104" t="s">
        <v>58</v>
      </c>
      <c r="C118" s="8"/>
      <c r="D118" s="8"/>
      <c r="E118" s="8"/>
      <c r="F118" s="8"/>
      <c r="G118" s="8"/>
      <c r="H118" s="8"/>
      <c r="I118" s="8"/>
      <c r="J118" s="70"/>
      <c r="K118" s="70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35">
      <c r="A119" s="105"/>
      <c r="B119" s="102"/>
      <c r="C119" s="61" t="str">
        <f>IF(C118="","",IF(ISERROR(VLOOKUP(C118,Athletes!$A:$B,2,FALSE)),"?",VLOOKUP(C118,Athletes!$A:$B,2,FALSE)))</f>
        <v/>
      </c>
      <c r="D119" s="61" t="str">
        <f>IF(D118="","",IF(ISERROR(VLOOKUP(D118,Athletes!$A:$B,2,FALSE)),"?",VLOOKUP(D118,Athletes!$A:$B,2,FALSE)))</f>
        <v/>
      </c>
      <c r="E119" s="61" t="str">
        <f>IF(E118="","",IF(ISERROR(VLOOKUP(E118,Athletes!$A:$B,2,FALSE)),"?",VLOOKUP(E118,Athletes!$A:$B,2,FALSE)))</f>
        <v/>
      </c>
      <c r="F119" s="61" t="str">
        <f>IF(F118="","",IF(ISERROR(VLOOKUP(F118,Athletes!$A:$B,2,FALSE)),"?",VLOOKUP(F118,Athletes!$A:$B,2,FALSE)))</f>
        <v/>
      </c>
      <c r="G119" s="61" t="str">
        <f>IF(G118="","",IF(ISERROR(VLOOKUP(G118,Athletes!$A:$B,2,FALSE)),"?",VLOOKUP(G118,Athletes!$A:$B,2,FALSE)))</f>
        <v/>
      </c>
      <c r="H119" s="61" t="str">
        <f>IF(H118="","",IF(ISERROR(VLOOKUP(H118,Athletes!$A:$B,2,FALSE)),"?",VLOOKUP(H118,Athletes!$A:$B,2,FALSE)))</f>
        <v/>
      </c>
      <c r="I119" s="61" t="str">
        <f>IF(I118="","",IF(ISERROR(VLOOKUP(I118,Athletes!$A:$B,2,FALSE)),"?",VLOOKUP(I118,Athletes!$A:$B,2,FALSE)))</f>
        <v/>
      </c>
      <c r="J119" s="61" t="str">
        <f>IF(J118="","",IF(ISERROR(VLOOKUP(J118,Athletes!$A:$B,2,FALSE)),"?",VLOOKUP(J118,Athletes!$A:$B,2,FALSE)))</f>
        <v/>
      </c>
      <c r="K119" s="61" t="str">
        <f>IF(K118="","",IF(ISERROR(VLOOKUP(K118,Athletes!$A:$B,2,FALSE)),"?",VLOOKUP(K118,Athletes!$A:$B,2,FALSE)))</f>
        <v/>
      </c>
      <c r="L119" s="61" t="str">
        <f>IF(L118="","",IF(ISERROR(VLOOKUP(L118,Athletes!$A:$B,2,FALSE)),"?",VLOOKUP(L118,Athletes!$A:$B,2,FALSE)))</f>
        <v/>
      </c>
      <c r="M119" s="61" t="str">
        <f>IF(M118="","",IF(ISERROR(VLOOKUP(M118,Athletes!$A:$B,2,FALSE)),"?",VLOOKUP(M118,Athletes!$A:$B,2,FALSE)))</f>
        <v/>
      </c>
      <c r="N119" s="61" t="str">
        <f>IF(N118="","",IF(ISERROR(VLOOKUP(N118,Athletes!$A:$B,2,FALSE)),"?",VLOOKUP(N118,Athletes!$A:$B,2,FALSE)))</f>
        <v/>
      </c>
      <c r="O119" s="61" t="str">
        <f>IF(O118="","",IF(ISERROR(VLOOKUP(O118,Athletes!$A:$B,2,FALSE)),"?",VLOOKUP(O118,Athletes!$A:$B,2,FALSE)))</f>
        <v/>
      </c>
      <c r="P119" s="61" t="str">
        <f>IF(P118="","",IF(ISERROR(VLOOKUP(P118,Athletes!$A:$B,2,FALSE)),"?",VLOOKUP(P118,Athletes!$A:$B,2,FALSE)))</f>
        <v/>
      </c>
      <c r="Q119" s="61" t="str">
        <f>IF(Q118="","",IF(ISERROR(VLOOKUP(Q118,Athletes!$A:$B,2,FALSE)),"?",VLOOKUP(Q118,Athletes!$A:$B,2,FALSE)))</f>
        <v/>
      </c>
      <c r="R119" s="61" t="str">
        <f>IF(R118="","",IF(ISERROR(VLOOKUP(R118,Athletes!$A:$B,2,FALSE)),"?",VLOOKUP(R118,Athletes!$A:$B,2,FALSE)))</f>
        <v/>
      </c>
      <c r="S119" s="61" t="str">
        <f>IF(S118="","",IF(ISERROR(VLOOKUP(S118,Athletes!$A:$B,2,FALSE)),"?",VLOOKUP(S118,Athletes!$A:$B,2,FALSE)))</f>
        <v/>
      </c>
      <c r="T119" s="61" t="str">
        <f>IF(T118="","",IF(ISERROR(VLOOKUP(T118,Athletes!$A:$B,2,FALSE)),"?",VLOOKUP(T118,Athletes!$A:$B,2,FALSE)))</f>
        <v/>
      </c>
      <c r="U119" s="61" t="str">
        <f>IF(U118="","",IF(ISERROR(VLOOKUP(U118,Athletes!$A:$B,2,FALSE)),"?",VLOOKUP(U118,Athletes!$A:$B,2,FALSE)))</f>
        <v/>
      </c>
      <c r="V119" s="61" t="str">
        <f>IF(V118="","",IF(ISERROR(VLOOKUP(V118,Athletes!$A:$B,2,FALSE)),"?",VLOOKUP(V118,Athletes!$A:$B,2,FALSE)))</f>
        <v/>
      </c>
      <c r="W119" s="61" t="str">
        <f>IF(W118="","",IF(ISERROR(VLOOKUP(W118,Athletes!$A:$B,2,FALSE)),"?",VLOOKUP(W118,Athletes!$A:$B,2,FALSE)))</f>
        <v/>
      </c>
      <c r="X119" s="61" t="str">
        <f>IF(X118="","",IF(ISERROR(VLOOKUP(X118,Athletes!$A:$B,2,FALSE)),"?",VLOOKUP(X118,Athletes!$A:$B,2,FALSE)))</f>
        <v/>
      </c>
      <c r="Y119" s="61" t="str">
        <f>IF(Y118="","",IF(ISERROR(VLOOKUP(Y118,Athletes!$A:$B,2,FALSE)),"?",VLOOKUP(Y118,Athletes!$A:$B,2,FALSE)))</f>
        <v/>
      </c>
      <c r="Z119" s="61" t="str">
        <f>IF(Z118="","",IF(ISERROR(VLOOKUP(Z118,Athletes!$A:$B,2,FALSE)),"?",VLOOKUP(Z118,Athletes!$A:$B,2,FALSE)))</f>
        <v/>
      </c>
    </row>
    <row r="120" spans="1:26" x14ac:dyDescent="0.35">
      <c r="A120" s="105"/>
      <c r="B120" s="102"/>
      <c r="C120" s="61" t="str">
        <f>IF(C118="","",IF(ISERROR(VLOOKUP(C118,Athletes!$A:$C,3,FALSE)),"?",VLOOKUP(C118,Athletes!$A:$C,3,FALSE)))</f>
        <v/>
      </c>
      <c r="D120" s="61" t="str">
        <f>IF(D118="","",IF(ISERROR(VLOOKUP(D118,Athletes!$A:$C,3,FALSE)),"?",VLOOKUP(D118,Athletes!$A:$C,3,FALSE)))</f>
        <v/>
      </c>
      <c r="E120" s="61" t="str">
        <f>IF(E118="","",IF(ISERROR(VLOOKUP(E118,Athletes!$A:$C,3,FALSE)),"?",VLOOKUP(E118,Athletes!$A:$C,3,FALSE)))</f>
        <v/>
      </c>
      <c r="F120" s="61" t="str">
        <f>IF(F118="","",IF(ISERROR(VLOOKUP(F118,Athletes!$A:$C,3,FALSE)),"?",VLOOKUP(F118,Athletes!$A:$C,3,FALSE)))</f>
        <v/>
      </c>
      <c r="G120" s="61" t="str">
        <f>IF(G118="","",IF(ISERROR(VLOOKUP(G118,Athletes!$A:$C,3,FALSE)),"?",VLOOKUP(G118,Athletes!$A:$C,3,FALSE)))</f>
        <v/>
      </c>
      <c r="H120" s="61" t="str">
        <f>IF(H118="","",IF(ISERROR(VLOOKUP(H118,Athletes!$A:$C,3,FALSE)),"?",VLOOKUP(H118,Athletes!$A:$C,3,FALSE)))</f>
        <v/>
      </c>
      <c r="I120" s="61" t="str">
        <f>IF(I118="","",IF(ISERROR(VLOOKUP(I118,Athletes!$A:$C,3,FALSE)),"?",VLOOKUP(I118,Athletes!$A:$C,3,FALSE)))</f>
        <v/>
      </c>
      <c r="J120" s="61" t="str">
        <f>IF(J118="","",IF(ISERROR(VLOOKUP(J118,Athletes!$A:$C,3,FALSE)),"?",VLOOKUP(J118,Athletes!$A:$C,3,FALSE)))</f>
        <v/>
      </c>
      <c r="K120" s="61" t="str">
        <f>IF(K118="","",IF(ISERROR(VLOOKUP(K118,Athletes!$A:$C,3,FALSE)),"?",VLOOKUP(K118,Athletes!$A:$C,3,FALSE)))</f>
        <v/>
      </c>
      <c r="L120" s="61" t="str">
        <f>IF(L118="","",IF(ISERROR(VLOOKUP(L118,Athletes!$A:$C,3,FALSE)),"?",VLOOKUP(L118,Athletes!$A:$C,3,FALSE)))</f>
        <v/>
      </c>
      <c r="M120" s="61" t="str">
        <f>IF(M118="","",IF(ISERROR(VLOOKUP(M118,Athletes!$A:$C,3,FALSE)),"?",VLOOKUP(M118,Athletes!$A:$C,3,FALSE)))</f>
        <v/>
      </c>
      <c r="N120" s="61" t="str">
        <f>IF(N118="","",IF(ISERROR(VLOOKUP(N118,Athletes!$A:$C,3,FALSE)),"?",VLOOKUP(N118,Athletes!$A:$C,3,FALSE)))</f>
        <v/>
      </c>
      <c r="O120" s="61" t="str">
        <f>IF(O118="","",IF(ISERROR(VLOOKUP(O118,Athletes!$A:$C,3,FALSE)),"?",VLOOKUP(O118,Athletes!$A:$C,3,FALSE)))</f>
        <v/>
      </c>
      <c r="P120" s="61" t="str">
        <f>IF(P118="","",IF(ISERROR(VLOOKUP(P118,Athletes!$A:$C,3,FALSE)),"?",VLOOKUP(P118,Athletes!$A:$C,3,FALSE)))</f>
        <v/>
      </c>
      <c r="Q120" s="61" t="str">
        <f>IF(Q118="","",IF(ISERROR(VLOOKUP(Q118,Athletes!$A:$C,3,FALSE)),"?",VLOOKUP(Q118,Athletes!$A:$C,3,FALSE)))</f>
        <v/>
      </c>
      <c r="R120" s="61" t="str">
        <f>IF(R118="","",IF(ISERROR(VLOOKUP(R118,Athletes!$A:$C,3,FALSE)),"?",VLOOKUP(R118,Athletes!$A:$C,3,FALSE)))</f>
        <v/>
      </c>
      <c r="S120" s="61" t="str">
        <f>IF(S118="","",IF(ISERROR(VLOOKUP(S118,Athletes!$A:$C,3,FALSE)),"?",VLOOKUP(S118,Athletes!$A:$C,3,FALSE)))</f>
        <v/>
      </c>
      <c r="T120" s="61" t="str">
        <f>IF(T118="","",IF(ISERROR(VLOOKUP(T118,Athletes!$A:$C,3,FALSE)),"?",VLOOKUP(T118,Athletes!$A:$C,3,FALSE)))</f>
        <v/>
      </c>
      <c r="U120" s="61" t="str">
        <f>IF(U118="","",IF(ISERROR(VLOOKUP(U118,Athletes!$A:$C,3,FALSE)),"?",VLOOKUP(U118,Athletes!$A:$C,3,FALSE)))</f>
        <v/>
      </c>
      <c r="V120" s="61" t="str">
        <f>IF(V118="","",IF(ISERROR(VLOOKUP(V118,Athletes!$A:$C,3,FALSE)),"?",VLOOKUP(V118,Athletes!$A:$C,3,FALSE)))</f>
        <v/>
      </c>
      <c r="W120" s="61" t="str">
        <f>IF(W118="","",IF(ISERROR(VLOOKUP(W118,Athletes!$A:$C,3,FALSE)),"?",VLOOKUP(W118,Athletes!$A:$C,3,FALSE)))</f>
        <v/>
      </c>
      <c r="X120" s="61" t="str">
        <f>IF(X118="","",IF(ISERROR(VLOOKUP(X118,Athletes!$A:$C,3,FALSE)),"?",VLOOKUP(X118,Athletes!$A:$C,3,FALSE)))</f>
        <v/>
      </c>
      <c r="Y120" s="61" t="str">
        <f>IF(Y118="","",IF(ISERROR(VLOOKUP(Y118,Athletes!$A:$C,3,FALSE)),"?",VLOOKUP(Y118,Athletes!$A:$C,3,FALSE)))</f>
        <v/>
      </c>
      <c r="Z120" s="61" t="str">
        <f>IF(Z118="","",IF(ISERROR(VLOOKUP(Z118,Athletes!$A:$C,3,FALSE)),"?",VLOOKUP(Z118,Athletes!$A:$C,3,FALSE)))</f>
        <v/>
      </c>
    </row>
    <row r="121" spans="1:26" x14ac:dyDescent="0.35">
      <c r="A121" s="105"/>
      <c r="B121" s="107"/>
      <c r="C121" s="11"/>
      <c r="D121" s="11"/>
      <c r="E121" s="11"/>
      <c r="F121" s="11"/>
      <c r="G121" s="11"/>
      <c r="H121" s="11"/>
      <c r="I121" s="11"/>
      <c r="J121" s="71"/>
      <c r="K121" s="7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x14ac:dyDescent="0.35">
      <c r="A122" s="105"/>
      <c r="B122" s="104" t="s">
        <v>61</v>
      </c>
      <c r="C122" s="8">
        <v>211</v>
      </c>
      <c r="D122" s="8">
        <v>1</v>
      </c>
      <c r="E122" s="8">
        <v>238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35">
      <c r="A123" s="105"/>
      <c r="B123" s="102"/>
      <c r="C123" s="61" t="str">
        <f>IF(C122="","",IF(ISERROR(VLOOKUP(C122,Athletes!$A:$B,2,FALSE)),"?",VLOOKUP(C122,Athletes!$A:$B,2,FALSE)))</f>
        <v>Chloe Penfold</v>
      </c>
      <c r="D123" s="61" t="str">
        <f>IF(D122="","",IF(ISERROR(VLOOKUP(D122,Athletes!$A:$B,2,FALSE)),"?",VLOOKUP(D122,Athletes!$A:$B,2,FALSE)))</f>
        <v>Amelia Waller</v>
      </c>
      <c r="E123" s="61" t="str">
        <f>IF(E122="","",IF(ISERROR(VLOOKUP(E122,Athletes!$A:$B,2,FALSE)),"?",VLOOKUP(E122,Athletes!$A:$B,2,FALSE)))</f>
        <v>Elani Du Plessis</v>
      </c>
      <c r="F123" s="61" t="str">
        <f>IF(F122="","",IF(ISERROR(VLOOKUP(F122,Athletes!$A:$B,2,FALSE)),"?",VLOOKUP(F122,Athletes!$A:$B,2,FALSE)))</f>
        <v/>
      </c>
      <c r="G123" s="61" t="str">
        <f>IF(G122="","",IF(ISERROR(VLOOKUP(G122,Athletes!$A:$B,2,FALSE)),"?",VLOOKUP(G122,Athletes!$A:$B,2,FALSE)))</f>
        <v/>
      </c>
      <c r="H123" s="61" t="str">
        <f>IF(H122="","",IF(ISERROR(VLOOKUP(H122,Athletes!$A:$B,2,FALSE)),"?",VLOOKUP(H122,Athletes!$A:$B,2,FALSE)))</f>
        <v/>
      </c>
      <c r="I123" s="61" t="str">
        <f>IF(I122="","",IF(ISERROR(VLOOKUP(I122,Athletes!$A:$B,2,FALSE)),"?",VLOOKUP(I122,Athletes!$A:$B,2,FALSE)))</f>
        <v/>
      </c>
      <c r="J123" s="61" t="str">
        <f>IF(J122="","",IF(ISERROR(VLOOKUP(J122,Athletes!$A:$B,2,FALSE)),"?",VLOOKUP(J122,Athletes!$A:$B,2,FALSE)))</f>
        <v/>
      </c>
      <c r="K123" s="61" t="str">
        <f>IF(K122="","",IF(ISERROR(VLOOKUP(K122,Athletes!$A:$B,2,FALSE)),"?",VLOOKUP(K122,Athletes!$A:$B,2,FALSE)))</f>
        <v/>
      </c>
      <c r="L123" s="61" t="str">
        <f>IF(L122="","",IF(ISERROR(VLOOKUP(L122,Athletes!$A:$B,2,FALSE)),"?",VLOOKUP(L122,Athletes!$A:$B,2,FALSE)))</f>
        <v/>
      </c>
      <c r="M123" s="61" t="str">
        <f>IF(M122="","",IF(ISERROR(VLOOKUP(M122,Athletes!$A:$B,2,FALSE)),"?",VLOOKUP(M122,Athletes!$A:$B,2,FALSE)))</f>
        <v/>
      </c>
      <c r="N123" s="61" t="str">
        <f>IF(N122="","",IF(ISERROR(VLOOKUP(N122,Athletes!$A:$B,2,FALSE)),"?",VLOOKUP(N122,Athletes!$A:$B,2,FALSE)))</f>
        <v/>
      </c>
      <c r="O123" s="61" t="str">
        <f>IF(O122="","",IF(ISERROR(VLOOKUP(O122,Athletes!$A:$B,2,FALSE)),"?",VLOOKUP(O122,Athletes!$A:$B,2,FALSE)))</f>
        <v/>
      </c>
      <c r="P123" s="61" t="str">
        <f>IF(P122="","",IF(ISERROR(VLOOKUP(P122,Athletes!$A:$B,2,FALSE)),"?",VLOOKUP(P122,Athletes!$A:$B,2,FALSE)))</f>
        <v/>
      </c>
      <c r="Q123" s="61" t="str">
        <f>IF(Q122="","",IF(ISERROR(VLOOKUP(Q122,Athletes!$A:$B,2,FALSE)),"?",VLOOKUP(Q122,Athletes!$A:$B,2,FALSE)))</f>
        <v/>
      </c>
      <c r="R123" s="61" t="str">
        <f>IF(R122="","",IF(ISERROR(VLOOKUP(R122,Athletes!$A:$B,2,FALSE)),"?",VLOOKUP(R122,Athletes!$A:$B,2,FALSE)))</f>
        <v/>
      </c>
      <c r="S123" s="61" t="str">
        <f>IF(S122="","",IF(ISERROR(VLOOKUP(S122,Athletes!$A:$B,2,FALSE)),"?",VLOOKUP(S122,Athletes!$A:$B,2,FALSE)))</f>
        <v/>
      </c>
      <c r="T123" s="61" t="str">
        <f>IF(T122="","",IF(ISERROR(VLOOKUP(T122,Athletes!$A:$B,2,FALSE)),"?",VLOOKUP(T122,Athletes!$A:$B,2,FALSE)))</f>
        <v/>
      </c>
      <c r="U123" s="61" t="str">
        <f>IF(U122="","",IF(ISERROR(VLOOKUP(U122,Athletes!$A:$B,2,FALSE)),"?",VLOOKUP(U122,Athletes!$A:$B,2,FALSE)))</f>
        <v/>
      </c>
      <c r="V123" s="61" t="str">
        <f>IF(V122="","",IF(ISERROR(VLOOKUP(V122,Athletes!$A:$B,2,FALSE)),"?",VLOOKUP(V122,Athletes!$A:$B,2,FALSE)))</f>
        <v/>
      </c>
      <c r="W123" s="61" t="str">
        <f>IF(W122="","",IF(ISERROR(VLOOKUP(W122,Athletes!$A:$B,2,FALSE)),"?",VLOOKUP(W122,Athletes!$A:$B,2,FALSE)))</f>
        <v/>
      </c>
      <c r="X123" s="61" t="str">
        <f>IF(X122="","",IF(ISERROR(VLOOKUP(X122,Athletes!$A:$B,2,FALSE)),"?",VLOOKUP(X122,Athletes!$A:$B,2,FALSE)))</f>
        <v/>
      </c>
      <c r="Y123" s="61" t="str">
        <f>IF(Y122="","",IF(ISERROR(VLOOKUP(Y122,Athletes!$A:$B,2,FALSE)),"?",VLOOKUP(Y122,Athletes!$A:$B,2,FALSE)))</f>
        <v/>
      </c>
      <c r="Z123" s="61" t="str">
        <f>IF(Z122="","",IF(ISERROR(VLOOKUP(Z122,Athletes!$A:$B,2,FALSE)),"?",VLOOKUP(Z122,Athletes!$A:$B,2,FALSE)))</f>
        <v/>
      </c>
    </row>
    <row r="124" spans="1:26" x14ac:dyDescent="0.35">
      <c r="A124" s="105"/>
      <c r="B124" s="102"/>
      <c r="C124" s="61" t="str">
        <f>IF(C122="","",IF(ISERROR(VLOOKUP(C122,Athletes!$A:$C,3,FALSE)),"?",VLOOKUP(C122,Athletes!$A:$C,3,FALSE)))</f>
        <v>Horsham</v>
      </c>
      <c r="D124" s="61" t="str">
        <f>IF(D122="","",IF(ISERROR(VLOOKUP(D122,Athletes!$A:$C,3,FALSE)),"?",VLOOKUP(D122,Athletes!$A:$C,3,FALSE)))</f>
        <v>Brighton</v>
      </c>
      <c r="E124" s="61" t="str">
        <f>IF(E122="","",IF(ISERROR(VLOOKUP(E122,Athletes!$A:$C,3,FALSE)),"?",VLOOKUP(E122,Athletes!$A:$C,3,FALSE)))</f>
        <v>Horsham</v>
      </c>
      <c r="F124" s="61" t="str">
        <f>IF(F122="","",IF(ISERROR(VLOOKUP(F122,Athletes!$A:$C,3,FALSE)),"?",VLOOKUP(F122,Athletes!$A:$C,3,FALSE)))</f>
        <v/>
      </c>
      <c r="G124" s="61" t="str">
        <f>IF(G122="","",IF(ISERROR(VLOOKUP(G122,Athletes!$A:$C,3,FALSE)),"?",VLOOKUP(G122,Athletes!$A:$C,3,FALSE)))</f>
        <v/>
      </c>
      <c r="H124" s="61" t="str">
        <f>IF(H122="","",IF(ISERROR(VLOOKUP(H122,Athletes!$A:$C,3,FALSE)),"?",VLOOKUP(H122,Athletes!$A:$C,3,FALSE)))</f>
        <v/>
      </c>
      <c r="I124" s="61" t="str">
        <f>IF(I122="","",IF(ISERROR(VLOOKUP(I122,Athletes!$A:$C,3,FALSE)),"?",VLOOKUP(I122,Athletes!$A:$C,3,FALSE)))</f>
        <v/>
      </c>
      <c r="J124" s="61" t="str">
        <f>IF(J122="","",IF(ISERROR(VLOOKUP(J122,Athletes!$A:$C,3,FALSE)),"?",VLOOKUP(J122,Athletes!$A:$C,3,FALSE)))</f>
        <v/>
      </c>
      <c r="K124" s="61" t="str">
        <f>IF(K122="","",IF(ISERROR(VLOOKUP(K122,Athletes!$A:$C,3,FALSE)),"?",VLOOKUP(K122,Athletes!$A:$C,3,FALSE)))</f>
        <v/>
      </c>
      <c r="L124" s="61" t="str">
        <f>IF(L122="","",IF(ISERROR(VLOOKUP(L122,Athletes!$A:$C,3,FALSE)),"?",VLOOKUP(L122,Athletes!$A:$C,3,FALSE)))</f>
        <v/>
      </c>
      <c r="M124" s="61" t="str">
        <f>IF(M122="","",IF(ISERROR(VLOOKUP(M122,Athletes!$A:$C,3,FALSE)),"?",VLOOKUP(M122,Athletes!$A:$C,3,FALSE)))</f>
        <v/>
      </c>
      <c r="N124" s="61" t="str">
        <f>IF(N122="","",IF(ISERROR(VLOOKUP(N122,Athletes!$A:$C,3,FALSE)),"?",VLOOKUP(N122,Athletes!$A:$C,3,FALSE)))</f>
        <v/>
      </c>
      <c r="O124" s="61" t="str">
        <f>IF(O122="","",IF(ISERROR(VLOOKUP(O122,Athletes!$A:$C,3,FALSE)),"?",VLOOKUP(O122,Athletes!$A:$C,3,FALSE)))</f>
        <v/>
      </c>
      <c r="P124" s="61" t="str">
        <f>IF(P122="","",IF(ISERROR(VLOOKUP(P122,Athletes!$A:$C,3,FALSE)),"?",VLOOKUP(P122,Athletes!$A:$C,3,FALSE)))</f>
        <v/>
      </c>
      <c r="Q124" s="61" t="str">
        <f>IF(Q122="","",IF(ISERROR(VLOOKUP(Q122,Athletes!$A:$C,3,FALSE)),"?",VLOOKUP(Q122,Athletes!$A:$C,3,FALSE)))</f>
        <v/>
      </c>
      <c r="R124" s="61" t="str">
        <f>IF(R122="","",IF(ISERROR(VLOOKUP(R122,Athletes!$A:$C,3,FALSE)),"?",VLOOKUP(R122,Athletes!$A:$C,3,FALSE)))</f>
        <v/>
      </c>
      <c r="S124" s="61" t="str">
        <f>IF(S122="","",IF(ISERROR(VLOOKUP(S122,Athletes!$A:$C,3,FALSE)),"?",VLOOKUP(S122,Athletes!$A:$C,3,FALSE)))</f>
        <v/>
      </c>
      <c r="T124" s="61" t="str">
        <f>IF(T122="","",IF(ISERROR(VLOOKUP(T122,Athletes!$A:$C,3,FALSE)),"?",VLOOKUP(T122,Athletes!$A:$C,3,FALSE)))</f>
        <v/>
      </c>
      <c r="U124" s="61" t="str">
        <f>IF(U122="","",IF(ISERROR(VLOOKUP(U122,Athletes!$A:$C,3,FALSE)),"?",VLOOKUP(U122,Athletes!$A:$C,3,FALSE)))</f>
        <v/>
      </c>
      <c r="V124" s="61" t="str">
        <f>IF(V122="","",IF(ISERROR(VLOOKUP(V122,Athletes!$A:$C,3,FALSE)),"?",VLOOKUP(V122,Athletes!$A:$C,3,FALSE)))</f>
        <v/>
      </c>
      <c r="W124" s="61" t="str">
        <f>IF(W122="","",IF(ISERROR(VLOOKUP(W122,Athletes!$A:$C,3,FALSE)),"?",VLOOKUP(W122,Athletes!$A:$C,3,FALSE)))</f>
        <v/>
      </c>
      <c r="X124" s="61" t="str">
        <f>IF(X122="","",IF(ISERROR(VLOOKUP(X122,Athletes!$A:$C,3,FALSE)),"?",VLOOKUP(X122,Athletes!$A:$C,3,FALSE)))</f>
        <v/>
      </c>
      <c r="Y124" s="61" t="str">
        <f>IF(Y122="","",IF(ISERROR(VLOOKUP(Y122,Athletes!$A:$C,3,FALSE)),"?",VLOOKUP(Y122,Athletes!$A:$C,3,FALSE)))</f>
        <v/>
      </c>
      <c r="Z124" s="61" t="str">
        <f>IF(Z122="","",IF(ISERROR(VLOOKUP(Z122,Athletes!$A:$C,3,FALSE)),"?",VLOOKUP(Z122,Athletes!$A:$C,3,FALSE)))</f>
        <v/>
      </c>
    </row>
    <row r="125" spans="1:26" x14ac:dyDescent="0.35">
      <c r="A125" s="105"/>
      <c r="B125" s="107"/>
      <c r="C125" s="11">
        <v>4.62</v>
      </c>
      <c r="D125" s="11">
        <v>4.78</v>
      </c>
      <c r="E125" s="11">
        <v>4.0199999999999996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x14ac:dyDescent="0.35">
      <c r="A126" s="105"/>
      <c r="B126" s="104" t="s">
        <v>60</v>
      </c>
      <c r="C126" s="8">
        <v>90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x14ac:dyDescent="0.35">
      <c r="A127" s="105"/>
      <c r="B127" s="102"/>
      <c r="C127" s="61" t="str">
        <f>IF(C126="","",IF(ISERROR(VLOOKUP(C126,Athletes!$A:$B,2,FALSE)),"?",VLOOKUP(C126,Athletes!$A:$B,2,FALSE)))</f>
        <v>Albie Dormer</v>
      </c>
      <c r="D127" s="61" t="str">
        <f>IF(D126="","",IF(ISERROR(VLOOKUP(D126,Athletes!$A:$B,2,FALSE)),"?",VLOOKUP(D126,Athletes!$A:$B,2,FALSE)))</f>
        <v/>
      </c>
      <c r="E127" s="61" t="str">
        <f>IF(E126="","",IF(ISERROR(VLOOKUP(E126,Athletes!$A:$B,2,FALSE)),"?",VLOOKUP(E126,Athletes!$A:$B,2,FALSE)))</f>
        <v/>
      </c>
      <c r="F127" s="61" t="str">
        <f>IF(F126="","",IF(ISERROR(VLOOKUP(F126,Athletes!$A:$B,2,FALSE)),"?",VLOOKUP(F126,Athletes!$A:$B,2,FALSE)))</f>
        <v/>
      </c>
      <c r="G127" s="61" t="str">
        <f>IF(G126="","",IF(ISERROR(VLOOKUP(G126,Athletes!$A:$B,2,FALSE)),"?",VLOOKUP(G126,Athletes!$A:$B,2,FALSE)))</f>
        <v/>
      </c>
      <c r="H127" s="61" t="str">
        <f>IF(H126="","",IF(ISERROR(VLOOKUP(H126,Athletes!$A:$B,2,FALSE)),"?",VLOOKUP(H126,Athletes!$A:$B,2,FALSE)))</f>
        <v/>
      </c>
      <c r="I127" s="61" t="str">
        <f>IF(I126="","",IF(ISERROR(VLOOKUP(I126,Athletes!$A:$B,2,FALSE)),"?",VLOOKUP(I126,Athletes!$A:$B,2,FALSE)))</f>
        <v/>
      </c>
      <c r="J127" s="61" t="str">
        <f>IF(J126="","",IF(ISERROR(VLOOKUP(J126,Athletes!$A:$B,2,FALSE)),"?",VLOOKUP(J126,Athletes!$A:$B,2,FALSE)))</f>
        <v/>
      </c>
      <c r="K127" s="61" t="str">
        <f>IF(K126="","",IF(ISERROR(VLOOKUP(K126,Athletes!$A:$B,2,FALSE)),"?",VLOOKUP(K126,Athletes!$A:$B,2,FALSE)))</f>
        <v/>
      </c>
      <c r="L127" s="61" t="str">
        <f>IF(L126="","",IF(ISERROR(VLOOKUP(L126,Athletes!$A:$B,2,FALSE)),"?",VLOOKUP(L126,Athletes!$A:$B,2,FALSE)))</f>
        <v/>
      </c>
      <c r="M127" s="61" t="str">
        <f>IF(M126="","",IF(ISERROR(VLOOKUP(M126,Athletes!$A:$B,2,FALSE)),"?",VLOOKUP(M126,Athletes!$A:$B,2,FALSE)))</f>
        <v/>
      </c>
      <c r="N127" s="61"/>
      <c r="O127" s="61" t="str">
        <f>IF(O126="","",IF(ISERROR(VLOOKUP(O126,Athletes!$A:$B,2,FALSE)),"?",VLOOKUP(O126,Athletes!$A:$B,2,FALSE)))</f>
        <v/>
      </c>
      <c r="P127" s="61"/>
      <c r="Q127" s="61" t="str">
        <f>IF(Q126="","",IF(ISERROR(VLOOKUP(Q126,Athletes!$A:$B,2,FALSE)),"?",VLOOKUP(Q126,Athletes!$A:$B,2,FALSE)))</f>
        <v/>
      </c>
      <c r="R127" s="61"/>
      <c r="S127" s="61" t="str">
        <f>IF(S126="","",IF(ISERROR(VLOOKUP(S126,Athletes!$A:$B,2,FALSE)),"?",VLOOKUP(S126,Athletes!$A:$B,2,FALSE)))</f>
        <v/>
      </c>
      <c r="T127" s="61"/>
      <c r="U127" s="61" t="str">
        <f>IF(U126="","",IF(ISERROR(VLOOKUP(U126,Athletes!$A:$B,2,FALSE)),"?",VLOOKUP(U126,Athletes!$A:$B,2,FALSE)))</f>
        <v/>
      </c>
      <c r="V127" s="61"/>
      <c r="W127" s="61" t="str">
        <f>IF(W126="","",IF(ISERROR(VLOOKUP(W126,Athletes!$A:$B,2,FALSE)),"?",VLOOKUP(W126,Athletes!$A:$B,2,FALSE)))</f>
        <v/>
      </c>
      <c r="X127" s="61"/>
      <c r="Y127" s="61" t="str">
        <f>IF(Y126="","",IF(ISERROR(VLOOKUP(Y126,Athletes!$A:$B,2,FALSE)),"?",VLOOKUP(Y126,Athletes!$A:$B,2,FALSE)))</f>
        <v/>
      </c>
      <c r="Z127" s="61"/>
    </row>
    <row r="128" spans="1:26" x14ac:dyDescent="0.35">
      <c r="A128" s="105"/>
      <c r="B128" s="102"/>
      <c r="C128" s="61" t="str">
        <f>IF(C126="","",IF(ISERROR(VLOOKUP(C126,Athletes!$A:$C,3,FALSE)),"?",VLOOKUP(C126,Athletes!$A:$C,3,FALSE)))</f>
        <v>Chichester</v>
      </c>
      <c r="D128" s="61" t="str">
        <f>IF(D126="","",IF(ISERROR(VLOOKUP(D126,Athletes!$A:$C,3,FALSE)),"?",VLOOKUP(D126,Athletes!$A:$C,3,FALSE)))</f>
        <v/>
      </c>
      <c r="E128" s="61" t="str">
        <f>IF(E126="","",IF(ISERROR(VLOOKUP(E126,Athletes!$A:$C,3,FALSE)),"?",VLOOKUP(E126,Athletes!$A:$C,3,FALSE)))</f>
        <v/>
      </c>
      <c r="F128" s="61" t="str">
        <f>IF(F126="","",IF(ISERROR(VLOOKUP(F126,Athletes!$A:$C,3,FALSE)),"?",VLOOKUP(F126,Athletes!$A:$C,3,FALSE)))</f>
        <v/>
      </c>
      <c r="G128" s="61" t="str">
        <f>IF(G126="","",IF(ISERROR(VLOOKUP(G126,Athletes!$A:$C,3,FALSE)),"?",VLOOKUP(G126,Athletes!$A:$C,3,FALSE)))</f>
        <v/>
      </c>
      <c r="H128" s="61" t="str">
        <f>IF(H126="","",IF(ISERROR(VLOOKUP(H126,Athletes!$A:$C,3,FALSE)),"?",VLOOKUP(H126,Athletes!$A:$C,3,FALSE)))</f>
        <v/>
      </c>
      <c r="I128" s="61" t="str">
        <f>IF(I126="","",IF(ISERROR(VLOOKUP(I126,Athletes!$A:$C,3,FALSE)),"?",VLOOKUP(I126,Athletes!$A:$C,3,FALSE)))</f>
        <v/>
      </c>
      <c r="J128" s="61" t="str">
        <f>IF(J126="","",IF(ISERROR(VLOOKUP(J126,Athletes!$A:$C,3,FALSE)),"?",VLOOKUP(J126,Athletes!$A:$C,3,FALSE)))</f>
        <v/>
      </c>
      <c r="K128" s="61" t="str">
        <f>IF(K126="","",IF(ISERROR(VLOOKUP(K126,Athletes!$A:$C,3,FALSE)),"?",VLOOKUP(K126,Athletes!$A:$C,3,FALSE)))</f>
        <v/>
      </c>
      <c r="L128" s="61" t="str">
        <f>IF(L126="","",IF(ISERROR(VLOOKUP(L126,Athletes!$A:$C,3,FALSE)),"?",VLOOKUP(L126,Athletes!$A:$C,3,FALSE)))</f>
        <v/>
      </c>
      <c r="M128" s="61" t="str">
        <f>IF(M126="","",IF(ISERROR(VLOOKUP(M126,Athletes!$A:$C,3,FALSE)),"?",VLOOKUP(M126,Athletes!$A:$C,3,FALSE)))</f>
        <v/>
      </c>
      <c r="N128" s="61"/>
      <c r="O128" s="61" t="str">
        <f>IF(O126="","",IF(ISERROR(VLOOKUP(O126,Athletes!$A:$C,3,FALSE)),"?",VLOOKUP(O126,Athletes!$A:$C,3,FALSE)))</f>
        <v/>
      </c>
      <c r="P128" s="61"/>
      <c r="Q128" s="61" t="str">
        <f>IF(Q126="","",IF(ISERROR(VLOOKUP(Q126,Athletes!$A:$C,3,FALSE)),"?",VLOOKUP(Q126,Athletes!$A:$C,3,FALSE)))</f>
        <v/>
      </c>
      <c r="R128" s="61"/>
      <c r="S128" s="61" t="str">
        <f>IF(S126="","",IF(ISERROR(VLOOKUP(S126,Athletes!$A:$C,3,FALSE)),"?",VLOOKUP(S126,Athletes!$A:$C,3,FALSE)))</f>
        <v/>
      </c>
      <c r="T128" s="61"/>
      <c r="U128" s="61" t="str">
        <f>IF(U126="","",IF(ISERROR(VLOOKUP(U126,Athletes!$A:$C,3,FALSE)),"?",VLOOKUP(U126,Athletes!$A:$C,3,FALSE)))</f>
        <v/>
      </c>
      <c r="V128" s="61"/>
      <c r="W128" s="61" t="str">
        <f>IF(W126="","",IF(ISERROR(VLOOKUP(W126,Athletes!$A:$C,3,FALSE)),"?",VLOOKUP(W126,Athletes!$A:$C,3,FALSE)))</f>
        <v/>
      </c>
      <c r="X128" s="61"/>
      <c r="Y128" s="61" t="str">
        <f>IF(Y126="","",IF(ISERROR(VLOOKUP(Y126,Athletes!$A:$C,3,FALSE)),"?",VLOOKUP(Y126,Athletes!$A:$C,3,FALSE)))</f>
        <v/>
      </c>
      <c r="Z128" s="61"/>
    </row>
    <row r="129" spans="1:26" x14ac:dyDescent="0.35">
      <c r="A129" s="105"/>
      <c r="B129" s="107"/>
      <c r="C129" s="11">
        <v>4.8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x14ac:dyDescent="0.35">
      <c r="A130" s="105"/>
      <c r="B130" s="104" t="s">
        <v>62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35">
      <c r="A131" s="105"/>
      <c r="B131" s="102"/>
      <c r="C131" s="61" t="str">
        <f>IF(C130="","",IF(ISERROR(VLOOKUP(C130,Athletes!$A:$B,2,FALSE)),"?",VLOOKUP(C130,Athletes!$A:$B,2,FALSE)))</f>
        <v/>
      </c>
      <c r="D131" s="61" t="str">
        <f>IF(D130="","",IF(ISERROR(VLOOKUP(D130,Athletes!$A:$B,2,FALSE)),"?",VLOOKUP(D130,Athletes!$A:$B,2,FALSE)))</f>
        <v/>
      </c>
      <c r="E131" s="61" t="str">
        <f>IF(E130="","",IF(ISERROR(VLOOKUP(E130,Athletes!$A:$B,2,FALSE)),"?",VLOOKUP(E130,Athletes!$A:$B,2,FALSE)))</f>
        <v/>
      </c>
      <c r="F131" s="61" t="str">
        <f>IF(F130="","",IF(ISERROR(VLOOKUP(F130,Athletes!$A:$B,2,FALSE)),"?",VLOOKUP(F130,Athletes!$A:$B,2,FALSE)))</f>
        <v/>
      </c>
      <c r="G131" s="61" t="str">
        <f>IF(G130="","",IF(ISERROR(VLOOKUP(G130,Athletes!$A:$B,2,FALSE)),"?",VLOOKUP(G130,Athletes!$A:$B,2,FALSE)))</f>
        <v/>
      </c>
      <c r="H131" s="61" t="str">
        <f>IF(H130="","",IF(ISERROR(VLOOKUP(H130,Athletes!$A:$B,2,FALSE)),"?",VLOOKUP(H130,Athletes!$A:$B,2,FALSE)))</f>
        <v/>
      </c>
      <c r="I131" s="61" t="str">
        <f>IF(I130="","",IF(ISERROR(VLOOKUP(I130,Athletes!$A:$B,2,FALSE)),"?",VLOOKUP(I130,Athletes!$A:$B,2,FALSE)))</f>
        <v/>
      </c>
      <c r="J131" s="61" t="str">
        <f>IF(J130="","",IF(ISERROR(VLOOKUP(J130,Athletes!$A:$B,2,FALSE)),"?",VLOOKUP(J130,Athletes!$A:$B,2,FALSE)))</f>
        <v/>
      </c>
      <c r="K131" s="61" t="str">
        <f>IF(K130="","",IF(ISERROR(VLOOKUP(K130,Athletes!$A:$B,2,FALSE)),"?",VLOOKUP(K130,Athletes!$A:$B,2,FALSE)))</f>
        <v/>
      </c>
      <c r="L131" s="61" t="str">
        <f>IF(L130="","",IF(ISERROR(VLOOKUP(L130,Athletes!$A:$B,2,FALSE)),"?",VLOOKUP(L130,Athletes!$A:$B,2,FALSE)))</f>
        <v/>
      </c>
      <c r="M131" s="61" t="str">
        <f>IF(M130="","",IF(ISERROR(VLOOKUP(M130,Athletes!$A:$B,2,FALSE)),"?",VLOOKUP(M130,Athletes!$A:$B,2,FALSE)))</f>
        <v/>
      </c>
      <c r="N131" s="61" t="str">
        <f>IF(N130="","",IF(ISERROR(VLOOKUP(N130,Athletes!$A:$B,2,FALSE)),"?",VLOOKUP(N130,Athletes!$A:$B,2,FALSE)))</f>
        <v/>
      </c>
      <c r="O131" s="61" t="str">
        <f>IF(O130="","",IF(ISERROR(VLOOKUP(O130,Athletes!$A:$B,2,FALSE)),"?",VLOOKUP(O130,Athletes!$A:$B,2,FALSE)))</f>
        <v/>
      </c>
      <c r="P131" s="61" t="str">
        <f>IF(P130="","",IF(ISERROR(VLOOKUP(P130,Athletes!$A:$B,2,FALSE)),"?",VLOOKUP(P130,Athletes!$A:$B,2,FALSE)))</f>
        <v/>
      </c>
      <c r="Q131" s="61" t="str">
        <f>IF(Q130="","",IF(ISERROR(VLOOKUP(Q130,Athletes!$A:$B,2,FALSE)),"?",VLOOKUP(Q130,Athletes!$A:$B,2,FALSE)))</f>
        <v/>
      </c>
      <c r="R131" s="61" t="str">
        <f>IF(R130="","",IF(ISERROR(VLOOKUP(R130,Athletes!$A:$B,2,FALSE)),"?",VLOOKUP(R130,Athletes!$A:$B,2,FALSE)))</f>
        <v/>
      </c>
      <c r="S131" s="61" t="str">
        <f>IF(S130="","",IF(ISERROR(VLOOKUP(S130,Athletes!$A:$B,2,FALSE)),"?",VLOOKUP(S130,Athletes!$A:$B,2,FALSE)))</f>
        <v/>
      </c>
      <c r="T131" s="61" t="str">
        <f>IF(T130="","",IF(ISERROR(VLOOKUP(T130,Athletes!$A:$B,2,FALSE)),"?",VLOOKUP(T130,Athletes!$A:$B,2,FALSE)))</f>
        <v/>
      </c>
      <c r="U131" s="61" t="str">
        <f>IF(U130="","",IF(ISERROR(VLOOKUP(U130,Athletes!$A:$B,2,FALSE)),"?",VLOOKUP(U130,Athletes!$A:$B,2,FALSE)))</f>
        <v/>
      </c>
      <c r="V131" s="61" t="str">
        <f>IF(V130="","",IF(ISERROR(VLOOKUP(V130,Athletes!$A:$B,2,FALSE)),"?",VLOOKUP(V130,Athletes!$A:$B,2,FALSE)))</f>
        <v/>
      </c>
      <c r="W131" s="61" t="str">
        <f>IF(W130="","",IF(ISERROR(VLOOKUP(W130,Athletes!$A:$B,2,FALSE)),"?",VLOOKUP(W130,Athletes!$A:$B,2,FALSE)))</f>
        <v/>
      </c>
      <c r="X131" s="61" t="str">
        <f>IF(X130="","",IF(ISERROR(VLOOKUP(X130,Athletes!$A:$B,2,FALSE)),"?",VLOOKUP(X130,Athletes!$A:$B,2,FALSE)))</f>
        <v/>
      </c>
      <c r="Y131" s="61" t="str">
        <f>IF(Y130="","",IF(ISERROR(VLOOKUP(Y130,Athletes!$A:$B,2,FALSE)),"?",VLOOKUP(Y130,Athletes!$A:$B,2,FALSE)))</f>
        <v/>
      </c>
      <c r="Z131" s="61" t="str">
        <f>IF(Z130="","",IF(ISERROR(VLOOKUP(Z130,Athletes!$A:$B,2,FALSE)),"?",VLOOKUP(Z130,Athletes!$A:$B,2,FALSE)))</f>
        <v/>
      </c>
    </row>
    <row r="132" spans="1:26" x14ac:dyDescent="0.35">
      <c r="A132" s="105"/>
      <c r="B132" s="102"/>
      <c r="C132" s="61" t="str">
        <f>IF(C130="","",IF(ISERROR(VLOOKUP(C130,Athletes!$A:$C,3,FALSE)),"?",VLOOKUP(C130,Athletes!$A:$C,3,FALSE)))</f>
        <v/>
      </c>
      <c r="D132" s="61" t="str">
        <f>IF(D130="","",IF(ISERROR(VLOOKUP(D130,Athletes!$A:$C,3,FALSE)),"?",VLOOKUP(D130,Athletes!$A:$C,3,FALSE)))</f>
        <v/>
      </c>
      <c r="E132" s="61" t="str">
        <f>IF(E130="","",IF(ISERROR(VLOOKUP(E130,Athletes!$A:$C,3,FALSE)),"?",VLOOKUP(E130,Athletes!$A:$C,3,FALSE)))</f>
        <v/>
      </c>
      <c r="F132" s="61" t="str">
        <f>IF(F130="","",IF(ISERROR(VLOOKUP(F130,Athletes!$A:$C,3,FALSE)),"?",VLOOKUP(F130,Athletes!$A:$C,3,FALSE)))</f>
        <v/>
      </c>
      <c r="G132" s="61" t="str">
        <f>IF(G130="","",IF(ISERROR(VLOOKUP(G130,Athletes!$A:$C,3,FALSE)),"?",VLOOKUP(G130,Athletes!$A:$C,3,FALSE)))</f>
        <v/>
      </c>
      <c r="H132" s="61" t="str">
        <f>IF(H130="","",IF(ISERROR(VLOOKUP(H130,Athletes!$A:$C,3,FALSE)),"?",VLOOKUP(H130,Athletes!$A:$C,3,FALSE)))</f>
        <v/>
      </c>
      <c r="I132" s="61" t="str">
        <f>IF(I130="","",IF(ISERROR(VLOOKUP(I130,Athletes!$A:$C,3,FALSE)),"?",VLOOKUP(I130,Athletes!$A:$C,3,FALSE)))</f>
        <v/>
      </c>
      <c r="J132" s="61" t="str">
        <f>IF(J130="","",IF(ISERROR(VLOOKUP(J130,Athletes!$A:$C,3,FALSE)),"?",VLOOKUP(J130,Athletes!$A:$C,3,FALSE)))</f>
        <v/>
      </c>
      <c r="K132" s="61" t="str">
        <f>IF(K130="","",IF(ISERROR(VLOOKUP(K130,Athletes!$A:$C,3,FALSE)),"?",VLOOKUP(K130,Athletes!$A:$C,3,FALSE)))</f>
        <v/>
      </c>
      <c r="L132" s="61" t="str">
        <f>IF(L130="","",IF(ISERROR(VLOOKUP(L130,Athletes!$A:$C,3,FALSE)),"?",VLOOKUP(L130,Athletes!$A:$C,3,FALSE)))</f>
        <v/>
      </c>
      <c r="M132" s="61" t="str">
        <f>IF(M130="","",IF(ISERROR(VLOOKUP(M130,Athletes!$A:$C,3,FALSE)),"?",VLOOKUP(M130,Athletes!$A:$C,3,FALSE)))</f>
        <v/>
      </c>
      <c r="N132" s="61" t="str">
        <f>IF(N130="","",IF(ISERROR(VLOOKUP(N130,Athletes!$A:$C,3,FALSE)),"?",VLOOKUP(N130,Athletes!$A:$C,3,FALSE)))</f>
        <v/>
      </c>
      <c r="O132" s="61" t="str">
        <f>IF(O130="","",IF(ISERROR(VLOOKUP(O130,Athletes!$A:$C,3,FALSE)),"?",VLOOKUP(O130,Athletes!$A:$C,3,FALSE)))</f>
        <v/>
      </c>
      <c r="P132" s="61" t="str">
        <f>IF(P130="","",IF(ISERROR(VLOOKUP(P130,Athletes!$A:$C,3,FALSE)),"?",VLOOKUP(P130,Athletes!$A:$C,3,FALSE)))</f>
        <v/>
      </c>
      <c r="Q132" s="61" t="str">
        <f>IF(Q130="","",IF(ISERROR(VLOOKUP(Q130,Athletes!$A:$C,3,FALSE)),"?",VLOOKUP(Q130,Athletes!$A:$C,3,FALSE)))</f>
        <v/>
      </c>
      <c r="R132" s="61" t="str">
        <f>IF(R130="","",IF(ISERROR(VLOOKUP(R130,Athletes!$A:$C,3,FALSE)),"?",VLOOKUP(R130,Athletes!$A:$C,3,FALSE)))</f>
        <v/>
      </c>
      <c r="S132" s="61" t="str">
        <f>IF(S130="","",IF(ISERROR(VLOOKUP(S130,Athletes!$A:$C,3,FALSE)),"?",VLOOKUP(S130,Athletes!$A:$C,3,FALSE)))</f>
        <v/>
      </c>
      <c r="T132" s="61" t="str">
        <f>IF(T130="","",IF(ISERROR(VLOOKUP(T130,Athletes!$A:$C,3,FALSE)),"?",VLOOKUP(T130,Athletes!$A:$C,3,FALSE)))</f>
        <v/>
      </c>
      <c r="U132" s="61" t="str">
        <f>IF(U130="","",IF(ISERROR(VLOOKUP(U130,Athletes!$A:$C,3,FALSE)),"?",VLOOKUP(U130,Athletes!$A:$C,3,FALSE)))</f>
        <v/>
      </c>
      <c r="V132" s="61" t="str">
        <f>IF(V130="","",IF(ISERROR(VLOOKUP(V130,Athletes!$A:$C,3,FALSE)),"?",VLOOKUP(V130,Athletes!$A:$C,3,FALSE)))</f>
        <v/>
      </c>
      <c r="W132" s="61" t="str">
        <f>IF(W130="","",IF(ISERROR(VLOOKUP(W130,Athletes!$A:$C,3,FALSE)),"?",VLOOKUP(W130,Athletes!$A:$C,3,FALSE)))</f>
        <v/>
      </c>
      <c r="X132" s="61" t="str">
        <f>IF(X130="","",IF(ISERROR(VLOOKUP(X130,Athletes!$A:$C,3,FALSE)),"?",VLOOKUP(X130,Athletes!$A:$C,3,FALSE)))</f>
        <v/>
      </c>
      <c r="Y132" s="61" t="str">
        <f>IF(Y130="","",IF(ISERROR(VLOOKUP(Y130,Athletes!$A:$C,3,FALSE)),"?",VLOOKUP(Y130,Athletes!$A:$C,3,FALSE)))</f>
        <v/>
      </c>
      <c r="Z132" s="61" t="str">
        <f>IF(Z130="","",IF(ISERROR(VLOOKUP(Z130,Athletes!$A:$C,3,FALSE)),"?",VLOOKUP(Z130,Athletes!$A:$C,3,FALSE)))</f>
        <v/>
      </c>
    </row>
    <row r="133" spans="1:26" x14ac:dyDescent="0.35">
      <c r="A133" s="105"/>
      <c r="B133" s="107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x14ac:dyDescent="0.35">
      <c r="A134" s="105"/>
      <c r="B134" s="104" t="s">
        <v>63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35">
      <c r="A135" s="105"/>
      <c r="B135" s="102"/>
      <c r="C135" s="61" t="str">
        <f>IF(C134="","",IF(ISERROR(VLOOKUP(C134,Athletes!$A:$B,2,FALSE)),"?",VLOOKUP(C134,Athletes!$A:$B,2,FALSE)))</f>
        <v/>
      </c>
      <c r="D135" s="61" t="str">
        <f>IF(D134="","",IF(ISERROR(VLOOKUP(D134,Athletes!$A:$B,2,FALSE)),"?",VLOOKUP(D134,Athletes!$A:$B,2,FALSE)))</f>
        <v/>
      </c>
      <c r="E135" s="61" t="str">
        <f>IF(E134="","",IF(ISERROR(VLOOKUP(E134,Athletes!$A:$B,2,FALSE)),"?",VLOOKUP(E134,Athletes!$A:$B,2,FALSE)))</f>
        <v/>
      </c>
      <c r="F135" s="61" t="str">
        <f>IF(F134="","",IF(ISERROR(VLOOKUP(F134,Athletes!$A:$B,2,FALSE)),"?",VLOOKUP(F134,Athletes!$A:$B,2,FALSE)))</f>
        <v/>
      </c>
      <c r="G135" s="61" t="str">
        <f>IF(G134="","",IF(ISERROR(VLOOKUP(G134,Athletes!$A:$B,2,FALSE)),"?",VLOOKUP(G134,Athletes!$A:$B,2,FALSE)))</f>
        <v/>
      </c>
      <c r="H135" s="61" t="str">
        <f>IF(H134="","",IF(ISERROR(VLOOKUP(H134,Athletes!$A:$B,2,FALSE)),"?",VLOOKUP(H134,Athletes!$A:$B,2,FALSE)))</f>
        <v/>
      </c>
      <c r="I135" s="61" t="str">
        <f>IF(I134="","",IF(ISERROR(VLOOKUP(I134,Athletes!$A:$B,2,FALSE)),"?",VLOOKUP(I134,Athletes!$A:$B,2,FALSE)))</f>
        <v/>
      </c>
      <c r="J135" s="61" t="str">
        <f>IF(J134="","",IF(ISERROR(VLOOKUP(J134,Athletes!$A:$B,2,FALSE)),"?",VLOOKUP(J134,Athletes!$A:$B,2,FALSE)))</f>
        <v/>
      </c>
      <c r="K135" s="61" t="str">
        <f>IF(K134="","",IF(ISERROR(VLOOKUP(K134,Athletes!$A:$B,2,FALSE)),"?",VLOOKUP(K134,Athletes!$A:$B,2,FALSE)))</f>
        <v/>
      </c>
      <c r="L135" s="61" t="str">
        <f>IF(L134="","",IF(ISERROR(VLOOKUP(L134,Athletes!$A:$B,2,FALSE)),"?",VLOOKUP(L134,Athletes!$A:$B,2,FALSE)))</f>
        <v/>
      </c>
      <c r="M135" s="61" t="str">
        <f>IF(M134="","",IF(ISERROR(VLOOKUP(M134,Athletes!$A:$B,2,FALSE)),"?",VLOOKUP(M134,Athletes!$A:$B,2,FALSE)))</f>
        <v/>
      </c>
      <c r="N135" s="61" t="str">
        <f>IF(N134="","",IF(ISERROR(VLOOKUP(N134,Athletes!$A:$B,2,FALSE)),"?",VLOOKUP(N134,Athletes!$A:$B,2,FALSE)))</f>
        <v/>
      </c>
      <c r="O135" s="61" t="str">
        <f>IF(O134="","",IF(ISERROR(VLOOKUP(O134,Athletes!$A:$B,2,FALSE)),"?",VLOOKUP(O134,Athletes!$A:$B,2,FALSE)))</f>
        <v/>
      </c>
      <c r="P135" s="61" t="str">
        <f>IF(P134="","",IF(ISERROR(VLOOKUP(P134,Athletes!$A:$B,2,FALSE)),"?",VLOOKUP(P134,Athletes!$A:$B,2,FALSE)))</f>
        <v/>
      </c>
      <c r="Q135" s="61" t="str">
        <f>IF(Q134="","",IF(ISERROR(VLOOKUP(Q134,Athletes!$A:$B,2,FALSE)),"?",VLOOKUP(Q134,Athletes!$A:$B,2,FALSE)))</f>
        <v/>
      </c>
      <c r="R135" s="61" t="str">
        <f>IF(R134="","",IF(ISERROR(VLOOKUP(R134,Athletes!$A:$B,2,FALSE)),"?",VLOOKUP(R134,Athletes!$A:$B,2,FALSE)))</f>
        <v/>
      </c>
      <c r="S135" s="61" t="str">
        <f>IF(S134="","",IF(ISERROR(VLOOKUP(S134,Athletes!$A:$B,2,FALSE)),"?",VLOOKUP(S134,Athletes!$A:$B,2,FALSE)))</f>
        <v/>
      </c>
      <c r="T135" s="61" t="str">
        <f>IF(T134="","",IF(ISERROR(VLOOKUP(T134,Athletes!$A:$B,2,FALSE)),"?",VLOOKUP(T134,Athletes!$A:$B,2,FALSE)))</f>
        <v/>
      </c>
      <c r="U135" s="61" t="str">
        <f>IF(U134="","",IF(ISERROR(VLOOKUP(U134,Athletes!$A:$B,2,FALSE)),"?",VLOOKUP(U134,Athletes!$A:$B,2,FALSE)))</f>
        <v/>
      </c>
      <c r="V135" s="61" t="str">
        <f>IF(V134="","",IF(ISERROR(VLOOKUP(V134,Athletes!$A:$B,2,FALSE)),"?",VLOOKUP(V134,Athletes!$A:$B,2,FALSE)))</f>
        <v/>
      </c>
      <c r="W135" s="61" t="str">
        <f>IF(W134="","",IF(ISERROR(VLOOKUP(W134,Athletes!$A:$B,2,FALSE)),"?",VLOOKUP(W134,Athletes!$A:$B,2,FALSE)))</f>
        <v/>
      </c>
      <c r="X135" s="61" t="str">
        <f>IF(X134="","",IF(ISERROR(VLOOKUP(X134,Athletes!$A:$B,2,FALSE)),"?",VLOOKUP(X134,Athletes!$A:$B,2,FALSE)))</f>
        <v/>
      </c>
      <c r="Y135" s="61" t="str">
        <f>IF(Y134="","",IF(ISERROR(VLOOKUP(Y134,Athletes!$A:$B,2,FALSE)),"?",VLOOKUP(Y134,Athletes!$A:$B,2,FALSE)))</f>
        <v/>
      </c>
      <c r="Z135" s="61" t="str">
        <f>IF(Z134="","",IF(ISERROR(VLOOKUP(Z134,Athletes!$A:$B,2,FALSE)),"?",VLOOKUP(Z134,Athletes!$A:$B,2,FALSE)))</f>
        <v/>
      </c>
    </row>
    <row r="136" spans="1:26" x14ac:dyDescent="0.35">
      <c r="A136" s="105"/>
      <c r="B136" s="102"/>
      <c r="C136" s="61" t="str">
        <f>IF(C134="","",IF(ISERROR(VLOOKUP(C134,Athletes!$A:$C,3,FALSE)),"?",VLOOKUP(C134,Athletes!$A:$C,3,FALSE)))</f>
        <v/>
      </c>
      <c r="D136" s="61" t="str">
        <f>IF(D134="","",IF(ISERROR(VLOOKUP(D134,Athletes!$A:$C,3,FALSE)),"?",VLOOKUP(D134,Athletes!$A:$C,3,FALSE)))</f>
        <v/>
      </c>
      <c r="E136" s="61" t="str">
        <f>IF(E134="","",IF(ISERROR(VLOOKUP(E134,Athletes!$A:$C,3,FALSE)),"?",VLOOKUP(E134,Athletes!$A:$C,3,FALSE)))</f>
        <v/>
      </c>
      <c r="F136" s="61" t="str">
        <f>IF(F134="","",IF(ISERROR(VLOOKUP(F134,Athletes!$A:$C,3,FALSE)),"?",VLOOKUP(F134,Athletes!$A:$C,3,FALSE)))</f>
        <v/>
      </c>
      <c r="G136" s="61" t="str">
        <f>IF(G134="","",IF(ISERROR(VLOOKUP(G134,Athletes!$A:$C,3,FALSE)),"?",VLOOKUP(G134,Athletes!$A:$C,3,FALSE)))</f>
        <v/>
      </c>
      <c r="H136" s="61" t="str">
        <f>IF(H134="","",IF(ISERROR(VLOOKUP(H134,Athletes!$A:$C,3,FALSE)),"?",VLOOKUP(H134,Athletes!$A:$C,3,FALSE)))</f>
        <v/>
      </c>
      <c r="I136" s="61" t="str">
        <f>IF(I134="","",IF(ISERROR(VLOOKUP(I134,Athletes!$A:$C,3,FALSE)),"?",VLOOKUP(I134,Athletes!$A:$C,3,FALSE)))</f>
        <v/>
      </c>
      <c r="J136" s="61" t="str">
        <f>IF(J134="","",IF(ISERROR(VLOOKUP(J134,Athletes!$A:$C,3,FALSE)),"?",VLOOKUP(J134,Athletes!$A:$C,3,FALSE)))</f>
        <v/>
      </c>
      <c r="K136" s="61" t="str">
        <f>IF(K134="","",IF(ISERROR(VLOOKUP(K134,Athletes!$A:$C,3,FALSE)),"?",VLOOKUP(K134,Athletes!$A:$C,3,FALSE)))</f>
        <v/>
      </c>
      <c r="L136" s="61" t="str">
        <f>IF(L134="","",IF(ISERROR(VLOOKUP(L134,Athletes!$A:$C,3,FALSE)),"?",VLOOKUP(L134,Athletes!$A:$C,3,FALSE)))</f>
        <v/>
      </c>
      <c r="M136" s="61" t="str">
        <f>IF(M134="","",IF(ISERROR(VLOOKUP(M134,Athletes!$A:$C,3,FALSE)),"?",VLOOKUP(M134,Athletes!$A:$C,3,FALSE)))</f>
        <v/>
      </c>
      <c r="N136" s="61" t="str">
        <f>IF(N134="","",IF(ISERROR(VLOOKUP(N134,Athletes!$A:$C,3,FALSE)),"?",VLOOKUP(N134,Athletes!$A:$C,3,FALSE)))</f>
        <v/>
      </c>
      <c r="O136" s="61" t="str">
        <f>IF(O134="","",IF(ISERROR(VLOOKUP(O134,Athletes!$A:$C,3,FALSE)),"?",VLOOKUP(O134,Athletes!$A:$C,3,FALSE)))</f>
        <v/>
      </c>
      <c r="P136" s="61" t="str">
        <f>IF(P134="","",IF(ISERROR(VLOOKUP(P134,Athletes!$A:$C,3,FALSE)),"?",VLOOKUP(P134,Athletes!$A:$C,3,FALSE)))</f>
        <v/>
      </c>
      <c r="Q136" s="61" t="str">
        <f>IF(Q134="","",IF(ISERROR(VLOOKUP(Q134,Athletes!$A:$C,3,FALSE)),"?",VLOOKUP(Q134,Athletes!$A:$C,3,FALSE)))</f>
        <v/>
      </c>
      <c r="R136" s="61" t="str">
        <f>IF(R134="","",IF(ISERROR(VLOOKUP(R134,Athletes!$A:$C,3,FALSE)),"?",VLOOKUP(R134,Athletes!$A:$C,3,FALSE)))</f>
        <v/>
      </c>
      <c r="S136" s="61" t="str">
        <f>IF(S134="","",IF(ISERROR(VLOOKUP(S134,Athletes!$A:$C,3,FALSE)),"?",VLOOKUP(S134,Athletes!$A:$C,3,FALSE)))</f>
        <v/>
      </c>
      <c r="T136" s="61" t="str">
        <f>IF(T134="","",IF(ISERROR(VLOOKUP(T134,Athletes!$A:$C,3,FALSE)),"?",VLOOKUP(T134,Athletes!$A:$C,3,FALSE)))</f>
        <v/>
      </c>
      <c r="U136" s="61" t="str">
        <f>IF(U134="","",IF(ISERROR(VLOOKUP(U134,Athletes!$A:$C,3,FALSE)),"?",VLOOKUP(U134,Athletes!$A:$C,3,FALSE)))</f>
        <v/>
      </c>
      <c r="V136" s="61" t="str">
        <f>IF(V134="","",IF(ISERROR(VLOOKUP(V134,Athletes!$A:$C,3,FALSE)),"?",VLOOKUP(V134,Athletes!$A:$C,3,FALSE)))</f>
        <v/>
      </c>
      <c r="W136" s="61" t="str">
        <f>IF(W134="","",IF(ISERROR(VLOOKUP(W134,Athletes!$A:$C,3,FALSE)),"?",VLOOKUP(W134,Athletes!$A:$C,3,FALSE)))</f>
        <v/>
      </c>
      <c r="X136" s="61" t="str">
        <f>IF(X134="","",IF(ISERROR(VLOOKUP(X134,Athletes!$A:$C,3,FALSE)),"?",VLOOKUP(X134,Athletes!$A:$C,3,FALSE)))</f>
        <v/>
      </c>
      <c r="Y136" s="61" t="str">
        <f>IF(Y134="","",IF(ISERROR(VLOOKUP(Y134,Athletes!$A:$C,3,FALSE)),"?",VLOOKUP(Y134,Athletes!$A:$C,3,FALSE)))</f>
        <v/>
      </c>
      <c r="Z136" s="61" t="str">
        <f>IF(Z134="","",IF(ISERROR(VLOOKUP(Z134,Athletes!$A:$C,3,FALSE)),"?",VLOOKUP(Z134,Athletes!$A:$C,3,FALSE)))</f>
        <v/>
      </c>
    </row>
    <row r="137" spans="1:26" x14ac:dyDescent="0.35">
      <c r="A137" s="106"/>
      <c r="B137" s="107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</sheetData>
  <mergeCells count="40">
    <mergeCell ref="B6:B9"/>
    <mergeCell ref="A2:A29"/>
    <mergeCell ref="B58:B61"/>
    <mergeCell ref="B62:B65"/>
    <mergeCell ref="B46:B49"/>
    <mergeCell ref="B50:B53"/>
    <mergeCell ref="B54:B57"/>
    <mergeCell ref="B38:B41"/>
    <mergeCell ref="B42:B45"/>
    <mergeCell ref="A30:A41"/>
    <mergeCell ref="B2:B5"/>
    <mergeCell ref="B30:B33"/>
    <mergeCell ref="B34:B37"/>
    <mergeCell ref="B10:B13"/>
    <mergeCell ref="B26:B29"/>
    <mergeCell ref="B14:B17"/>
    <mergeCell ref="B18:B21"/>
    <mergeCell ref="B22:B25"/>
    <mergeCell ref="A90:A113"/>
    <mergeCell ref="B90:B93"/>
    <mergeCell ref="B94:B97"/>
    <mergeCell ref="B98:B101"/>
    <mergeCell ref="B102:B105"/>
    <mergeCell ref="B106:B109"/>
    <mergeCell ref="B110:B113"/>
    <mergeCell ref="A42:A65"/>
    <mergeCell ref="B86:B89"/>
    <mergeCell ref="A66:A89"/>
    <mergeCell ref="B66:B69"/>
    <mergeCell ref="B70:B73"/>
    <mergeCell ref="B74:B77"/>
    <mergeCell ref="B78:B81"/>
    <mergeCell ref="B82:B85"/>
    <mergeCell ref="A114:A137"/>
    <mergeCell ref="B114:B117"/>
    <mergeCell ref="B118:B121"/>
    <mergeCell ref="B122:B125"/>
    <mergeCell ref="B126:B129"/>
    <mergeCell ref="B130:B133"/>
    <mergeCell ref="B134:B137"/>
  </mergeCells>
  <phoneticPr fontId="19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50"/>
  <sheetViews>
    <sheetView workbookViewId="0">
      <pane ySplit="1" topLeftCell="A288" activePane="bottomLeft" state="frozen"/>
      <selection pane="bottomLeft" activeCell="B165" sqref="B165"/>
    </sheetView>
  </sheetViews>
  <sheetFormatPr defaultRowHeight="14.5" x14ac:dyDescent="0.35"/>
  <cols>
    <col min="1" max="1" width="6.6640625" style="86" bestFit="1" customWidth="1"/>
    <col min="2" max="2" width="22.08203125" style="86" bestFit="1" customWidth="1"/>
    <col min="3" max="3" width="17.08203125" style="86" bestFit="1" customWidth="1"/>
    <col min="4" max="4" width="8.6640625" style="86"/>
    <col min="5" max="5" width="72" customWidth="1"/>
    <col min="6" max="6" width="9.5" bestFit="1" customWidth="1"/>
  </cols>
  <sheetData>
    <row r="1" spans="1:9" x14ac:dyDescent="0.35">
      <c r="A1" s="77" t="s">
        <v>49</v>
      </c>
      <c r="B1" s="77" t="s">
        <v>67</v>
      </c>
      <c r="C1" s="77" t="s">
        <v>50</v>
      </c>
    </row>
    <row r="2" spans="1:9" x14ac:dyDescent="0.35">
      <c r="A2" s="89">
        <v>1</v>
      </c>
      <c r="B2" s="90" t="s">
        <v>286</v>
      </c>
      <c r="C2" s="89" t="s">
        <v>51</v>
      </c>
      <c r="D2" s="86">
        <f>A2</f>
        <v>1</v>
      </c>
      <c r="F2" t="s">
        <v>93</v>
      </c>
      <c r="I2" t="s">
        <v>278</v>
      </c>
    </row>
    <row r="3" spans="1:9" x14ac:dyDescent="0.35">
      <c r="A3" s="89">
        <v>2</v>
      </c>
      <c r="B3" s="90" t="s">
        <v>287</v>
      </c>
      <c r="C3" s="89" t="s">
        <v>51</v>
      </c>
      <c r="D3" s="86">
        <f t="shared" ref="D3:D66" si="0">A3</f>
        <v>2</v>
      </c>
      <c r="F3" t="s">
        <v>51</v>
      </c>
      <c r="G3">
        <v>1</v>
      </c>
      <c r="H3" s="85">
        <f t="shared" ref="H3:H8" si="1">VLOOKUP(F3,$C$41:$D$450,2,TRUE)</f>
        <v>60</v>
      </c>
      <c r="I3" t="s">
        <v>279</v>
      </c>
    </row>
    <row r="4" spans="1:9" x14ac:dyDescent="0.35">
      <c r="A4" s="89">
        <v>3</v>
      </c>
      <c r="B4" s="90" t="s">
        <v>288</v>
      </c>
      <c r="C4" s="89" t="s">
        <v>51</v>
      </c>
      <c r="D4" s="86">
        <f t="shared" si="0"/>
        <v>3</v>
      </c>
      <c r="F4" t="s">
        <v>53</v>
      </c>
      <c r="G4">
        <f>H3+1</f>
        <v>61</v>
      </c>
      <c r="H4" s="85">
        <f t="shared" si="1"/>
        <v>100</v>
      </c>
      <c r="I4" t="s">
        <v>279</v>
      </c>
    </row>
    <row r="5" spans="1:9" x14ac:dyDescent="0.35">
      <c r="A5" s="89">
        <v>4</v>
      </c>
      <c r="B5" s="90" t="s">
        <v>289</v>
      </c>
      <c r="C5" s="89" t="s">
        <v>51</v>
      </c>
      <c r="D5" s="86">
        <f t="shared" si="0"/>
        <v>4</v>
      </c>
      <c r="F5" t="s">
        <v>52</v>
      </c>
      <c r="G5">
        <f>H4+1</f>
        <v>101</v>
      </c>
      <c r="H5" s="85">
        <f t="shared" si="1"/>
        <v>160</v>
      </c>
      <c r="I5" t="s">
        <v>279</v>
      </c>
    </row>
    <row r="6" spans="1:9" x14ac:dyDescent="0.35">
      <c r="A6" s="89">
        <v>5</v>
      </c>
      <c r="B6" s="90" t="s">
        <v>290</v>
      </c>
      <c r="C6" s="89" t="s">
        <v>51</v>
      </c>
      <c r="D6" s="86">
        <f t="shared" si="0"/>
        <v>5</v>
      </c>
      <c r="F6" t="s">
        <v>69</v>
      </c>
      <c r="G6">
        <f>H5+1</f>
        <v>161</v>
      </c>
      <c r="H6" s="85">
        <f t="shared" si="1"/>
        <v>200</v>
      </c>
      <c r="I6" t="s">
        <v>279</v>
      </c>
    </row>
    <row r="7" spans="1:9" x14ac:dyDescent="0.35">
      <c r="A7" s="89">
        <v>6</v>
      </c>
      <c r="B7" s="90" t="s">
        <v>291</v>
      </c>
      <c r="C7" s="89" t="s">
        <v>51</v>
      </c>
      <c r="D7" s="86">
        <f t="shared" si="0"/>
        <v>6</v>
      </c>
      <c r="F7" t="s">
        <v>54</v>
      </c>
      <c r="G7">
        <f>H6+1</f>
        <v>201</v>
      </c>
      <c r="H7" s="85">
        <f t="shared" si="1"/>
        <v>240</v>
      </c>
      <c r="I7" t="s">
        <v>279</v>
      </c>
    </row>
    <row r="8" spans="1:9" x14ac:dyDescent="0.35">
      <c r="A8" s="89">
        <v>7</v>
      </c>
      <c r="B8" s="90" t="s">
        <v>292</v>
      </c>
      <c r="C8" s="89" t="s">
        <v>51</v>
      </c>
      <c r="D8" s="86">
        <f t="shared" si="0"/>
        <v>7</v>
      </c>
      <c r="F8" t="s">
        <v>55</v>
      </c>
      <c r="G8">
        <f>H7+1</f>
        <v>241</v>
      </c>
      <c r="H8">
        <f t="shared" si="1"/>
        <v>300</v>
      </c>
      <c r="I8" t="s">
        <v>279</v>
      </c>
    </row>
    <row r="9" spans="1:9" x14ac:dyDescent="0.35">
      <c r="A9" s="89">
        <v>8</v>
      </c>
      <c r="B9" s="90" t="s">
        <v>293</v>
      </c>
      <c r="C9" s="89" t="s">
        <v>51</v>
      </c>
      <c r="D9" s="86">
        <f t="shared" si="0"/>
        <v>8</v>
      </c>
      <c r="F9" t="s">
        <v>56</v>
      </c>
      <c r="G9">
        <f t="shared" ref="G9:G10" si="2">H8+1</f>
        <v>301</v>
      </c>
      <c r="H9">
        <f t="shared" ref="H9:H10" si="3">VLOOKUP(F9,$C$41:$D$450,2,TRUE)</f>
        <v>340</v>
      </c>
      <c r="I9" t="s">
        <v>279</v>
      </c>
    </row>
    <row r="10" spans="1:9" x14ac:dyDescent="0.35">
      <c r="A10" s="89">
        <v>9</v>
      </c>
      <c r="B10" s="90" t="s">
        <v>294</v>
      </c>
      <c r="C10" s="89" t="s">
        <v>51</v>
      </c>
      <c r="D10" s="86">
        <f t="shared" si="0"/>
        <v>9</v>
      </c>
      <c r="F10" t="s">
        <v>57</v>
      </c>
      <c r="G10">
        <f t="shared" si="2"/>
        <v>341</v>
      </c>
      <c r="H10">
        <f t="shared" si="3"/>
        <v>400</v>
      </c>
      <c r="I10" t="s">
        <v>279</v>
      </c>
    </row>
    <row r="11" spans="1:9" x14ac:dyDescent="0.35">
      <c r="A11" s="89">
        <v>10</v>
      </c>
      <c r="B11" s="90" t="s">
        <v>295</v>
      </c>
      <c r="C11" s="89" t="s">
        <v>51</v>
      </c>
      <c r="D11" s="86">
        <f t="shared" si="0"/>
        <v>10</v>
      </c>
    </row>
    <row r="12" spans="1:9" x14ac:dyDescent="0.35">
      <c r="A12" s="89">
        <v>11</v>
      </c>
      <c r="B12" s="90" t="s">
        <v>296</v>
      </c>
      <c r="C12" s="89" t="s">
        <v>51</v>
      </c>
      <c r="D12" s="86">
        <f t="shared" si="0"/>
        <v>11</v>
      </c>
    </row>
    <row r="13" spans="1:9" x14ac:dyDescent="0.35">
      <c r="A13" s="89">
        <v>12</v>
      </c>
      <c r="B13" s="90" t="s">
        <v>297</v>
      </c>
      <c r="C13" s="89" t="s">
        <v>51</v>
      </c>
      <c r="D13" s="86">
        <f t="shared" si="0"/>
        <v>12</v>
      </c>
    </row>
    <row r="14" spans="1:9" x14ac:dyDescent="0.35">
      <c r="A14" s="89">
        <v>13</v>
      </c>
      <c r="B14" s="90" t="s">
        <v>298</v>
      </c>
      <c r="C14" s="89" t="s">
        <v>51</v>
      </c>
      <c r="D14" s="86">
        <f t="shared" si="0"/>
        <v>13</v>
      </c>
    </row>
    <row r="15" spans="1:9" x14ac:dyDescent="0.35">
      <c r="A15" s="89">
        <v>14</v>
      </c>
      <c r="B15" s="90" t="s">
        <v>299</v>
      </c>
      <c r="C15" s="89" t="s">
        <v>51</v>
      </c>
      <c r="D15" s="86">
        <f t="shared" si="0"/>
        <v>14</v>
      </c>
    </row>
    <row r="16" spans="1:9" x14ac:dyDescent="0.35">
      <c r="A16" s="89">
        <v>15</v>
      </c>
      <c r="B16" s="90"/>
      <c r="C16" s="89" t="s">
        <v>51</v>
      </c>
      <c r="D16" s="86">
        <f t="shared" si="0"/>
        <v>15</v>
      </c>
    </row>
    <row r="17" spans="1:4" x14ac:dyDescent="0.35">
      <c r="A17" s="89">
        <v>16</v>
      </c>
      <c r="B17" s="90" t="s">
        <v>300</v>
      </c>
      <c r="C17" s="89" t="s">
        <v>51</v>
      </c>
      <c r="D17" s="86">
        <f t="shared" si="0"/>
        <v>16</v>
      </c>
    </row>
    <row r="18" spans="1:4" x14ac:dyDescent="0.35">
      <c r="A18" s="89">
        <v>17</v>
      </c>
      <c r="B18" s="90" t="s">
        <v>301</v>
      </c>
      <c r="C18" s="89" t="s">
        <v>51</v>
      </c>
      <c r="D18" s="86">
        <f t="shared" si="0"/>
        <v>17</v>
      </c>
    </row>
    <row r="19" spans="1:4" x14ac:dyDescent="0.35">
      <c r="A19" s="89">
        <v>18</v>
      </c>
      <c r="B19" s="90" t="s">
        <v>302</v>
      </c>
      <c r="C19" s="89" t="s">
        <v>51</v>
      </c>
      <c r="D19" s="86">
        <f t="shared" si="0"/>
        <v>18</v>
      </c>
    </row>
    <row r="20" spans="1:4" x14ac:dyDescent="0.35">
      <c r="A20" s="89">
        <v>19</v>
      </c>
      <c r="B20" s="90" t="s">
        <v>303</v>
      </c>
      <c r="C20" s="89" t="s">
        <v>51</v>
      </c>
      <c r="D20" s="86">
        <f t="shared" si="0"/>
        <v>19</v>
      </c>
    </row>
    <row r="21" spans="1:4" x14ac:dyDescent="0.35">
      <c r="A21" s="89">
        <v>20</v>
      </c>
      <c r="B21" s="90" t="s">
        <v>304</v>
      </c>
      <c r="C21" s="89" t="s">
        <v>51</v>
      </c>
      <c r="D21" s="86">
        <f t="shared" si="0"/>
        <v>20</v>
      </c>
    </row>
    <row r="22" spans="1:4" x14ac:dyDescent="0.35">
      <c r="A22" s="89">
        <v>21</v>
      </c>
      <c r="B22" s="90" t="s">
        <v>305</v>
      </c>
      <c r="C22" s="89" t="s">
        <v>51</v>
      </c>
      <c r="D22" s="86">
        <f t="shared" si="0"/>
        <v>21</v>
      </c>
    </row>
    <row r="23" spans="1:4" x14ac:dyDescent="0.35">
      <c r="A23" s="89">
        <v>22</v>
      </c>
      <c r="B23" s="90" t="s">
        <v>306</v>
      </c>
      <c r="C23" s="89" t="s">
        <v>51</v>
      </c>
      <c r="D23" s="86">
        <f t="shared" si="0"/>
        <v>22</v>
      </c>
    </row>
    <row r="24" spans="1:4" x14ac:dyDescent="0.35">
      <c r="A24" s="89">
        <v>23</v>
      </c>
      <c r="B24" s="90" t="s">
        <v>307</v>
      </c>
      <c r="C24" s="89" t="s">
        <v>51</v>
      </c>
      <c r="D24" s="86">
        <f t="shared" si="0"/>
        <v>23</v>
      </c>
    </row>
    <row r="25" spans="1:4" x14ac:dyDescent="0.35">
      <c r="A25" s="89">
        <v>24</v>
      </c>
      <c r="B25" s="90" t="s">
        <v>308</v>
      </c>
      <c r="C25" s="89" t="s">
        <v>51</v>
      </c>
      <c r="D25" s="86">
        <f t="shared" si="0"/>
        <v>24</v>
      </c>
    </row>
    <row r="26" spans="1:4" x14ac:dyDescent="0.35">
      <c r="A26" s="89">
        <v>25</v>
      </c>
      <c r="B26" s="90" t="s">
        <v>309</v>
      </c>
      <c r="C26" s="89" t="s">
        <v>51</v>
      </c>
      <c r="D26" s="86">
        <f t="shared" si="0"/>
        <v>25</v>
      </c>
    </row>
    <row r="27" spans="1:4" x14ac:dyDescent="0.35">
      <c r="A27" s="89">
        <v>26</v>
      </c>
      <c r="B27" s="90" t="s">
        <v>310</v>
      </c>
      <c r="C27" s="89" t="s">
        <v>51</v>
      </c>
      <c r="D27" s="86">
        <f t="shared" si="0"/>
        <v>26</v>
      </c>
    </row>
    <row r="28" spans="1:4" x14ac:dyDescent="0.35">
      <c r="A28" s="89">
        <v>27</v>
      </c>
      <c r="B28" s="90" t="s">
        <v>311</v>
      </c>
      <c r="C28" s="89" t="s">
        <v>51</v>
      </c>
      <c r="D28" s="86">
        <f t="shared" si="0"/>
        <v>27</v>
      </c>
    </row>
    <row r="29" spans="1:4" x14ac:dyDescent="0.35">
      <c r="A29" s="89">
        <v>28</v>
      </c>
      <c r="B29" s="90" t="s">
        <v>312</v>
      </c>
      <c r="C29" s="89" t="s">
        <v>51</v>
      </c>
      <c r="D29" s="86">
        <f t="shared" si="0"/>
        <v>28</v>
      </c>
    </row>
    <row r="30" spans="1:4" x14ac:dyDescent="0.35">
      <c r="A30" s="89">
        <v>29</v>
      </c>
      <c r="B30" s="90" t="s">
        <v>313</v>
      </c>
      <c r="C30" s="89" t="s">
        <v>51</v>
      </c>
      <c r="D30" s="86">
        <f t="shared" si="0"/>
        <v>29</v>
      </c>
    </row>
    <row r="31" spans="1:4" x14ac:dyDescent="0.35">
      <c r="A31" s="89">
        <v>30</v>
      </c>
      <c r="B31" s="90" t="s">
        <v>314</v>
      </c>
      <c r="C31" s="89" t="s">
        <v>51</v>
      </c>
      <c r="D31" s="86">
        <f t="shared" si="0"/>
        <v>30</v>
      </c>
    </row>
    <row r="32" spans="1:4" x14ac:dyDescent="0.35">
      <c r="A32" s="89">
        <v>31</v>
      </c>
      <c r="B32" s="90" t="s">
        <v>315</v>
      </c>
      <c r="C32" s="89" t="s">
        <v>51</v>
      </c>
      <c r="D32" s="86">
        <f t="shared" si="0"/>
        <v>31</v>
      </c>
    </row>
    <row r="33" spans="1:4" x14ac:dyDescent="0.35">
      <c r="A33" s="89">
        <v>32</v>
      </c>
      <c r="B33" s="90" t="s">
        <v>316</v>
      </c>
      <c r="C33" s="89" t="s">
        <v>51</v>
      </c>
      <c r="D33" s="86">
        <f t="shared" si="0"/>
        <v>32</v>
      </c>
    </row>
    <row r="34" spans="1:4" x14ac:dyDescent="0.35">
      <c r="A34" s="89">
        <v>33</v>
      </c>
      <c r="B34" s="90" t="s">
        <v>317</v>
      </c>
      <c r="C34" s="89" t="s">
        <v>51</v>
      </c>
      <c r="D34" s="86">
        <f t="shared" si="0"/>
        <v>33</v>
      </c>
    </row>
    <row r="35" spans="1:4" x14ac:dyDescent="0.35">
      <c r="A35" s="89">
        <v>34</v>
      </c>
      <c r="B35" s="90" t="s">
        <v>318</v>
      </c>
      <c r="C35" s="89" t="s">
        <v>51</v>
      </c>
      <c r="D35" s="86">
        <f t="shared" si="0"/>
        <v>34</v>
      </c>
    </row>
    <row r="36" spans="1:4" x14ac:dyDescent="0.35">
      <c r="A36" s="89">
        <v>35</v>
      </c>
      <c r="B36" s="90" t="s">
        <v>319</v>
      </c>
      <c r="C36" s="89" t="s">
        <v>51</v>
      </c>
      <c r="D36" s="86">
        <f t="shared" si="0"/>
        <v>35</v>
      </c>
    </row>
    <row r="37" spans="1:4" x14ac:dyDescent="0.35">
      <c r="A37" s="89">
        <v>36</v>
      </c>
      <c r="B37" s="90" t="s">
        <v>320</v>
      </c>
      <c r="C37" s="89" t="s">
        <v>51</v>
      </c>
      <c r="D37" s="86">
        <f t="shared" si="0"/>
        <v>36</v>
      </c>
    </row>
    <row r="38" spans="1:4" x14ac:dyDescent="0.35">
      <c r="A38" s="89">
        <v>37</v>
      </c>
      <c r="B38" s="90" t="s">
        <v>321</v>
      </c>
      <c r="C38" s="89" t="s">
        <v>51</v>
      </c>
      <c r="D38" s="86">
        <f t="shared" si="0"/>
        <v>37</v>
      </c>
    </row>
    <row r="39" spans="1:4" x14ac:dyDescent="0.35">
      <c r="A39" s="89">
        <v>38</v>
      </c>
      <c r="B39" s="90" t="s">
        <v>322</v>
      </c>
      <c r="C39" s="89" t="s">
        <v>51</v>
      </c>
      <c r="D39" s="86">
        <f t="shared" si="0"/>
        <v>38</v>
      </c>
    </row>
    <row r="40" spans="1:4" x14ac:dyDescent="0.35">
      <c r="A40" s="89">
        <v>39</v>
      </c>
      <c r="B40" s="90" t="s">
        <v>323</v>
      </c>
      <c r="C40" s="89" t="s">
        <v>51</v>
      </c>
      <c r="D40" s="86">
        <f t="shared" si="0"/>
        <v>39</v>
      </c>
    </row>
    <row r="41" spans="1:4" x14ac:dyDescent="0.35">
      <c r="A41" s="89">
        <v>40</v>
      </c>
      <c r="B41" s="90" t="s">
        <v>324</v>
      </c>
      <c r="C41" s="89" t="s">
        <v>51</v>
      </c>
      <c r="D41" s="86">
        <f t="shared" si="0"/>
        <v>40</v>
      </c>
    </row>
    <row r="42" spans="1:4" x14ac:dyDescent="0.35">
      <c r="A42" s="89">
        <v>41</v>
      </c>
      <c r="B42" s="90" t="s">
        <v>325</v>
      </c>
      <c r="C42" s="89" t="s">
        <v>51</v>
      </c>
      <c r="D42" s="86">
        <f t="shared" si="0"/>
        <v>41</v>
      </c>
    </row>
    <row r="43" spans="1:4" x14ac:dyDescent="0.35">
      <c r="A43" s="89">
        <v>42</v>
      </c>
      <c r="B43" s="90" t="s">
        <v>326</v>
      </c>
      <c r="C43" s="89" t="s">
        <v>51</v>
      </c>
      <c r="D43" s="86">
        <f t="shared" si="0"/>
        <v>42</v>
      </c>
    </row>
    <row r="44" spans="1:4" x14ac:dyDescent="0.35">
      <c r="A44" s="89">
        <v>43</v>
      </c>
      <c r="B44" s="90"/>
      <c r="C44" s="89" t="s">
        <v>51</v>
      </c>
      <c r="D44" s="86">
        <f t="shared" si="0"/>
        <v>43</v>
      </c>
    </row>
    <row r="45" spans="1:4" x14ac:dyDescent="0.35">
      <c r="A45" s="89">
        <v>44</v>
      </c>
      <c r="B45" s="90"/>
      <c r="C45" s="89" t="s">
        <v>51</v>
      </c>
      <c r="D45" s="86">
        <f t="shared" si="0"/>
        <v>44</v>
      </c>
    </row>
    <row r="46" spans="1:4" x14ac:dyDescent="0.35">
      <c r="A46" s="89">
        <v>45</v>
      </c>
      <c r="B46" s="90"/>
      <c r="C46" s="89" t="s">
        <v>51</v>
      </c>
      <c r="D46" s="86">
        <f t="shared" si="0"/>
        <v>45</v>
      </c>
    </row>
    <row r="47" spans="1:4" x14ac:dyDescent="0.35">
      <c r="A47" s="89">
        <v>46</v>
      </c>
      <c r="B47" s="90"/>
      <c r="C47" s="89" t="s">
        <v>51</v>
      </c>
      <c r="D47" s="86">
        <f t="shared" si="0"/>
        <v>46</v>
      </c>
    </row>
    <row r="48" spans="1:4" x14ac:dyDescent="0.35">
      <c r="A48" s="89">
        <v>47</v>
      </c>
      <c r="B48" s="90"/>
      <c r="C48" s="89" t="s">
        <v>51</v>
      </c>
      <c r="D48" s="86">
        <f t="shared" si="0"/>
        <v>47</v>
      </c>
    </row>
    <row r="49" spans="1:4" x14ac:dyDescent="0.35">
      <c r="A49" s="89">
        <v>48</v>
      </c>
      <c r="B49" s="90"/>
      <c r="C49" s="89" t="s">
        <v>51</v>
      </c>
      <c r="D49" s="86">
        <f t="shared" si="0"/>
        <v>48</v>
      </c>
    </row>
    <row r="50" spans="1:4" x14ac:dyDescent="0.35">
      <c r="A50" s="89">
        <v>49</v>
      </c>
      <c r="B50" s="90"/>
      <c r="C50" s="89" t="s">
        <v>51</v>
      </c>
      <c r="D50" s="86">
        <f t="shared" si="0"/>
        <v>49</v>
      </c>
    </row>
    <row r="51" spans="1:4" x14ac:dyDescent="0.35">
      <c r="A51" s="89">
        <v>50</v>
      </c>
      <c r="B51" s="90"/>
      <c r="C51" s="89" t="s">
        <v>51</v>
      </c>
      <c r="D51" s="86">
        <f t="shared" si="0"/>
        <v>50</v>
      </c>
    </row>
    <row r="52" spans="1:4" x14ac:dyDescent="0.35">
      <c r="A52" s="89">
        <v>51</v>
      </c>
      <c r="B52" s="90"/>
      <c r="C52" s="89" t="s">
        <v>51</v>
      </c>
      <c r="D52" s="86">
        <f t="shared" si="0"/>
        <v>51</v>
      </c>
    </row>
    <row r="53" spans="1:4" x14ac:dyDescent="0.35">
      <c r="A53" s="89">
        <v>52</v>
      </c>
      <c r="B53" s="90"/>
      <c r="C53" s="89" t="s">
        <v>51</v>
      </c>
      <c r="D53" s="86">
        <f t="shared" si="0"/>
        <v>52</v>
      </c>
    </row>
    <row r="54" spans="1:4" x14ac:dyDescent="0.35">
      <c r="A54" s="89">
        <v>53</v>
      </c>
      <c r="B54" s="90"/>
      <c r="C54" s="89" t="s">
        <v>51</v>
      </c>
      <c r="D54" s="86">
        <f t="shared" si="0"/>
        <v>53</v>
      </c>
    </row>
    <row r="55" spans="1:4" x14ac:dyDescent="0.35">
      <c r="A55" s="89">
        <v>54</v>
      </c>
      <c r="B55" s="90"/>
      <c r="C55" s="89" t="s">
        <v>51</v>
      </c>
      <c r="D55" s="86">
        <f t="shared" si="0"/>
        <v>54</v>
      </c>
    </row>
    <row r="56" spans="1:4" x14ac:dyDescent="0.35">
      <c r="A56" s="89">
        <v>55</v>
      </c>
      <c r="B56" s="90"/>
      <c r="C56" s="89" t="s">
        <v>51</v>
      </c>
      <c r="D56" s="86">
        <f t="shared" si="0"/>
        <v>55</v>
      </c>
    </row>
    <row r="57" spans="1:4" x14ac:dyDescent="0.35">
      <c r="A57" s="89">
        <v>56</v>
      </c>
      <c r="B57" s="90"/>
      <c r="C57" s="89" t="s">
        <v>51</v>
      </c>
      <c r="D57" s="86">
        <f t="shared" si="0"/>
        <v>56</v>
      </c>
    </row>
    <row r="58" spans="1:4" x14ac:dyDescent="0.35">
      <c r="A58" s="89">
        <v>57</v>
      </c>
      <c r="B58" s="90"/>
      <c r="C58" s="89" t="s">
        <v>51</v>
      </c>
      <c r="D58" s="86">
        <f t="shared" si="0"/>
        <v>57</v>
      </c>
    </row>
    <row r="59" spans="1:4" x14ac:dyDescent="0.35">
      <c r="A59" s="89">
        <v>58</v>
      </c>
      <c r="B59" s="90"/>
      <c r="C59" s="89" t="s">
        <v>51</v>
      </c>
      <c r="D59" s="86">
        <f t="shared" si="0"/>
        <v>58</v>
      </c>
    </row>
    <row r="60" spans="1:4" x14ac:dyDescent="0.35">
      <c r="A60" s="89">
        <v>59</v>
      </c>
      <c r="B60" s="90"/>
      <c r="C60" s="89" t="s">
        <v>51</v>
      </c>
      <c r="D60" s="86">
        <f t="shared" si="0"/>
        <v>59</v>
      </c>
    </row>
    <row r="61" spans="1:4" x14ac:dyDescent="0.35">
      <c r="A61" s="89">
        <v>60</v>
      </c>
      <c r="B61" s="90"/>
      <c r="C61" s="89" t="s">
        <v>51</v>
      </c>
      <c r="D61" s="86">
        <f t="shared" si="0"/>
        <v>60</v>
      </c>
    </row>
    <row r="62" spans="1:4" x14ac:dyDescent="0.35">
      <c r="A62" s="89">
        <v>61</v>
      </c>
      <c r="B62" s="91" t="s">
        <v>193</v>
      </c>
      <c r="C62" s="89" t="s">
        <v>53</v>
      </c>
      <c r="D62" s="86">
        <f t="shared" si="0"/>
        <v>61</v>
      </c>
    </row>
    <row r="63" spans="1:4" x14ac:dyDescent="0.35">
      <c r="A63" s="89">
        <v>62</v>
      </c>
      <c r="B63" s="91" t="s">
        <v>194</v>
      </c>
      <c r="C63" s="89" t="s">
        <v>53</v>
      </c>
      <c r="D63" s="86">
        <f t="shared" si="0"/>
        <v>62</v>
      </c>
    </row>
    <row r="64" spans="1:4" x14ac:dyDescent="0.35">
      <c r="A64" s="89">
        <v>63</v>
      </c>
      <c r="B64" s="91"/>
      <c r="C64" s="89" t="s">
        <v>53</v>
      </c>
      <c r="D64" s="86">
        <f t="shared" si="0"/>
        <v>63</v>
      </c>
    </row>
    <row r="65" spans="1:4" x14ac:dyDescent="0.35">
      <c r="A65" s="89">
        <v>64</v>
      </c>
      <c r="B65" s="91"/>
      <c r="C65" s="89" t="s">
        <v>53</v>
      </c>
      <c r="D65" s="86">
        <f t="shared" si="0"/>
        <v>64</v>
      </c>
    </row>
    <row r="66" spans="1:4" x14ac:dyDescent="0.35">
      <c r="A66" s="89">
        <v>65</v>
      </c>
      <c r="B66" s="91" t="s">
        <v>195</v>
      </c>
      <c r="C66" s="89" t="s">
        <v>53</v>
      </c>
      <c r="D66" s="86">
        <f t="shared" si="0"/>
        <v>65</v>
      </c>
    </row>
    <row r="67" spans="1:4" x14ac:dyDescent="0.35">
      <c r="A67" s="89">
        <v>66</v>
      </c>
      <c r="B67" s="91" t="s">
        <v>196</v>
      </c>
      <c r="C67" s="89" t="s">
        <v>53</v>
      </c>
      <c r="D67" s="86">
        <f t="shared" ref="D67:D130" si="4">A67</f>
        <v>66</v>
      </c>
    </row>
    <row r="68" spans="1:4" x14ac:dyDescent="0.35">
      <c r="A68" s="89">
        <v>67</v>
      </c>
      <c r="B68" s="91" t="s">
        <v>197</v>
      </c>
      <c r="C68" s="89" t="s">
        <v>53</v>
      </c>
      <c r="D68" s="86">
        <f t="shared" si="4"/>
        <v>67</v>
      </c>
    </row>
    <row r="69" spans="1:4" x14ac:dyDescent="0.35">
      <c r="A69" s="89">
        <v>68</v>
      </c>
      <c r="B69" s="91" t="s">
        <v>198</v>
      </c>
      <c r="C69" s="89" t="s">
        <v>53</v>
      </c>
      <c r="D69" s="86">
        <f t="shared" si="4"/>
        <v>68</v>
      </c>
    </row>
    <row r="70" spans="1:4" x14ac:dyDescent="0.35">
      <c r="A70" s="89">
        <v>69</v>
      </c>
      <c r="B70" s="91" t="s">
        <v>199</v>
      </c>
      <c r="C70" s="89" t="s">
        <v>53</v>
      </c>
      <c r="D70" s="86">
        <f t="shared" si="4"/>
        <v>69</v>
      </c>
    </row>
    <row r="71" spans="1:4" x14ac:dyDescent="0.35">
      <c r="A71" s="89">
        <v>70</v>
      </c>
      <c r="B71" s="91" t="s">
        <v>124</v>
      </c>
      <c r="C71" s="89" t="s">
        <v>53</v>
      </c>
      <c r="D71" s="86">
        <f t="shared" si="4"/>
        <v>70</v>
      </c>
    </row>
    <row r="72" spans="1:4" x14ac:dyDescent="0.35">
      <c r="A72" s="89">
        <v>71</v>
      </c>
      <c r="B72" s="91" t="s">
        <v>200</v>
      </c>
      <c r="C72" s="89" t="s">
        <v>53</v>
      </c>
      <c r="D72" s="86">
        <f t="shared" si="4"/>
        <v>71</v>
      </c>
    </row>
    <row r="73" spans="1:4" x14ac:dyDescent="0.35">
      <c r="A73" s="89">
        <v>72</v>
      </c>
      <c r="B73" s="91" t="s">
        <v>114</v>
      </c>
      <c r="C73" s="89" t="s">
        <v>53</v>
      </c>
      <c r="D73" s="86">
        <f t="shared" si="4"/>
        <v>72</v>
      </c>
    </row>
    <row r="74" spans="1:4" x14ac:dyDescent="0.35">
      <c r="A74" s="89">
        <v>73</v>
      </c>
      <c r="B74" s="91" t="s">
        <v>201</v>
      </c>
      <c r="C74" s="89" t="s">
        <v>53</v>
      </c>
      <c r="D74" s="86">
        <f t="shared" si="4"/>
        <v>73</v>
      </c>
    </row>
    <row r="75" spans="1:4" x14ac:dyDescent="0.35">
      <c r="A75" s="89">
        <v>74</v>
      </c>
      <c r="B75" s="91" t="s">
        <v>202</v>
      </c>
      <c r="C75" s="89" t="s">
        <v>53</v>
      </c>
      <c r="D75" s="86">
        <f t="shared" si="4"/>
        <v>74</v>
      </c>
    </row>
    <row r="76" spans="1:4" x14ac:dyDescent="0.35">
      <c r="A76" s="89">
        <v>75</v>
      </c>
      <c r="B76" s="91" t="s">
        <v>118</v>
      </c>
      <c r="C76" s="89" t="s">
        <v>53</v>
      </c>
      <c r="D76" s="86">
        <f t="shared" si="4"/>
        <v>75</v>
      </c>
    </row>
    <row r="77" spans="1:4" x14ac:dyDescent="0.35">
      <c r="A77" s="89">
        <v>76</v>
      </c>
      <c r="B77" s="91" t="s">
        <v>127</v>
      </c>
      <c r="C77" s="89" t="s">
        <v>53</v>
      </c>
      <c r="D77" s="86">
        <f t="shared" si="4"/>
        <v>76</v>
      </c>
    </row>
    <row r="78" spans="1:4" x14ac:dyDescent="0.35">
      <c r="A78" s="89">
        <v>77</v>
      </c>
      <c r="B78" s="91" t="s">
        <v>115</v>
      </c>
      <c r="C78" s="89" t="s">
        <v>53</v>
      </c>
      <c r="D78" s="86">
        <f t="shared" si="4"/>
        <v>77</v>
      </c>
    </row>
    <row r="79" spans="1:4" x14ac:dyDescent="0.35">
      <c r="A79" s="89">
        <v>78</v>
      </c>
      <c r="B79" s="91" t="s">
        <v>123</v>
      </c>
      <c r="C79" s="89" t="s">
        <v>53</v>
      </c>
      <c r="D79" s="86">
        <f t="shared" si="4"/>
        <v>78</v>
      </c>
    </row>
    <row r="80" spans="1:4" x14ac:dyDescent="0.35">
      <c r="A80" s="89">
        <v>79</v>
      </c>
      <c r="B80" s="91" t="s">
        <v>116</v>
      </c>
      <c r="C80" s="89" t="s">
        <v>53</v>
      </c>
      <c r="D80" s="86">
        <f t="shared" si="4"/>
        <v>79</v>
      </c>
    </row>
    <row r="81" spans="1:4" x14ac:dyDescent="0.35">
      <c r="A81" s="89">
        <v>80</v>
      </c>
      <c r="B81" s="91" t="s">
        <v>121</v>
      </c>
      <c r="C81" s="89" t="s">
        <v>53</v>
      </c>
      <c r="D81" s="86">
        <f t="shared" si="4"/>
        <v>80</v>
      </c>
    </row>
    <row r="82" spans="1:4" x14ac:dyDescent="0.35">
      <c r="A82" s="89">
        <v>81</v>
      </c>
      <c r="B82" s="91" t="s">
        <v>117</v>
      </c>
      <c r="C82" s="89" t="s">
        <v>53</v>
      </c>
      <c r="D82" s="86">
        <f t="shared" si="4"/>
        <v>81</v>
      </c>
    </row>
    <row r="83" spans="1:4" x14ac:dyDescent="0.35">
      <c r="A83" s="89">
        <v>82</v>
      </c>
      <c r="B83" s="91" t="s">
        <v>203</v>
      </c>
      <c r="C83" s="89" t="s">
        <v>53</v>
      </c>
      <c r="D83" s="86">
        <f t="shared" si="4"/>
        <v>82</v>
      </c>
    </row>
    <row r="84" spans="1:4" x14ac:dyDescent="0.35">
      <c r="A84" s="89">
        <v>83</v>
      </c>
      <c r="B84" s="91" t="s">
        <v>126</v>
      </c>
      <c r="C84" s="89" t="s">
        <v>53</v>
      </c>
      <c r="D84" s="86">
        <f t="shared" si="4"/>
        <v>83</v>
      </c>
    </row>
    <row r="85" spans="1:4" x14ac:dyDescent="0.35">
      <c r="A85" s="89">
        <v>84</v>
      </c>
      <c r="B85" s="91" t="s">
        <v>204</v>
      </c>
      <c r="C85" s="89" t="s">
        <v>53</v>
      </c>
      <c r="D85" s="86">
        <f t="shared" si="4"/>
        <v>84</v>
      </c>
    </row>
    <row r="86" spans="1:4" x14ac:dyDescent="0.35">
      <c r="A86" s="89">
        <v>85</v>
      </c>
      <c r="B86" s="91" t="s">
        <v>205</v>
      </c>
      <c r="C86" s="89" t="s">
        <v>53</v>
      </c>
      <c r="D86" s="86">
        <f t="shared" si="4"/>
        <v>85</v>
      </c>
    </row>
    <row r="87" spans="1:4" x14ac:dyDescent="0.35">
      <c r="A87" s="89">
        <v>86</v>
      </c>
      <c r="B87" s="91"/>
      <c r="C87" s="89" t="s">
        <v>53</v>
      </c>
      <c r="D87" s="86">
        <f t="shared" si="4"/>
        <v>86</v>
      </c>
    </row>
    <row r="88" spans="1:4" x14ac:dyDescent="0.35">
      <c r="A88" s="89">
        <v>87</v>
      </c>
      <c r="B88" s="91"/>
      <c r="C88" s="89" t="s">
        <v>53</v>
      </c>
      <c r="D88" s="86">
        <f t="shared" si="4"/>
        <v>87</v>
      </c>
    </row>
    <row r="89" spans="1:4" x14ac:dyDescent="0.35">
      <c r="A89" s="89">
        <v>88</v>
      </c>
      <c r="B89" s="91" t="s">
        <v>120</v>
      </c>
      <c r="C89" s="89" t="s">
        <v>53</v>
      </c>
      <c r="D89" s="86">
        <f t="shared" si="4"/>
        <v>88</v>
      </c>
    </row>
    <row r="90" spans="1:4" x14ac:dyDescent="0.35">
      <c r="A90" s="89">
        <v>89</v>
      </c>
      <c r="B90" s="91" t="s">
        <v>119</v>
      </c>
      <c r="C90" s="89" t="s">
        <v>53</v>
      </c>
      <c r="D90" s="86">
        <f t="shared" si="4"/>
        <v>89</v>
      </c>
    </row>
    <row r="91" spans="1:4" x14ac:dyDescent="0.35">
      <c r="A91" s="89">
        <v>90</v>
      </c>
      <c r="B91" s="91" t="s">
        <v>206</v>
      </c>
      <c r="C91" s="89" t="s">
        <v>53</v>
      </c>
      <c r="D91" s="86">
        <f t="shared" si="4"/>
        <v>90</v>
      </c>
    </row>
    <row r="92" spans="1:4" x14ac:dyDescent="0.35">
      <c r="A92" s="89">
        <v>91</v>
      </c>
      <c r="B92" s="91" t="s">
        <v>122</v>
      </c>
      <c r="C92" s="89" t="s">
        <v>53</v>
      </c>
      <c r="D92" s="86">
        <f t="shared" si="4"/>
        <v>91</v>
      </c>
    </row>
    <row r="93" spans="1:4" x14ac:dyDescent="0.35">
      <c r="A93" s="89">
        <v>92</v>
      </c>
      <c r="B93" s="91" t="s">
        <v>113</v>
      </c>
      <c r="C93" s="89" t="s">
        <v>53</v>
      </c>
      <c r="D93" s="86">
        <f t="shared" si="4"/>
        <v>92</v>
      </c>
    </row>
    <row r="94" spans="1:4" x14ac:dyDescent="0.35">
      <c r="A94" s="89">
        <v>93</v>
      </c>
      <c r="B94" s="91"/>
      <c r="C94" s="89" t="s">
        <v>53</v>
      </c>
      <c r="D94" s="86">
        <f t="shared" si="4"/>
        <v>93</v>
      </c>
    </row>
    <row r="95" spans="1:4" x14ac:dyDescent="0.35">
      <c r="A95" s="89">
        <v>94</v>
      </c>
      <c r="B95" s="91"/>
      <c r="C95" s="89" t="s">
        <v>53</v>
      </c>
      <c r="D95" s="86">
        <f t="shared" si="4"/>
        <v>94</v>
      </c>
    </row>
    <row r="96" spans="1:4" x14ac:dyDescent="0.35">
      <c r="A96" s="89">
        <v>95</v>
      </c>
      <c r="B96" s="91"/>
      <c r="C96" s="89" t="s">
        <v>53</v>
      </c>
      <c r="D96" s="86">
        <f t="shared" si="4"/>
        <v>95</v>
      </c>
    </row>
    <row r="97" spans="1:5" x14ac:dyDescent="0.35">
      <c r="A97" s="89">
        <v>96</v>
      </c>
      <c r="B97" s="91" t="s">
        <v>207</v>
      </c>
      <c r="C97" s="89" t="s">
        <v>53</v>
      </c>
      <c r="D97" s="86">
        <f t="shared" si="4"/>
        <v>96</v>
      </c>
    </row>
    <row r="98" spans="1:5" x14ac:dyDescent="0.35">
      <c r="A98" s="89">
        <v>97</v>
      </c>
      <c r="B98" s="91" t="s">
        <v>208</v>
      </c>
      <c r="C98" s="89" t="s">
        <v>53</v>
      </c>
      <c r="D98" s="86">
        <f t="shared" si="4"/>
        <v>97</v>
      </c>
    </row>
    <row r="99" spans="1:5" x14ac:dyDescent="0.35">
      <c r="A99" s="89">
        <v>98</v>
      </c>
      <c r="B99" s="91" t="s">
        <v>209</v>
      </c>
      <c r="C99" s="89" t="s">
        <v>53</v>
      </c>
      <c r="D99" s="86">
        <f t="shared" si="4"/>
        <v>98</v>
      </c>
    </row>
    <row r="100" spans="1:5" x14ac:dyDescent="0.35">
      <c r="A100" s="89">
        <v>99</v>
      </c>
      <c r="B100" s="91" t="s">
        <v>125</v>
      </c>
      <c r="C100" s="89" t="s">
        <v>53</v>
      </c>
      <c r="D100" s="86">
        <f t="shared" si="4"/>
        <v>99</v>
      </c>
    </row>
    <row r="101" spans="1:5" x14ac:dyDescent="0.35">
      <c r="A101" s="89">
        <v>100</v>
      </c>
      <c r="B101" s="90"/>
      <c r="C101" s="89" t="s">
        <v>53</v>
      </c>
      <c r="D101" s="86">
        <f t="shared" si="4"/>
        <v>100</v>
      </c>
    </row>
    <row r="102" spans="1:5" x14ac:dyDescent="0.35">
      <c r="A102" s="89">
        <v>101</v>
      </c>
      <c r="B102" s="90" t="s">
        <v>210</v>
      </c>
      <c r="C102" s="89" t="s">
        <v>52</v>
      </c>
      <c r="D102" s="86">
        <f t="shared" si="4"/>
        <v>101</v>
      </c>
    </row>
    <row r="103" spans="1:5" x14ac:dyDescent="0.35">
      <c r="A103" s="89">
        <v>102</v>
      </c>
      <c r="B103" s="90" t="s">
        <v>152</v>
      </c>
      <c r="C103" s="89" t="s">
        <v>52</v>
      </c>
      <c r="D103" s="86">
        <f t="shared" si="4"/>
        <v>102</v>
      </c>
    </row>
    <row r="104" spans="1:5" x14ac:dyDescent="0.35">
      <c r="A104" s="89">
        <v>103</v>
      </c>
      <c r="B104" s="90" t="s">
        <v>153</v>
      </c>
      <c r="C104" s="89" t="s">
        <v>52</v>
      </c>
      <c r="D104" s="86">
        <f t="shared" si="4"/>
        <v>103</v>
      </c>
    </row>
    <row r="105" spans="1:5" x14ac:dyDescent="0.35">
      <c r="A105" s="89">
        <v>104</v>
      </c>
      <c r="B105" s="90" t="s">
        <v>154</v>
      </c>
      <c r="C105" s="89" t="s">
        <v>52</v>
      </c>
      <c r="D105" s="86">
        <f t="shared" si="4"/>
        <v>104</v>
      </c>
    </row>
    <row r="106" spans="1:5" x14ac:dyDescent="0.35">
      <c r="A106" s="89">
        <v>105</v>
      </c>
      <c r="B106" s="90" t="s">
        <v>155</v>
      </c>
      <c r="C106" s="89" t="s">
        <v>52</v>
      </c>
      <c r="D106" s="86">
        <f t="shared" si="4"/>
        <v>105</v>
      </c>
    </row>
    <row r="107" spans="1:5" x14ac:dyDescent="0.35">
      <c r="A107" s="89">
        <v>106</v>
      </c>
      <c r="B107" s="90" t="s">
        <v>211</v>
      </c>
      <c r="C107" s="89" t="s">
        <v>52</v>
      </c>
      <c r="D107" s="86">
        <f t="shared" si="4"/>
        <v>106</v>
      </c>
    </row>
    <row r="108" spans="1:5" x14ac:dyDescent="0.35">
      <c r="A108" s="89">
        <v>107</v>
      </c>
      <c r="B108" s="90" t="s">
        <v>156</v>
      </c>
      <c r="C108" s="89" t="s">
        <v>52</v>
      </c>
      <c r="D108" s="86">
        <f t="shared" si="4"/>
        <v>107</v>
      </c>
    </row>
    <row r="109" spans="1:5" x14ac:dyDescent="0.35">
      <c r="A109" s="89">
        <v>108</v>
      </c>
      <c r="B109" s="90" t="s">
        <v>157</v>
      </c>
      <c r="C109" s="89" t="s">
        <v>52</v>
      </c>
      <c r="D109" s="86">
        <f t="shared" si="4"/>
        <v>108</v>
      </c>
    </row>
    <row r="110" spans="1:5" x14ac:dyDescent="0.35">
      <c r="A110" s="89">
        <v>109</v>
      </c>
      <c r="B110" s="90" t="s">
        <v>212</v>
      </c>
      <c r="C110" s="89" t="s">
        <v>52</v>
      </c>
      <c r="D110" s="86">
        <f t="shared" si="4"/>
        <v>109</v>
      </c>
    </row>
    <row r="111" spans="1:5" x14ac:dyDescent="0.35">
      <c r="A111" s="89">
        <v>110</v>
      </c>
      <c r="B111" s="90" t="s">
        <v>158</v>
      </c>
      <c r="C111" s="89" t="s">
        <v>52</v>
      </c>
      <c r="D111" s="86">
        <f t="shared" si="4"/>
        <v>110</v>
      </c>
    </row>
    <row r="112" spans="1:5" ht="15.5" x14ac:dyDescent="0.35">
      <c r="A112" s="89">
        <v>111</v>
      </c>
      <c r="B112" s="90" t="s">
        <v>159</v>
      </c>
      <c r="C112" s="89" t="s">
        <v>52</v>
      </c>
      <c r="D112" s="86">
        <f t="shared" si="4"/>
        <v>111</v>
      </c>
      <c r="E112" s="75"/>
    </row>
    <row r="113" spans="1:5" x14ac:dyDescent="0.35">
      <c r="A113" s="89">
        <v>112</v>
      </c>
      <c r="B113" s="90" t="s">
        <v>160</v>
      </c>
      <c r="C113" s="89" t="s">
        <v>52</v>
      </c>
      <c r="D113" s="86">
        <f t="shared" si="4"/>
        <v>112</v>
      </c>
    </row>
    <row r="114" spans="1:5" ht="15.5" x14ac:dyDescent="0.35">
      <c r="A114" s="89">
        <v>113</v>
      </c>
      <c r="B114" s="90" t="s">
        <v>161</v>
      </c>
      <c r="C114" s="89" t="s">
        <v>52</v>
      </c>
      <c r="D114" s="86">
        <f t="shared" si="4"/>
        <v>113</v>
      </c>
      <c r="E114" s="75"/>
    </row>
    <row r="115" spans="1:5" x14ac:dyDescent="0.35">
      <c r="A115" s="89">
        <v>114</v>
      </c>
      <c r="B115" s="90" t="s">
        <v>162</v>
      </c>
      <c r="C115" s="89" t="s">
        <v>52</v>
      </c>
      <c r="D115" s="86">
        <f t="shared" si="4"/>
        <v>114</v>
      </c>
    </row>
    <row r="116" spans="1:5" ht="15.5" x14ac:dyDescent="0.35">
      <c r="A116" s="89">
        <v>115</v>
      </c>
      <c r="B116" s="90" t="s">
        <v>163</v>
      </c>
      <c r="C116" s="89" t="s">
        <v>52</v>
      </c>
      <c r="D116" s="86">
        <f t="shared" si="4"/>
        <v>115</v>
      </c>
      <c r="E116" s="75"/>
    </row>
    <row r="117" spans="1:5" x14ac:dyDescent="0.35">
      <c r="A117" s="89">
        <v>116</v>
      </c>
      <c r="B117" s="90" t="s">
        <v>213</v>
      </c>
      <c r="C117" s="89" t="s">
        <v>52</v>
      </c>
      <c r="D117" s="86">
        <f t="shared" si="4"/>
        <v>116</v>
      </c>
    </row>
    <row r="118" spans="1:5" ht="15.5" x14ac:dyDescent="0.35">
      <c r="A118" s="89">
        <v>117</v>
      </c>
      <c r="B118" s="90" t="s">
        <v>164</v>
      </c>
      <c r="C118" s="89" t="s">
        <v>52</v>
      </c>
      <c r="D118" s="86">
        <f t="shared" si="4"/>
        <v>117</v>
      </c>
      <c r="E118" s="75"/>
    </row>
    <row r="119" spans="1:5" x14ac:dyDescent="0.35">
      <c r="A119" s="89">
        <v>118</v>
      </c>
      <c r="B119" s="90" t="s">
        <v>165</v>
      </c>
      <c r="C119" s="89" t="s">
        <v>52</v>
      </c>
      <c r="D119" s="86">
        <f t="shared" si="4"/>
        <v>118</v>
      </c>
    </row>
    <row r="120" spans="1:5" ht="15.5" x14ac:dyDescent="0.35">
      <c r="A120" s="89">
        <v>119</v>
      </c>
      <c r="B120" s="90" t="s">
        <v>166</v>
      </c>
      <c r="C120" s="89" t="s">
        <v>52</v>
      </c>
      <c r="D120" s="86">
        <f t="shared" si="4"/>
        <v>119</v>
      </c>
      <c r="E120" s="75"/>
    </row>
    <row r="121" spans="1:5" x14ac:dyDescent="0.35">
      <c r="A121" s="89">
        <v>120</v>
      </c>
      <c r="B121" s="90" t="s">
        <v>214</v>
      </c>
      <c r="C121" s="89" t="s">
        <v>52</v>
      </c>
      <c r="D121" s="86">
        <f t="shared" si="4"/>
        <v>120</v>
      </c>
    </row>
    <row r="122" spans="1:5" ht="15.5" x14ac:dyDescent="0.35">
      <c r="A122" s="89">
        <v>121</v>
      </c>
      <c r="B122" s="90" t="s">
        <v>167</v>
      </c>
      <c r="C122" s="89" t="s">
        <v>52</v>
      </c>
      <c r="D122" s="86">
        <f t="shared" si="4"/>
        <v>121</v>
      </c>
      <c r="E122" s="75"/>
    </row>
    <row r="123" spans="1:5" x14ac:dyDescent="0.35">
      <c r="A123" s="89">
        <v>122</v>
      </c>
      <c r="B123" s="90" t="s">
        <v>215</v>
      </c>
      <c r="C123" s="89" t="s">
        <v>52</v>
      </c>
      <c r="D123" s="86">
        <f t="shared" si="4"/>
        <v>122</v>
      </c>
    </row>
    <row r="124" spans="1:5" ht="15.5" x14ac:dyDescent="0.35">
      <c r="A124" s="89">
        <v>123</v>
      </c>
      <c r="B124" s="90" t="s">
        <v>168</v>
      </c>
      <c r="C124" s="89" t="s">
        <v>52</v>
      </c>
      <c r="D124" s="86">
        <f t="shared" si="4"/>
        <v>123</v>
      </c>
      <c r="E124" s="75"/>
    </row>
    <row r="125" spans="1:5" x14ac:dyDescent="0.35">
      <c r="A125" s="89">
        <v>124</v>
      </c>
      <c r="B125" s="90" t="s">
        <v>169</v>
      </c>
      <c r="C125" s="89" t="s">
        <v>52</v>
      </c>
      <c r="D125" s="86">
        <f t="shared" si="4"/>
        <v>124</v>
      </c>
    </row>
    <row r="126" spans="1:5" ht="15.5" x14ac:dyDescent="0.35">
      <c r="A126" s="89">
        <v>125</v>
      </c>
      <c r="B126" s="90" t="s">
        <v>216</v>
      </c>
      <c r="C126" s="89" t="s">
        <v>52</v>
      </c>
      <c r="D126" s="86">
        <f t="shared" si="4"/>
        <v>125</v>
      </c>
      <c r="E126" s="75"/>
    </row>
    <row r="127" spans="1:5" x14ac:dyDescent="0.35">
      <c r="A127" s="89">
        <v>126</v>
      </c>
      <c r="B127" s="90" t="s">
        <v>217</v>
      </c>
      <c r="C127" s="89" t="s">
        <v>52</v>
      </c>
      <c r="D127" s="86">
        <f t="shared" si="4"/>
        <v>126</v>
      </c>
    </row>
    <row r="128" spans="1:5" ht="15.5" x14ac:dyDescent="0.35">
      <c r="A128" s="89">
        <v>127</v>
      </c>
      <c r="B128" s="90" t="s">
        <v>170</v>
      </c>
      <c r="C128" s="89" t="s">
        <v>52</v>
      </c>
      <c r="D128" s="86">
        <f t="shared" si="4"/>
        <v>127</v>
      </c>
      <c r="E128" s="75"/>
    </row>
    <row r="129" spans="1:4" x14ac:dyDescent="0.35">
      <c r="A129" s="89">
        <v>128</v>
      </c>
      <c r="B129" s="90" t="s">
        <v>171</v>
      </c>
      <c r="C129" s="89" t="s">
        <v>52</v>
      </c>
      <c r="D129" s="86">
        <f t="shared" si="4"/>
        <v>128</v>
      </c>
    </row>
    <row r="130" spans="1:4" x14ac:dyDescent="0.35">
      <c r="A130" s="89">
        <v>129</v>
      </c>
      <c r="B130" s="90" t="s">
        <v>218</v>
      </c>
      <c r="C130" s="89" t="s">
        <v>52</v>
      </c>
      <c r="D130" s="86">
        <f t="shared" si="4"/>
        <v>129</v>
      </c>
    </row>
    <row r="131" spans="1:4" x14ac:dyDescent="0.35">
      <c r="A131" s="89">
        <v>130</v>
      </c>
      <c r="B131" s="90" t="s">
        <v>219</v>
      </c>
      <c r="C131" s="89" t="s">
        <v>52</v>
      </c>
      <c r="D131" s="86">
        <f t="shared" ref="D131:D194" si="5">A131</f>
        <v>130</v>
      </c>
    </row>
    <row r="132" spans="1:4" x14ac:dyDescent="0.35">
      <c r="A132" s="89">
        <v>131</v>
      </c>
      <c r="B132" s="90" t="s">
        <v>220</v>
      </c>
      <c r="C132" s="89" t="s">
        <v>52</v>
      </c>
      <c r="D132" s="86">
        <f t="shared" si="5"/>
        <v>131</v>
      </c>
    </row>
    <row r="133" spans="1:4" x14ac:dyDescent="0.35">
      <c r="A133" s="89">
        <v>132</v>
      </c>
      <c r="B133" s="90" t="s">
        <v>172</v>
      </c>
      <c r="C133" s="89" t="s">
        <v>52</v>
      </c>
      <c r="D133" s="86">
        <f t="shared" si="5"/>
        <v>132</v>
      </c>
    </row>
    <row r="134" spans="1:4" x14ac:dyDescent="0.35">
      <c r="A134" s="89">
        <v>133</v>
      </c>
      <c r="B134" s="90" t="s">
        <v>174</v>
      </c>
      <c r="C134" s="89" t="s">
        <v>52</v>
      </c>
      <c r="D134" s="86">
        <f t="shared" si="5"/>
        <v>133</v>
      </c>
    </row>
    <row r="135" spans="1:4" x14ac:dyDescent="0.35">
      <c r="A135" s="89">
        <v>134</v>
      </c>
      <c r="B135" s="90" t="s">
        <v>175</v>
      </c>
      <c r="C135" s="89" t="s">
        <v>52</v>
      </c>
      <c r="D135" s="86">
        <f t="shared" si="5"/>
        <v>134</v>
      </c>
    </row>
    <row r="136" spans="1:4" x14ac:dyDescent="0.35">
      <c r="A136" s="89">
        <v>135</v>
      </c>
      <c r="B136" s="90" t="s">
        <v>176</v>
      </c>
      <c r="C136" s="89" t="s">
        <v>52</v>
      </c>
      <c r="D136" s="86">
        <f t="shared" si="5"/>
        <v>135</v>
      </c>
    </row>
    <row r="137" spans="1:4" x14ac:dyDescent="0.35">
      <c r="A137" s="89">
        <v>136</v>
      </c>
      <c r="B137" s="90" t="s">
        <v>177</v>
      </c>
      <c r="C137" s="89" t="s">
        <v>52</v>
      </c>
      <c r="D137" s="86">
        <f t="shared" si="5"/>
        <v>136</v>
      </c>
    </row>
    <row r="138" spans="1:4" x14ac:dyDescent="0.35">
      <c r="A138" s="89">
        <v>137</v>
      </c>
      <c r="B138" s="90" t="s">
        <v>221</v>
      </c>
      <c r="C138" s="89" t="s">
        <v>52</v>
      </c>
      <c r="D138" s="86">
        <f t="shared" si="5"/>
        <v>137</v>
      </c>
    </row>
    <row r="139" spans="1:4" x14ac:dyDescent="0.35">
      <c r="A139" s="89">
        <v>138</v>
      </c>
      <c r="B139" s="90" t="s">
        <v>178</v>
      </c>
      <c r="C139" s="89" t="s">
        <v>52</v>
      </c>
      <c r="D139" s="86">
        <f t="shared" si="5"/>
        <v>138</v>
      </c>
    </row>
    <row r="140" spans="1:4" x14ac:dyDescent="0.35">
      <c r="A140" s="89">
        <v>139</v>
      </c>
      <c r="B140" s="90" t="s">
        <v>222</v>
      </c>
      <c r="C140" s="89" t="s">
        <v>52</v>
      </c>
      <c r="D140" s="86">
        <f t="shared" si="5"/>
        <v>139</v>
      </c>
    </row>
    <row r="141" spans="1:4" x14ac:dyDescent="0.35">
      <c r="A141" s="89">
        <v>140</v>
      </c>
      <c r="B141" s="90" t="s">
        <v>223</v>
      </c>
      <c r="C141" s="89" t="s">
        <v>52</v>
      </c>
      <c r="D141" s="86">
        <f t="shared" si="5"/>
        <v>140</v>
      </c>
    </row>
    <row r="142" spans="1:4" x14ac:dyDescent="0.35">
      <c r="A142" s="89">
        <v>141</v>
      </c>
      <c r="B142" s="90" t="s">
        <v>179</v>
      </c>
      <c r="C142" s="89" t="s">
        <v>52</v>
      </c>
      <c r="D142" s="86">
        <f t="shared" si="5"/>
        <v>141</v>
      </c>
    </row>
    <row r="143" spans="1:4" x14ac:dyDescent="0.35">
      <c r="A143" s="89">
        <v>142</v>
      </c>
      <c r="B143" s="90" t="s">
        <v>180</v>
      </c>
      <c r="C143" s="89" t="s">
        <v>52</v>
      </c>
      <c r="D143" s="86">
        <f t="shared" si="5"/>
        <v>142</v>
      </c>
    </row>
    <row r="144" spans="1:4" x14ac:dyDescent="0.35">
      <c r="A144" s="89">
        <v>143</v>
      </c>
      <c r="B144" s="90" t="s">
        <v>181</v>
      </c>
      <c r="C144" s="89" t="s">
        <v>52</v>
      </c>
      <c r="D144" s="86">
        <f t="shared" si="5"/>
        <v>143</v>
      </c>
    </row>
    <row r="145" spans="1:4" x14ac:dyDescent="0.35">
      <c r="A145" s="89">
        <v>144</v>
      </c>
      <c r="B145" s="90" t="s">
        <v>182</v>
      </c>
      <c r="C145" s="89" t="s">
        <v>52</v>
      </c>
      <c r="D145" s="86">
        <f t="shared" si="5"/>
        <v>144</v>
      </c>
    </row>
    <row r="146" spans="1:4" x14ac:dyDescent="0.35">
      <c r="A146" s="89">
        <v>145</v>
      </c>
      <c r="B146" s="90" t="s">
        <v>183</v>
      </c>
      <c r="C146" s="89" t="s">
        <v>52</v>
      </c>
      <c r="D146" s="86">
        <f t="shared" si="5"/>
        <v>145</v>
      </c>
    </row>
    <row r="147" spans="1:4" x14ac:dyDescent="0.35">
      <c r="A147" s="89">
        <v>146</v>
      </c>
      <c r="B147" s="90" t="s">
        <v>184</v>
      </c>
      <c r="C147" s="89" t="s">
        <v>52</v>
      </c>
      <c r="D147" s="86">
        <f t="shared" si="5"/>
        <v>146</v>
      </c>
    </row>
    <row r="148" spans="1:4" x14ac:dyDescent="0.35">
      <c r="A148" s="89">
        <v>147</v>
      </c>
      <c r="B148" s="90" t="s">
        <v>173</v>
      </c>
      <c r="C148" s="89" t="s">
        <v>52</v>
      </c>
      <c r="D148" s="86">
        <f t="shared" si="5"/>
        <v>147</v>
      </c>
    </row>
    <row r="149" spans="1:4" x14ac:dyDescent="0.35">
      <c r="A149" s="89">
        <v>148</v>
      </c>
      <c r="B149" s="90" t="s">
        <v>224</v>
      </c>
      <c r="C149" s="89" t="s">
        <v>52</v>
      </c>
      <c r="D149" s="86">
        <f t="shared" si="5"/>
        <v>148</v>
      </c>
    </row>
    <row r="150" spans="1:4" x14ac:dyDescent="0.35">
      <c r="A150" s="89">
        <v>149</v>
      </c>
      <c r="B150" s="90" t="s">
        <v>225</v>
      </c>
      <c r="C150" s="89" t="s">
        <v>52</v>
      </c>
      <c r="D150" s="86">
        <f t="shared" si="5"/>
        <v>149</v>
      </c>
    </row>
    <row r="151" spans="1:4" x14ac:dyDescent="0.35">
      <c r="A151" s="89">
        <v>150</v>
      </c>
      <c r="B151" s="90" t="s">
        <v>185</v>
      </c>
      <c r="C151" s="89" t="s">
        <v>52</v>
      </c>
      <c r="D151" s="86">
        <f t="shared" si="5"/>
        <v>150</v>
      </c>
    </row>
    <row r="152" spans="1:4" x14ac:dyDescent="0.35">
      <c r="A152" s="89">
        <v>151</v>
      </c>
      <c r="B152" s="90" t="s">
        <v>226</v>
      </c>
      <c r="C152" s="89" t="s">
        <v>52</v>
      </c>
      <c r="D152" s="86">
        <f t="shared" si="5"/>
        <v>151</v>
      </c>
    </row>
    <row r="153" spans="1:4" x14ac:dyDescent="0.35">
      <c r="A153" s="89">
        <v>152</v>
      </c>
      <c r="B153" s="90"/>
      <c r="C153" s="89" t="s">
        <v>52</v>
      </c>
      <c r="D153" s="86">
        <f t="shared" si="5"/>
        <v>152</v>
      </c>
    </row>
    <row r="154" spans="1:4" x14ac:dyDescent="0.35">
      <c r="A154" s="89">
        <v>153</v>
      </c>
      <c r="B154" s="90"/>
      <c r="C154" s="89" t="s">
        <v>52</v>
      </c>
      <c r="D154" s="86">
        <f t="shared" si="5"/>
        <v>153</v>
      </c>
    </row>
    <row r="155" spans="1:4" x14ac:dyDescent="0.35">
      <c r="A155" s="89">
        <v>154</v>
      </c>
      <c r="B155" s="90"/>
      <c r="C155" s="89" t="s">
        <v>52</v>
      </c>
      <c r="D155" s="86">
        <f t="shared" si="5"/>
        <v>154</v>
      </c>
    </row>
    <row r="156" spans="1:4" x14ac:dyDescent="0.35">
      <c r="A156" s="89">
        <v>155</v>
      </c>
      <c r="B156" s="90"/>
      <c r="C156" s="89" t="s">
        <v>52</v>
      </c>
      <c r="D156" s="86">
        <f t="shared" si="5"/>
        <v>155</v>
      </c>
    </row>
    <row r="157" spans="1:4" x14ac:dyDescent="0.35">
      <c r="A157" s="89">
        <v>156</v>
      </c>
      <c r="B157" s="90"/>
      <c r="C157" s="89" t="s">
        <v>52</v>
      </c>
      <c r="D157" s="86">
        <f t="shared" si="5"/>
        <v>156</v>
      </c>
    </row>
    <row r="158" spans="1:4" x14ac:dyDescent="0.35">
      <c r="A158" s="89">
        <v>157</v>
      </c>
      <c r="B158" s="90"/>
      <c r="C158" s="89" t="s">
        <v>52</v>
      </c>
      <c r="D158" s="86">
        <f t="shared" si="5"/>
        <v>157</v>
      </c>
    </row>
    <row r="159" spans="1:4" x14ac:dyDescent="0.35">
      <c r="A159" s="89">
        <v>158</v>
      </c>
      <c r="B159" s="90"/>
      <c r="C159" s="89" t="s">
        <v>52</v>
      </c>
      <c r="D159" s="86">
        <f t="shared" si="5"/>
        <v>158</v>
      </c>
    </row>
    <row r="160" spans="1:4" x14ac:dyDescent="0.35">
      <c r="A160" s="89">
        <v>159</v>
      </c>
      <c r="B160" s="90"/>
      <c r="C160" s="89" t="s">
        <v>52</v>
      </c>
      <c r="D160" s="86">
        <f t="shared" si="5"/>
        <v>159</v>
      </c>
    </row>
    <row r="161" spans="1:4" x14ac:dyDescent="0.35">
      <c r="A161" s="89">
        <v>160</v>
      </c>
      <c r="B161" s="90"/>
      <c r="C161" s="89" t="s">
        <v>52</v>
      </c>
      <c r="D161" s="86">
        <f t="shared" si="5"/>
        <v>160</v>
      </c>
    </row>
    <row r="162" spans="1:4" x14ac:dyDescent="0.35">
      <c r="A162" s="89">
        <v>161</v>
      </c>
      <c r="B162" s="92" t="s">
        <v>149</v>
      </c>
      <c r="C162" s="89" t="s">
        <v>69</v>
      </c>
      <c r="D162" s="86">
        <f t="shared" si="5"/>
        <v>161</v>
      </c>
    </row>
    <row r="163" spans="1:4" x14ac:dyDescent="0.35">
      <c r="A163" s="89">
        <v>162</v>
      </c>
      <c r="B163" s="92"/>
      <c r="C163" s="89" t="s">
        <v>69</v>
      </c>
      <c r="D163" s="86">
        <f t="shared" si="5"/>
        <v>162</v>
      </c>
    </row>
    <row r="164" spans="1:4" x14ac:dyDescent="0.35">
      <c r="A164" s="89">
        <v>163</v>
      </c>
      <c r="B164" s="92"/>
      <c r="C164" s="89" t="s">
        <v>69</v>
      </c>
      <c r="D164" s="86">
        <f t="shared" si="5"/>
        <v>163</v>
      </c>
    </row>
    <row r="165" spans="1:4" x14ac:dyDescent="0.35">
      <c r="A165" s="89">
        <v>164</v>
      </c>
      <c r="B165" s="92" t="s">
        <v>150</v>
      </c>
      <c r="C165" s="89" t="s">
        <v>69</v>
      </c>
      <c r="D165" s="86">
        <f t="shared" si="5"/>
        <v>164</v>
      </c>
    </row>
    <row r="166" spans="1:4" x14ac:dyDescent="0.35">
      <c r="A166" s="89">
        <v>165</v>
      </c>
      <c r="B166" s="92"/>
      <c r="C166" s="89" t="s">
        <v>69</v>
      </c>
      <c r="D166" s="86">
        <f t="shared" si="5"/>
        <v>165</v>
      </c>
    </row>
    <row r="167" spans="1:4" x14ac:dyDescent="0.35">
      <c r="A167" s="89">
        <v>166</v>
      </c>
      <c r="B167" s="92"/>
      <c r="C167" s="89" t="s">
        <v>69</v>
      </c>
      <c r="D167" s="86">
        <f t="shared" si="5"/>
        <v>166</v>
      </c>
    </row>
    <row r="168" spans="1:4" x14ac:dyDescent="0.35">
      <c r="A168" s="89">
        <v>167</v>
      </c>
      <c r="B168" s="92"/>
      <c r="C168" s="89" t="s">
        <v>69</v>
      </c>
      <c r="D168" s="86">
        <f t="shared" si="5"/>
        <v>167</v>
      </c>
    </row>
    <row r="169" spans="1:4" x14ac:dyDescent="0.35">
      <c r="A169" s="89">
        <v>168</v>
      </c>
      <c r="B169" s="92" t="s">
        <v>151</v>
      </c>
      <c r="C169" s="89" t="s">
        <v>69</v>
      </c>
      <c r="D169" s="86">
        <f t="shared" si="5"/>
        <v>168</v>
      </c>
    </row>
    <row r="170" spans="1:4" x14ac:dyDescent="0.35">
      <c r="A170" s="89">
        <v>169</v>
      </c>
      <c r="B170" s="93" t="s">
        <v>227</v>
      </c>
      <c r="C170" s="89" t="s">
        <v>69</v>
      </c>
      <c r="D170" s="86">
        <f t="shared" si="5"/>
        <v>169</v>
      </c>
    </row>
    <row r="171" spans="1:4" x14ac:dyDescent="0.35">
      <c r="A171" s="89">
        <v>170</v>
      </c>
      <c r="B171" s="93" t="s">
        <v>228</v>
      </c>
      <c r="C171" s="89" t="s">
        <v>69</v>
      </c>
      <c r="D171" s="86">
        <f t="shared" si="5"/>
        <v>170</v>
      </c>
    </row>
    <row r="172" spans="1:4" x14ac:dyDescent="0.35">
      <c r="A172" s="89">
        <v>171</v>
      </c>
      <c r="B172" s="93" t="s">
        <v>229</v>
      </c>
      <c r="C172" s="89" t="s">
        <v>69</v>
      </c>
      <c r="D172" s="86">
        <f t="shared" si="5"/>
        <v>171</v>
      </c>
    </row>
    <row r="173" spans="1:4" x14ac:dyDescent="0.35">
      <c r="A173" s="89">
        <v>172</v>
      </c>
      <c r="B173" s="93" t="s">
        <v>230</v>
      </c>
      <c r="C173" s="89" t="s">
        <v>69</v>
      </c>
      <c r="D173" s="86">
        <f t="shared" si="5"/>
        <v>172</v>
      </c>
    </row>
    <row r="174" spans="1:4" x14ac:dyDescent="0.35">
      <c r="A174" s="89">
        <v>173</v>
      </c>
      <c r="B174" s="93" t="s">
        <v>231</v>
      </c>
      <c r="C174" s="89" t="s">
        <v>69</v>
      </c>
      <c r="D174" s="86">
        <f t="shared" si="5"/>
        <v>173</v>
      </c>
    </row>
    <row r="175" spans="1:4" x14ac:dyDescent="0.35">
      <c r="A175" s="89">
        <v>174</v>
      </c>
      <c r="B175" s="93" t="s">
        <v>232</v>
      </c>
      <c r="C175" s="89" t="s">
        <v>69</v>
      </c>
      <c r="D175" s="86">
        <f t="shared" si="5"/>
        <v>174</v>
      </c>
    </row>
    <row r="176" spans="1:4" x14ac:dyDescent="0.35">
      <c r="A176" s="89">
        <v>175</v>
      </c>
      <c r="B176" s="93"/>
      <c r="C176" s="89" t="s">
        <v>69</v>
      </c>
      <c r="D176" s="86">
        <f t="shared" si="5"/>
        <v>175</v>
      </c>
    </row>
    <row r="177" spans="1:5" x14ac:dyDescent="0.35">
      <c r="A177" s="89">
        <v>176</v>
      </c>
      <c r="B177" s="93"/>
      <c r="C177" s="89" t="s">
        <v>69</v>
      </c>
      <c r="D177" s="86">
        <f t="shared" si="5"/>
        <v>176</v>
      </c>
    </row>
    <row r="178" spans="1:5" x14ac:dyDescent="0.35">
      <c r="A178" s="89">
        <v>177</v>
      </c>
      <c r="B178" s="93"/>
      <c r="C178" s="89" t="s">
        <v>69</v>
      </c>
      <c r="D178" s="86">
        <f t="shared" si="5"/>
        <v>177</v>
      </c>
    </row>
    <row r="179" spans="1:5" x14ac:dyDescent="0.35">
      <c r="A179" s="89">
        <v>178</v>
      </c>
      <c r="B179" s="90"/>
      <c r="C179" s="89" t="s">
        <v>69</v>
      </c>
      <c r="D179" s="86">
        <f t="shared" si="5"/>
        <v>178</v>
      </c>
    </row>
    <row r="180" spans="1:5" x14ac:dyDescent="0.35">
      <c r="A180" s="89">
        <v>179</v>
      </c>
      <c r="B180" s="90"/>
      <c r="C180" s="89" t="s">
        <v>69</v>
      </c>
      <c r="D180" s="86">
        <f t="shared" si="5"/>
        <v>179</v>
      </c>
    </row>
    <row r="181" spans="1:5" x14ac:dyDescent="0.35">
      <c r="A181" s="89">
        <v>180</v>
      </c>
      <c r="B181" s="90"/>
      <c r="C181" s="89" t="s">
        <v>69</v>
      </c>
      <c r="D181" s="86">
        <f t="shared" si="5"/>
        <v>180</v>
      </c>
    </row>
    <row r="182" spans="1:5" x14ac:dyDescent="0.35">
      <c r="A182" s="89">
        <v>181</v>
      </c>
      <c r="B182" s="90"/>
      <c r="C182" s="89" t="s">
        <v>69</v>
      </c>
      <c r="D182" s="86">
        <f t="shared" si="5"/>
        <v>181</v>
      </c>
    </row>
    <row r="183" spans="1:5" x14ac:dyDescent="0.35">
      <c r="A183" s="89">
        <v>182</v>
      </c>
      <c r="B183" s="90"/>
      <c r="C183" s="89" t="s">
        <v>69</v>
      </c>
      <c r="D183" s="86">
        <f t="shared" si="5"/>
        <v>182</v>
      </c>
    </row>
    <row r="184" spans="1:5" ht="15.5" x14ac:dyDescent="0.35">
      <c r="A184" s="89">
        <v>183</v>
      </c>
      <c r="B184" s="90"/>
      <c r="C184" s="89" t="s">
        <v>69</v>
      </c>
      <c r="D184" s="86">
        <f t="shared" si="5"/>
        <v>183</v>
      </c>
      <c r="E184" s="74"/>
    </row>
    <row r="185" spans="1:5" ht="15.5" x14ac:dyDescent="0.35">
      <c r="A185" s="89">
        <v>184</v>
      </c>
      <c r="B185" s="90"/>
      <c r="C185" s="89" t="s">
        <v>69</v>
      </c>
      <c r="D185" s="86">
        <f t="shared" si="5"/>
        <v>184</v>
      </c>
      <c r="E185" s="74"/>
    </row>
    <row r="186" spans="1:5" ht="15.5" x14ac:dyDescent="0.35">
      <c r="A186" s="89">
        <v>185</v>
      </c>
      <c r="B186" s="90"/>
      <c r="C186" s="89" t="s">
        <v>69</v>
      </c>
      <c r="D186" s="86">
        <f t="shared" si="5"/>
        <v>185</v>
      </c>
      <c r="E186" s="74"/>
    </row>
    <row r="187" spans="1:5" ht="15.5" x14ac:dyDescent="0.35">
      <c r="A187" s="89">
        <v>186</v>
      </c>
      <c r="B187" s="90"/>
      <c r="C187" s="89" t="s">
        <v>69</v>
      </c>
      <c r="D187" s="86">
        <f t="shared" si="5"/>
        <v>186</v>
      </c>
      <c r="E187" s="74"/>
    </row>
    <row r="188" spans="1:5" ht="15.5" x14ac:dyDescent="0.35">
      <c r="A188" s="89">
        <v>187</v>
      </c>
      <c r="B188" s="90"/>
      <c r="C188" s="89" t="s">
        <v>69</v>
      </c>
      <c r="D188" s="86">
        <f t="shared" si="5"/>
        <v>187</v>
      </c>
      <c r="E188" s="74"/>
    </row>
    <row r="189" spans="1:5" x14ac:dyDescent="0.35">
      <c r="A189" s="89">
        <v>188</v>
      </c>
      <c r="B189" s="90"/>
      <c r="C189" s="89" t="s">
        <v>69</v>
      </c>
      <c r="D189" s="86">
        <f t="shared" si="5"/>
        <v>188</v>
      </c>
    </row>
    <row r="190" spans="1:5" x14ac:dyDescent="0.35">
      <c r="A190" s="89">
        <v>189</v>
      </c>
      <c r="B190" s="90"/>
      <c r="C190" s="89" t="s">
        <v>69</v>
      </c>
      <c r="D190" s="86">
        <f t="shared" si="5"/>
        <v>189</v>
      </c>
    </row>
    <row r="191" spans="1:5" x14ac:dyDescent="0.35">
      <c r="A191" s="89">
        <v>190</v>
      </c>
      <c r="B191" s="93"/>
      <c r="C191" s="89" t="s">
        <v>69</v>
      </c>
      <c r="D191" s="86">
        <f t="shared" si="5"/>
        <v>190</v>
      </c>
    </row>
    <row r="192" spans="1:5" x14ac:dyDescent="0.35">
      <c r="A192" s="89">
        <v>191</v>
      </c>
      <c r="B192" s="93"/>
      <c r="C192" s="89" t="s">
        <v>69</v>
      </c>
      <c r="D192" s="86">
        <f t="shared" si="5"/>
        <v>191</v>
      </c>
    </row>
    <row r="193" spans="1:4" x14ac:dyDescent="0.35">
      <c r="A193" s="89">
        <v>192</v>
      </c>
      <c r="B193" s="93"/>
      <c r="C193" s="89" t="s">
        <v>69</v>
      </c>
      <c r="D193" s="86">
        <f t="shared" si="5"/>
        <v>192</v>
      </c>
    </row>
    <row r="194" spans="1:4" x14ac:dyDescent="0.35">
      <c r="A194" s="89">
        <v>193</v>
      </c>
      <c r="B194" s="93"/>
      <c r="C194" s="89" t="s">
        <v>69</v>
      </c>
      <c r="D194" s="86">
        <f t="shared" si="5"/>
        <v>193</v>
      </c>
    </row>
    <row r="195" spans="1:4" x14ac:dyDescent="0.35">
      <c r="A195" s="89">
        <v>194</v>
      </c>
      <c r="B195" s="93"/>
      <c r="C195" s="89" t="s">
        <v>69</v>
      </c>
      <c r="D195" s="86">
        <f t="shared" ref="D195:D258" si="6">A195</f>
        <v>194</v>
      </c>
    </row>
    <row r="196" spans="1:4" x14ac:dyDescent="0.35">
      <c r="A196" s="89">
        <v>195</v>
      </c>
      <c r="B196" s="93"/>
      <c r="C196" s="89" t="s">
        <v>69</v>
      </c>
      <c r="D196" s="86">
        <f t="shared" si="6"/>
        <v>195</v>
      </c>
    </row>
    <row r="197" spans="1:4" x14ac:dyDescent="0.35">
      <c r="A197" s="89">
        <v>196</v>
      </c>
      <c r="B197" s="93"/>
      <c r="C197" s="89" t="s">
        <v>69</v>
      </c>
      <c r="D197" s="86">
        <f t="shared" si="6"/>
        <v>196</v>
      </c>
    </row>
    <row r="198" spans="1:4" x14ac:dyDescent="0.35">
      <c r="A198" s="89">
        <v>197</v>
      </c>
      <c r="B198" s="93"/>
      <c r="C198" s="89" t="s">
        <v>69</v>
      </c>
      <c r="D198" s="86">
        <f t="shared" si="6"/>
        <v>197</v>
      </c>
    </row>
    <row r="199" spans="1:4" x14ac:dyDescent="0.35">
      <c r="A199" s="89">
        <v>198</v>
      </c>
      <c r="B199" s="93"/>
      <c r="C199" s="89" t="s">
        <v>69</v>
      </c>
      <c r="D199" s="86">
        <f t="shared" si="6"/>
        <v>198</v>
      </c>
    </row>
    <row r="200" spans="1:4" x14ac:dyDescent="0.35">
      <c r="A200" s="89">
        <v>199</v>
      </c>
      <c r="B200" s="93"/>
      <c r="C200" s="89" t="s">
        <v>69</v>
      </c>
      <c r="D200" s="86">
        <f t="shared" si="6"/>
        <v>199</v>
      </c>
    </row>
    <row r="201" spans="1:4" x14ac:dyDescent="0.35">
      <c r="A201" s="89">
        <v>200</v>
      </c>
      <c r="B201" s="93"/>
      <c r="C201" s="89" t="s">
        <v>69</v>
      </c>
      <c r="D201" s="86">
        <f t="shared" si="6"/>
        <v>200</v>
      </c>
    </row>
    <row r="202" spans="1:4" x14ac:dyDescent="0.35">
      <c r="A202" s="89">
        <v>201</v>
      </c>
      <c r="B202" s="93" t="s">
        <v>233</v>
      </c>
      <c r="C202" s="89" t="s">
        <v>54</v>
      </c>
      <c r="D202" s="86">
        <f t="shared" si="6"/>
        <v>201</v>
      </c>
    </row>
    <row r="203" spans="1:4" x14ac:dyDescent="0.35">
      <c r="A203" s="89">
        <v>202</v>
      </c>
      <c r="B203" s="93" t="s">
        <v>128</v>
      </c>
      <c r="C203" s="89" t="s">
        <v>54</v>
      </c>
      <c r="D203" s="86">
        <f t="shared" si="6"/>
        <v>202</v>
      </c>
    </row>
    <row r="204" spans="1:4" x14ac:dyDescent="0.35">
      <c r="A204" s="89">
        <v>203</v>
      </c>
      <c r="B204" s="93" t="s">
        <v>234</v>
      </c>
      <c r="C204" s="89" t="s">
        <v>54</v>
      </c>
      <c r="D204" s="86">
        <f t="shared" si="6"/>
        <v>203</v>
      </c>
    </row>
    <row r="205" spans="1:4" x14ac:dyDescent="0.35">
      <c r="A205" s="89">
        <v>204</v>
      </c>
      <c r="B205" s="93" t="s">
        <v>235</v>
      </c>
      <c r="C205" s="89" t="s">
        <v>54</v>
      </c>
      <c r="D205" s="86">
        <f t="shared" si="6"/>
        <v>204</v>
      </c>
    </row>
    <row r="206" spans="1:4" x14ac:dyDescent="0.35">
      <c r="A206" s="89">
        <v>205</v>
      </c>
      <c r="B206" s="93" t="s">
        <v>236</v>
      </c>
      <c r="C206" s="89" t="s">
        <v>54</v>
      </c>
      <c r="D206" s="86">
        <f t="shared" si="6"/>
        <v>205</v>
      </c>
    </row>
    <row r="207" spans="1:4" x14ac:dyDescent="0.35">
      <c r="A207" s="89">
        <v>206</v>
      </c>
      <c r="B207" s="93" t="s">
        <v>237</v>
      </c>
      <c r="C207" s="89" t="s">
        <v>54</v>
      </c>
      <c r="D207" s="86">
        <f t="shared" si="6"/>
        <v>206</v>
      </c>
    </row>
    <row r="208" spans="1:4" x14ac:dyDescent="0.35">
      <c r="A208" s="89">
        <v>207</v>
      </c>
      <c r="B208" s="93" t="s">
        <v>238</v>
      </c>
      <c r="C208" s="89" t="s">
        <v>54</v>
      </c>
      <c r="D208" s="86">
        <f t="shared" si="6"/>
        <v>207</v>
      </c>
    </row>
    <row r="209" spans="1:4" x14ac:dyDescent="0.35">
      <c r="A209" s="89">
        <v>208</v>
      </c>
      <c r="B209" s="93" t="s">
        <v>130</v>
      </c>
      <c r="C209" s="89" t="s">
        <v>54</v>
      </c>
      <c r="D209" s="86">
        <f t="shared" si="6"/>
        <v>208</v>
      </c>
    </row>
    <row r="210" spans="1:4" x14ac:dyDescent="0.35">
      <c r="A210" s="89">
        <v>209</v>
      </c>
      <c r="B210" s="93" t="s">
        <v>239</v>
      </c>
      <c r="C210" s="89" t="s">
        <v>54</v>
      </c>
      <c r="D210" s="86">
        <f t="shared" si="6"/>
        <v>209</v>
      </c>
    </row>
    <row r="211" spans="1:4" x14ac:dyDescent="0.35">
      <c r="A211" s="89">
        <v>210</v>
      </c>
      <c r="B211" s="93" t="s">
        <v>129</v>
      </c>
      <c r="C211" s="89" t="s">
        <v>54</v>
      </c>
      <c r="D211" s="86">
        <f t="shared" si="6"/>
        <v>210</v>
      </c>
    </row>
    <row r="212" spans="1:4" x14ac:dyDescent="0.35">
      <c r="A212" s="89">
        <v>211</v>
      </c>
      <c r="B212" s="93" t="s">
        <v>132</v>
      </c>
      <c r="C212" s="89" t="s">
        <v>54</v>
      </c>
      <c r="D212" s="86">
        <f t="shared" si="6"/>
        <v>211</v>
      </c>
    </row>
    <row r="213" spans="1:4" x14ac:dyDescent="0.35">
      <c r="A213" s="89">
        <v>212</v>
      </c>
      <c r="B213" s="93" t="s">
        <v>240</v>
      </c>
      <c r="C213" s="89" t="s">
        <v>54</v>
      </c>
      <c r="D213" s="86">
        <f t="shared" si="6"/>
        <v>212</v>
      </c>
    </row>
    <row r="214" spans="1:4" x14ac:dyDescent="0.35">
      <c r="A214" s="89">
        <v>213</v>
      </c>
      <c r="B214" s="93" t="s">
        <v>147</v>
      </c>
      <c r="C214" s="89" t="s">
        <v>54</v>
      </c>
      <c r="D214" s="86">
        <f t="shared" si="6"/>
        <v>213</v>
      </c>
    </row>
    <row r="215" spans="1:4" x14ac:dyDescent="0.35">
      <c r="A215" s="89">
        <v>214</v>
      </c>
      <c r="B215" s="93" t="s">
        <v>241</v>
      </c>
      <c r="C215" s="89" t="s">
        <v>54</v>
      </c>
      <c r="D215" s="86">
        <f t="shared" si="6"/>
        <v>214</v>
      </c>
    </row>
    <row r="216" spans="1:4" x14ac:dyDescent="0.35">
      <c r="A216" s="89">
        <v>215</v>
      </c>
      <c r="B216" s="93" t="s">
        <v>134</v>
      </c>
      <c r="C216" s="89" t="s">
        <v>54</v>
      </c>
      <c r="D216" s="86">
        <f t="shared" si="6"/>
        <v>215</v>
      </c>
    </row>
    <row r="217" spans="1:4" x14ac:dyDescent="0.35">
      <c r="A217" s="89">
        <v>216</v>
      </c>
      <c r="B217" s="93" t="s">
        <v>135</v>
      </c>
      <c r="C217" s="89" t="s">
        <v>54</v>
      </c>
      <c r="D217" s="86">
        <f t="shared" si="6"/>
        <v>216</v>
      </c>
    </row>
    <row r="218" spans="1:4" x14ac:dyDescent="0.35">
      <c r="A218" s="89">
        <v>217</v>
      </c>
      <c r="B218" s="93" t="s">
        <v>131</v>
      </c>
      <c r="C218" s="89" t="s">
        <v>54</v>
      </c>
      <c r="D218" s="86">
        <f t="shared" si="6"/>
        <v>217</v>
      </c>
    </row>
    <row r="219" spans="1:4" x14ac:dyDescent="0.35">
      <c r="A219" s="89">
        <v>218</v>
      </c>
      <c r="B219" s="93" t="s">
        <v>133</v>
      </c>
      <c r="C219" s="89" t="s">
        <v>54</v>
      </c>
      <c r="D219" s="86">
        <f t="shared" si="6"/>
        <v>218</v>
      </c>
    </row>
    <row r="220" spans="1:4" x14ac:dyDescent="0.35">
      <c r="A220" s="89">
        <v>219</v>
      </c>
      <c r="B220" s="93" t="s">
        <v>242</v>
      </c>
      <c r="C220" s="89" t="s">
        <v>54</v>
      </c>
      <c r="D220" s="86">
        <f t="shared" si="6"/>
        <v>219</v>
      </c>
    </row>
    <row r="221" spans="1:4" x14ac:dyDescent="0.35">
      <c r="A221" s="89">
        <v>220</v>
      </c>
      <c r="B221" s="93" t="s">
        <v>233</v>
      </c>
      <c r="C221" s="89" t="s">
        <v>54</v>
      </c>
      <c r="D221" s="86">
        <f t="shared" si="6"/>
        <v>220</v>
      </c>
    </row>
    <row r="222" spans="1:4" x14ac:dyDescent="0.35">
      <c r="A222" s="89">
        <v>221</v>
      </c>
      <c r="B222" s="93" t="s">
        <v>243</v>
      </c>
      <c r="C222" s="89" t="s">
        <v>54</v>
      </c>
      <c r="D222" s="86">
        <f t="shared" si="6"/>
        <v>221</v>
      </c>
    </row>
    <row r="223" spans="1:4" x14ac:dyDescent="0.35">
      <c r="A223" s="89">
        <v>222</v>
      </c>
      <c r="B223" s="93" t="s">
        <v>244</v>
      </c>
      <c r="C223" s="89" t="s">
        <v>54</v>
      </c>
      <c r="D223" s="86">
        <f t="shared" si="6"/>
        <v>222</v>
      </c>
    </row>
    <row r="224" spans="1:4" x14ac:dyDescent="0.35">
      <c r="A224" s="89">
        <v>223</v>
      </c>
      <c r="B224" s="93" t="s">
        <v>245</v>
      </c>
      <c r="C224" s="89" t="s">
        <v>54</v>
      </c>
      <c r="D224" s="86">
        <f t="shared" si="6"/>
        <v>223</v>
      </c>
    </row>
    <row r="225" spans="1:4" x14ac:dyDescent="0.35">
      <c r="A225" s="89">
        <v>224</v>
      </c>
      <c r="B225" s="93" t="s">
        <v>246</v>
      </c>
      <c r="C225" s="89" t="s">
        <v>54</v>
      </c>
      <c r="D225" s="86">
        <f t="shared" si="6"/>
        <v>224</v>
      </c>
    </row>
    <row r="226" spans="1:4" x14ac:dyDescent="0.35">
      <c r="A226" s="89">
        <v>225</v>
      </c>
      <c r="B226" s="93" t="s">
        <v>247</v>
      </c>
      <c r="C226" s="89" t="s">
        <v>54</v>
      </c>
      <c r="D226" s="86">
        <f t="shared" si="6"/>
        <v>225</v>
      </c>
    </row>
    <row r="227" spans="1:4" x14ac:dyDescent="0.35">
      <c r="A227" s="89">
        <v>226</v>
      </c>
      <c r="B227" s="93" t="s">
        <v>138</v>
      </c>
      <c r="C227" s="89" t="s">
        <v>54</v>
      </c>
      <c r="D227" s="86">
        <f t="shared" si="6"/>
        <v>226</v>
      </c>
    </row>
    <row r="228" spans="1:4" x14ac:dyDescent="0.35">
      <c r="A228" s="89">
        <v>227</v>
      </c>
      <c r="B228" s="93" t="s">
        <v>139</v>
      </c>
      <c r="C228" s="89" t="s">
        <v>54</v>
      </c>
      <c r="D228" s="86">
        <f t="shared" si="6"/>
        <v>227</v>
      </c>
    </row>
    <row r="229" spans="1:4" x14ac:dyDescent="0.35">
      <c r="A229" s="89">
        <v>228</v>
      </c>
      <c r="B229" s="93"/>
      <c r="C229" s="89" t="s">
        <v>54</v>
      </c>
      <c r="D229" s="86">
        <f t="shared" si="6"/>
        <v>228</v>
      </c>
    </row>
    <row r="230" spans="1:4" x14ac:dyDescent="0.35">
      <c r="A230" s="89">
        <v>229</v>
      </c>
      <c r="B230" s="93"/>
      <c r="C230" s="89" t="s">
        <v>54</v>
      </c>
      <c r="D230" s="86">
        <f t="shared" si="6"/>
        <v>229</v>
      </c>
    </row>
    <row r="231" spans="1:4" x14ac:dyDescent="0.35">
      <c r="A231" s="89">
        <v>230</v>
      </c>
      <c r="B231" s="93" t="s">
        <v>248</v>
      </c>
      <c r="C231" s="89" t="s">
        <v>54</v>
      </c>
      <c r="D231" s="86">
        <f t="shared" si="6"/>
        <v>230</v>
      </c>
    </row>
    <row r="232" spans="1:4" x14ac:dyDescent="0.35">
      <c r="A232" s="89">
        <v>231</v>
      </c>
      <c r="B232" s="93" t="s">
        <v>249</v>
      </c>
      <c r="C232" s="89" t="s">
        <v>54</v>
      </c>
      <c r="D232" s="86">
        <f t="shared" si="6"/>
        <v>231</v>
      </c>
    </row>
    <row r="233" spans="1:4" x14ac:dyDescent="0.35">
      <c r="A233" s="89">
        <v>232</v>
      </c>
      <c r="B233" s="93"/>
      <c r="C233" s="89" t="s">
        <v>54</v>
      </c>
      <c r="D233" s="86">
        <f t="shared" si="6"/>
        <v>232</v>
      </c>
    </row>
    <row r="234" spans="1:4" x14ac:dyDescent="0.35">
      <c r="A234" s="89">
        <v>233</v>
      </c>
      <c r="B234" s="93" t="s">
        <v>233</v>
      </c>
      <c r="C234" s="89" t="s">
        <v>54</v>
      </c>
      <c r="D234" s="86">
        <f t="shared" si="6"/>
        <v>233</v>
      </c>
    </row>
    <row r="235" spans="1:4" x14ac:dyDescent="0.35">
      <c r="A235" s="89">
        <v>234</v>
      </c>
      <c r="B235" s="93" t="s">
        <v>250</v>
      </c>
      <c r="C235" s="89" t="s">
        <v>54</v>
      </c>
      <c r="D235" s="86">
        <f t="shared" si="6"/>
        <v>234</v>
      </c>
    </row>
    <row r="236" spans="1:4" x14ac:dyDescent="0.35">
      <c r="A236" s="89">
        <v>235</v>
      </c>
      <c r="B236" s="93" t="s">
        <v>251</v>
      </c>
      <c r="C236" s="89" t="s">
        <v>54</v>
      </c>
      <c r="D236" s="86">
        <f t="shared" si="6"/>
        <v>235</v>
      </c>
    </row>
    <row r="237" spans="1:4" x14ac:dyDescent="0.35">
      <c r="A237" s="89">
        <v>236</v>
      </c>
      <c r="B237" s="93" t="s">
        <v>252</v>
      </c>
      <c r="C237" s="89" t="s">
        <v>54</v>
      </c>
      <c r="D237" s="86">
        <f t="shared" si="6"/>
        <v>236</v>
      </c>
    </row>
    <row r="238" spans="1:4" x14ac:dyDescent="0.35">
      <c r="A238" s="89">
        <v>237</v>
      </c>
      <c r="B238" s="93" t="s">
        <v>145</v>
      </c>
      <c r="C238" s="89" t="s">
        <v>54</v>
      </c>
      <c r="D238" s="86">
        <f t="shared" si="6"/>
        <v>237</v>
      </c>
    </row>
    <row r="239" spans="1:4" x14ac:dyDescent="0.35">
      <c r="A239" s="89">
        <v>238</v>
      </c>
      <c r="B239" s="93" t="s">
        <v>253</v>
      </c>
      <c r="C239" s="89" t="s">
        <v>54</v>
      </c>
      <c r="D239" s="86">
        <f t="shared" si="6"/>
        <v>238</v>
      </c>
    </row>
    <row r="240" spans="1:4" x14ac:dyDescent="0.35">
      <c r="A240" s="89">
        <v>239</v>
      </c>
      <c r="B240" s="93" t="s">
        <v>136</v>
      </c>
      <c r="C240" s="89" t="s">
        <v>54</v>
      </c>
      <c r="D240" s="86">
        <f t="shared" si="6"/>
        <v>239</v>
      </c>
    </row>
    <row r="241" spans="1:4" x14ac:dyDescent="0.35">
      <c r="A241" s="89">
        <v>240</v>
      </c>
      <c r="B241" s="93" t="s">
        <v>137</v>
      </c>
      <c r="C241" s="89" t="s">
        <v>54</v>
      </c>
      <c r="D241" s="86">
        <f t="shared" si="6"/>
        <v>240</v>
      </c>
    </row>
    <row r="242" spans="1:4" x14ac:dyDescent="0.35">
      <c r="A242" s="89">
        <v>241</v>
      </c>
      <c r="B242" s="93"/>
      <c r="C242" s="89" t="s">
        <v>55</v>
      </c>
      <c r="D242" s="86">
        <f t="shared" si="6"/>
        <v>241</v>
      </c>
    </row>
    <row r="243" spans="1:4" x14ac:dyDescent="0.35">
      <c r="A243" s="89">
        <v>242</v>
      </c>
      <c r="B243" s="93" t="s">
        <v>186</v>
      </c>
      <c r="C243" s="89" t="s">
        <v>55</v>
      </c>
      <c r="D243" s="86">
        <f t="shared" si="6"/>
        <v>242</v>
      </c>
    </row>
    <row r="244" spans="1:4" x14ac:dyDescent="0.35">
      <c r="A244" s="89">
        <v>243</v>
      </c>
      <c r="B244" s="93"/>
      <c r="C244" s="89" t="s">
        <v>55</v>
      </c>
      <c r="D244" s="86">
        <f t="shared" si="6"/>
        <v>243</v>
      </c>
    </row>
    <row r="245" spans="1:4" x14ac:dyDescent="0.35">
      <c r="A245" s="89">
        <v>244</v>
      </c>
      <c r="B245" s="93"/>
      <c r="C245" s="89" t="s">
        <v>55</v>
      </c>
      <c r="D245" s="86">
        <f t="shared" si="6"/>
        <v>244</v>
      </c>
    </row>
    <row r="246" spans="1:4" x14ac:dyDescent="0.35">
      <c r="A246" s="89">
        <v>245</v>
      </c>
      <c r="B246" s="93"/>
      <c r="C246" s="89" t="s">
        <v>55</v>
      </c>
      <c r="D246" s="86">
        <f t="shared" si="6"/>
        <v>245</v>
      </c>
    </row>
    <row r="247" spans="1:4" x14ac:dyDescent="0.35">
      <c r="A247" s="89">
        <v>246</v>
      </c>
      <c r="B247" s="93"/>
      <c r="C247" s="89" t="s">
        <v>55</v>
      </c>
      <c r="D247" s="86">
        <f t="shared" si="6"/>
        <v>246</v>
      </c>
    </row>
    <row r="248" spans="1:4" x14ac:dyDescent="0.35">
      <c r="A248" s="89">
        <v>247</v>
      </c>
      <c r="B248" s="93"/>
      <c r="C248" s="89" t="s">
        <v>55</v>
      </c>
      <c r="D248" s="86">
        <f t="shared" si="6"/>
        <v>247</v>
      </c>
    </row>
    <row r="249" spans="1:4" x14ac:dyDescent="0.35">
      <c r="A249" s="89">
        <v>248</v>
      </c>
      <c r="B249" s="93"/>
      <c r="C249" s="89" t="s">
        <v>55</v>
      </c>
      <c r="D249" s="86">
        <f t="shared" si="6"/>
        <v>248</v>
      </c>
    </row>
    <row r="250" spans="1:4" x14ac:dyDescent="0.35">
      <c r="A250" s="89">
        <v>249</v>
      </c>
      <c r="B250" s="93"/>
      <c r="C250" s="89" t="s">
        <v>55</v>
      </c>
      <c r="D250" s="86">
        <f t="shared" si="6"/>
        <v>249</v>
      </c>
    </row>
    <row r="251" spans="1:4" x14ac:dyDescent="0.35">
      <c r="A251" s="89">
        <v>250</v>
      </c>
      <c r="B251" s="93"/>
      <c r="C251" s="89" t="s">
        <v>55</v>
      </c>
      <c r="D251" s="86">
        <f t="shared" si="6"/>
        <v>250</v>
      </c>
    </row>
    <row r="252" spans="1:4" x14ac:dyDescent="0.35">
      <c r="A252" s="89">
        <v>251</v>
      </c>
      <c r="B252" s="93"/>
      <c r="C252" s="89" t="s">
        <v>55</v>
      </c>
      <c r="D252" s="86">
        <f t="shared" si="6"/>
        <v>251</v>
      </c>
    </row>
    <row r="253" spans="1:4" x14ac:dyDescent="0.35">
      <c r="A253" s="89">
        <v>252</v>
      </c>
      <c r="B253" s="93"/>
      <c r="C253" s="89" t="s">
        <v>55</v>
      </c>
      <c r="D253" s="86">
        <f t="shared" si="6"/>
        <v>252</v>
      </c>
    </row>
    <row r="254" spans="1:4" x14ac:dyDescent="0.35">
      <c r="A254" s="89">
        <v>253</v>
      </c>
      <c r="B254" s="93"/>
      <c r="C254" s="89" t="s">
        <v>55</v>
      </c>
      <c r="D254" s="86">
        <f t="shared" si="6"/>
        <v>253</v>
      </c>
    </row>
    <row r="255" spans="1:4" x14ac:dyDescent="0.35">
      <c r="A255" s="89">
        <v>254</v>
      </c>
      <c r="B255" s="93"/>
      <c r="C255" s="89" t="s">
        <v>55</v>
      </c>
      <c r="D255" s="86">
        <f t="shared" si="6"/>
        <v>254</v>
      </c>
    </row>
    <row r="256" spans="1:4" x14ac:dyDescent="0.35">
      <c r="A256" s="89">
        <v>255</v>
      </c>
      <c r="B256" s="93"/>
      <c r="C256" s="89" t="s">
        <v>55</v>
      </c>
      <c r="D256" s="86">
        <f t="shared" si="6"/>
        <v>255</v>
      </c>
    </row>
    <row r="257" spans="1:4" x14ac:dyDescent="0.35">
      <c r="A257" s="89">
        <v>256</v>
      </c>
      <c r="B257" s="93"/>
      <c r="C257" s="89" t="s">
        <v>55</v>
      </c>
      <c r="D257" s="86">
        <f t="shared" si="6"/>
        <v>256</v>
      </c>
    </row>
    <row r="258" spans="1:4" x14ac:dyDescent="0.35">
      <c r="A258" s="89">
        <v>257</v>
      </c>
      <c r="B258" s="93"/>
      <c r="C258" s="89" t="s">
        <v>55</v>
      </c>
      <c r="D258" s="86">
        <f t="shared" si="6"/>
        <v>257</v>
      </c>
    </row>
    <row r="259" spans="1:4" x14ac:dyDescent="0.35">
      <c r="A259" s="89">
        <v>258</v>
      </c>
      <c r="B259" s="93"/>
      <c r="C259" s="89" t="s">
        <v>55</v>
      </c>
      <c r="D259" s="86">
        <f t="shared" ref="D259:D322" si="7">A259</f>
        <v>258</v>
      </c>
    </row>
    <row r="260" spans="1:4" x14ac:dyDescent="0.35">
      <c r="A260" s="89">
        <v>259</v>
      </c>
      <c r="B260" s="93"/>
      <c r="C260" s="89" t="s">
        <v>55</v>
      </c>
      <c r="D260" s="86">
        <f t="shared" si="7"/>
        <v>259</v>
      </c>
    </row>
    <row r="261" spans="1:4" x14ac:dyDescent="0.35">
      <c r="A261" s="89">
        <v>260</v>
      </c>
      <c r="B261" s="93"/>
      <c r="C261" s="89" t="s">
        <v>55</v>
      </c>
      <c r="D261" s="86">
        <f t="shared" si="7"/>
        <v>260</v>
      </c>
    </row>
    <row r="262" spans="1:4" x14ac:dyDescent="0.35">
      <c r="A262" s="89">
        <v>261</v>
      </c>
      <c r="B262" s="93"/>
      <c r="C262" s="89" t="s">
        <v>55</v>
      </c>
      <c r="D262" s="86">
        <f t="shared" si="7"/>
        <v>261</v>
      </c>
    </row>
    <row r="263" spans="1:4" x14ac:dyDescent="0.35">
      <c r="A263" s="89">
        <v>262</v>
      </c>
      <c r="B263" s="93"/>
      <c r="C263" s="89" t="s">
        <v>55</v>
      </c>
      <c r="D263" s="86">
        <f t="shared" si="7"/>
        <v>262</v>
      </c>
    </row>
    <row r="264" spans="1:4" x14ac:dyDescent="0.35">
      <c r="A264" s="89">
        <v>263</v>
      </c>
      <c r="B264" s="93"/>
      <c r="C264" s="89" t="s">
        <v>55</v>
      </c>
      <c r="D264" s="86">
        <f t="shared" si="7"/>
        <v>263</v>
      </c>
    </row>
    <row r="265" spans="1:4" x14ac:dyDescent="0.35">
      <c r="A265" s="89">
        <v>264</v>
      </c>
      <c r="B265" s="93"/>
      <c r="C265" s="89" t="s">
        <v>55</v>
      </c>
      <c r="D265" s="86">
        <f t="shared" si="7"/>
        <v>264</v>
      </c>
    </row>
    <row r="266" spans="1:4" x14ac:dyDescent="0.35">
      <c r="A266" s="89">
        <v>265</v>
      </c>
      <c r="B266" s="93"/>
      <c r="C266" s="89" t="s">
        <v>55</v>
      </c>
      <c r="D266" s="86">
        <f t="shared" si="7"/>
        <v>265</v>
      </c>
    </row>
    <row r="267" spans="1:4" x14ac:dyDescent="0.35">
      <c r="A267" s="89">
        <v>266</v>
      </c>
      <c r="B267" s="93"/>
      <c r="C267" s="89" t="s">
        <v>55</v>
      </c>
      <c r="D267" s="86">
        <f t="shared" si="7"/>
        <v>266</v>
      </c>
    </row>
    <row r="268" spans="1:4" x14ac:dyDescent="0.35">
      <c r="A268" s="89">
        <v>267</v>
      </c>
      <c r="B268" s="93"/>
      <c r="C268" s="89" t="s">
        <v>55</v>
      </c>
      <c r="D268" s="86">
        <f t="shared" si="7"/>
        <v>267</v>
      </c>
    </row>
    <row r="269" spans="1:4" x14ac:dyDescent="0.35">
      <c r="A269" s="89">
        <v>268</v>
      </c>
      <c r="B269" s="93"/>
      <c r="C269" s="89" t="s">
        <v>55</v>
      </c>
      <c r="D269" s="86">
        <f t="shared" si="7"/>
        <v>268</v>
      </c>
    </row>
    <row r="270" spans="1:4" x14ac:dyDescent="0.35">
      <c r="A270" s="89">
        <v>269</v>
      </c>
      <c r="B270" s="93"/>
      <c r="C270" s="89" t="s">
        <v>55</v>
      </c>
      <c r="D270" s="86">
        <f t="shared" si="7"/>
        <v>269</v>
      </c>
    </row>
    <row r="271" spans="1:4" x14ac:dyDescent="0.35">
      <c r="A271" s="89">
        <v>270</v>
      </c>
      <c r="B271" s="93"/>
      <c r="C271" s="89" t="s">
        <v>55</v>
      </c>
      <c r="D271" s="86">
        <f t="shared" si="7"/>
        <v>270</v>
      </c>
    </row>
    <row r="272" spans="1:4" x14ac:dyDescent="0.35">
      <c r="A272" s="89">
        <v>271</v>
      </c>
      <c r="B272" s="93"/>
      <c r="C272" s="89" t="s">
        <v>55</v>
      </c>
      <c r="D272" s="86">
        <f t="shared" si="7"/>
        <v>271</v>
      </c>
    </row>
    <row r="273" spans="1:4" x14ac:dyDescent="0.35">
      <c r="A273" s="89">
        <v>272</v>
      </c>
      <c r="B273" s="93"/>
      <c r="C273" s="89" t="s">
        <v>55</v>
      </c>
      <c r="D273" s="86">
        <f t="shared" si="7"/>
        <v>272</v>
      </c>
    </row>
    <row r="274" spans="1:4" x14ac:dyDescent="0.35">
      <c r="A274" s="89">
        <v>273</v>
      </c>
      <c r="B274" s="93"/>
      <c r="C274" s="89" t="s">
        <v>55</v>
      </c>
      <c r="D274" s="86">
        <f t="shared" si="7"/>
        <v>273</v>
      </c>
    </row>
    <row r="275" spans="1:4" x14ac:dyDescent="0.35">
      <c r="A275" s="89">
        <v>274</v>
      </c>
      <c r="B275" s="93"/>
      <c r="C275" s="89" t="s">
        <v>55</v>
      </c>
      <c r="D275" s="86">
        <f t="shared" si="7"/>
        <v>274</v>
      </c>
    </row>
    <row r="276" spans="1:4" x14ac:dyDescent="0.35">
      <c r="A276" s="89">
        <v>275</v>
      </c>
      <c r="B276" s="93"/>
      <c r="C276" s="89" t="s">
        <v>55</v>
      </c>
      <c r="D276" s="86">
        <f t="shared" si="7"/>
        <v>275</v>
      </c>
    </row>
    <row r="277" spans="1:4" x14ac:dyDescent="0.35">
      <c r="A277" s="89">
        <v>276</v>
      </c>
      <c r="B277" s="93"/>
      <c r="C277" s="89" t="s">
        <v>55</v>
      </c>
      <c r="D277" s="86">
        <f t="shared" si="7"/>
        <v>276</v>
      </c>
    </row>
    <row r="278" spans="1:4" x14ac:dyDescent="0.35">
      <c r="A278" s="89">
        <v>277</v>
      </c>
      <c r="B278" s="93"/>
      <c r="C278" s="89" t="s">
        <v>55</v>
      </c>
      <c r="D278" s="86">
        <f t="shared" si="7"/>
        <v>277</v>
      </c>
    </row>
    <row r="279" spans="1:4" x14ac:dyDescent="0.35">
      <c r="A279" s="89">
        <v>278</v>
      </c>
      <c r="B279" s="93"/>
      <c r="C279" s="89" t="s">
        <v>55</v>
      </c>
      <c r="D279" s="86">
        <f t="shared" si="7"/>
        <v>278</v>
      </c>
    </row>
    <row r="280" spans="1:4" x14ac:dyDescent="0.35">
      <c r="A280" s="89">
        <v>279</v>
      </c>
      <c r="B280" s="93"/>
      <c r="C280" s="89" t="s">
        <v>55</v>
      </c>
      <c r="D280" s="86">
        <f t="shared" si="7"/>
        <v>279</v>
      </c>
    </row>
    <row r="281" spans="1:4" x14ac:dyDescent="0.35">
      <c r="A281" s="89">
        <v>280</v>
      </c>
      <c r="B281" s="93"/>
      <c r="C281" s="89" t="s">
        <v>55</v>
      </c>
      <c r="D281" s="86">
        <f t="shared" si="7"/>
        <v>280</v>
      </c>
    </row>
    <row r="282" spans="1:4" x14ac:dyDescent="0.35">
      <c r="A282" s="89">
        <v>281</v>
      </c>
      <c r="B282" s="93"/>
      <c r="C282" s="89" t="s">
        <v>55</v>
      </c>
      <c r="D282" s="86">
        <f t="shared" si="7"/>
        <v>281</v>
      </c>
    </row>
    <row r="283" spans="1:4" x14ac:dyDescent="0.35">
      <c r="A283" s="89">
        <v>282</v>
      </c>
      <c r="B283" s="93"/>
      <c r="C283" s="89" t="s">
        <v>55</v>
      </c>
      <c r="D283" s="86">
        <f t="shared" si="7"/>
        <v>282</v>
      </c>
    </row>
    <row r="284" spans="1:4" x14ac:dyDescent="0.35">
      <c r="A284" s="89">
        <v>283</v>
      </c>
      <c r="B284" s="93"/>
      <c r="C284" s="89" t="s">
        <v>55</v>
      </c>
      <c r="D284" s="86">
        <f t="shared" si="7"/>
        <v>283</v>
      </c>
    </row>
    <row r="285" spans="1:4" x14ac:dyDescent="0.35">
      <c r="A285" s="89">
        <v>284</v>
      </c>
      <c r="B285" s="93" t="s">
        <v>263</v>
      </c>
      <c r="C285" s="89" t="s">
        <v>55</v>
      </c>
      <c r="D285" s="86">
        <f t="shared" si="7"/>
        <v>284</v>
      </c>
    </row>
    <row r="286" spans="1:4" x14ac:dyDescent="0.35">
      <c r="A286" s="89">
        <v>285</v>
      </c>
      <c r="B286" s="93" t="s">
        <v>264</v>
      </c>
      <c r="C286" s="89" t="s">
        <v>55</v>
      </c>
      <c r="D286" s="86">
        <f t="shared" si="7"/>
        <v>285</v>
      </c>
    </row>
    <row r="287" spans="1:4" x14ac:dyDescent="0.35">
      <c r="A287" s="89">
        <v>286</v>
      </c>
      <c r="B287" s="93" t="s">
        <v>265</v>
      </c>
      <c r="C287" s="89" t="s">
        <v>55</v>
      </c>
      <c r="D287" s="86">
        <f t="shared" si="7"/>
        <v>286</v>
      </c>
    </row>
    <row r="288" spans="1:4" x14ac:dyDescent="0.35">
      <c r="A288" s="89">
        <v>287</v>
      </c>
      <c r="B288" s="93" t="s">
        <v>266</v>
      </c>
      <c r="C288" s="89" t="s">
        <v>55</v>
      </c>
      <c r="D288" s="86">
        <f t="shared" si="7"/>
        <v>287</v>
      </c>
    </row>
    <row r="289" spans="1:4" x14ac:dyDescent="0.35">
      <c r="A289" s="89">
        <v>288</v>
      </c>
      <c r="B289" s="93" t="s">
        <v>267</v>
      </c>
      <c r="C289" s="89" t="s">
        <v>55</v>
      </c>
      <c r="D289" s="86">
        <f t="shared" si="7"/>
        <v>288</v>
      </c>
    </row>
    <row r="290" spans="1:4" x14ac:dyDescent="0.35">
      <c r="A290" s="89">
        <v>289</v>
      </c>
      <c r="B290" s="93" t="s">
        <v>268</v>
      </c>
      <c r="C290" s="89" t="s">
        <v>55</v>
      </c>
      <c r="D290" s="86">
        <f t="shared" si="7"/>
        <v>289</v>
      </c>
    </row>
    <row r="291" spans="1:4" x14ac:dyDescent="0.35">
      <c r="A291" s="89">
        <v>290</v>
      </c>
      <c r="B291" s="93" t="s">
        <v>269</v>
      </c>
      <c r="C291" s="89" t="s">
        <v>55</v>
      </c>
      <c r="D291" s="86">
        <f t="shared" si="7"/>
        <v>290</v>
      </c>
    </row>
    <row r="292" spans="1:4" x14ac:dyDescent="0.35">
      <c r="A292" s="89">
        <v>291</v>
      </c>
      <c r="B292" s="93"/>
      <c r="C292" s="89" t="s">
        <v>55</v>
      </c>
      <c r="D292" s="86">
        <f t="shared" si="7"/>
        <v>291</v>
      </c>
    </row>
    <row r="293" spans="1:4" x14ac:dyDescent="0.35">
      <c r="A293" s="89">
        <v>292</v>
      </c>
      <c r="B293" s="93" t="s">
        <v>270</v>
      </c>
      <c r="C293" s="89" t="s">
        <v>55</v>
      </c>
      <c r="D293" s="86">
        <f t="shared" si="7"/>
        <v>292</v>
      </c>
    </row>
    <row r="294" spans="1:4" x14ac:dyDescent="0.35">
      <c r="A294" s="89">
        <v>293</v>
      </c>
      <c r="B294" s="93" t="s">
        <v>271</v>
      </c>
      <c r="C294" s="89" t="s">
        <v>55</v>
      </c>
      <c r="D294" s="86">
        <f t="shared" si="7"/>
        <v>293</v>
      </c>
    </row>
    <row r="295" spans="1:4" x14ac:dyDescent="0.35">
      <c r="A295" s="89">
        <v>294</v>
      </c>
      <c r="B295" s="93" t="s">
        <v>272</v>
      </c>
      <c r="C295" s="89" t="s">
        <v>55</v>
      </c>
      <c r="D295" s="86">
        <f t="shared" si="7"/>
        <v>294</v>
      </c>
    </row>
    <row r="296" spans="1:4" x14ac:dyDescent="0.35">
      <c r="A296" s="89">
        <v>295</v>
      </c>
      <c r="B296" s="93" t="s">
        <v>273</v>
      </c>
      <c r="C296" s="89" t="s">
        <v>55</v>
      </c>
      <c r="D296" s="86">
        <f t="shared" si="7"/>
        <v>295</v>
      </c>
    </row>
    <row r="297" spans="1:4" x14ac:dyDescent="0.35">
      <c r="A297" s="89">
        <v>296</v>
      </c>
      <c r="B297" s="93" t="s">
        <v>274</v>
      </c>
      <c r="C297" s="89" t="s">
        <v>55</v>
      </c>
      <c r="D297" s="86">
        <f t="shared" si="7"/>
        <v>296</v>
      </c>
    </row>
    <row r="298" spans="1:4" x14ac:dyDescent="0.35">
      <c r="A298" s="89">
        <v>297</v>
      </c>
      <c r="B298" s="93" t="s">
        <v>275</v>
      </c>
      <c r="C298" s="89" t="s">
        <v>55</v>
      </c>
      <c r="D298" s="86">
        <f t="shared" si="7"/>
        <v>297</v>
      </c>
    </row>
    <row r="299" spans="1:4" x14ac:dyDescent="0.35">
      <c r="A299" s="89">
        <v>298</v>
      </c>
      <c r="B299" s="93" t="s">
        <v>276</v>
      </c>
      <c r="C299" s="89" t="s">
        <v>55</v>
      </c>
      <c r="D299" s="86">
        <f t="shared" si="7"/>
        <v>298</v>
      </c>
    </row>
    <row r="300" spans="1:4" x14ac:dyDescent="0.35">
      <c r="A300" s="89">
        <v>299</v>
      </c>
      <c r="B300" s="93" t="s">
        <v>277</v>
      </c>
      <c r="C300" s="89" t="s">
        <v>55</v>
      </c>
      <c r="D300" s="86">
        <f t="shared" si="7"/>
        <v>299</v>
      </c>
    </row>
    <row r="301" spans="1:4" x14ac:dyDescent="0.35">
      <c r="A301" s="89">
        <v>300</v>
      </c>
      <c r="B301" s="93" t="s">
        <v>187</v>
      </c>
      <c r="C301" s="89" t="s">
        <v>55</v>
      </c>
      <c r="D301" s="86">
        <f t="shared" si="7"/>
        <v>300</v>
      </c>
    </row>
    <row r="302" spans="1:4" x14ac:dyDescent="0.35">
      <c r="A302" s="89">
        <v>301</v>
      </c>
      <c r="B302" s="93"/>
      <c r="C302" s="94" t="s">
        <v>56</v>
      </c>
      <c r="D302" s="86">
        <f t="shared" si="7"/>
        <v>301</v>
      </c>
    </row>
    <row r="303" spans="1:4" x14ac:dyDescent="0.35">
      <c r="A303" s="89">
        <v>302</v>
      </c>
      <c r="B303" s="93"/>
      <c r="C303" s="94" t="s">
        <v>56</v>
      </c>
      <c r="D303" s="86">
        <f t="shared" si="7"/>
        <v>302</v>
      </c>
    </row>
    <row r="304" spans="1:4" x14ac:dyDescent="0.35">
      <c r="A304" s="89">
        <v>303</v>
      </c>
      <c r="B304" s="93"/>
      <c r="C304" s="94" t="s">
        <v>56</v>
      </c>
      <c r="D304" s="86">
        <f t="shared" si="7"/>
        <v>303</v>
      </c>
    </row>
    <row r="305" spans="1:4" x14ac:dyDescent="0.35">
      <c r="A305" s="89">
        <v>304</v>
      </c>
      <c r="B305" s="93"/>
      <c r="C305" s="94" t="s">
        <v>56</v>
      </c>
      <c r="D305" s="86">
        <f t="shared" si="7"/>
        <v>304</v>
      </c>
    </row>
    <row r="306" spans="1:4" x14ac:dyDescent="0.35">
      <c r="A306" s="89">
        <v>305</v>
      </c>
      <c r="B306" s="93"/>
      <c r="C306" s="94" t="s">
        <v>56</v>
      </c>
      <c r="D306" s="86">
        <f t="shared" si="7"/>
        <v>305</v>
      </c>
    </row>
    <row r="307" spans="1:4" x14ac:dyDescent="0.35">
      <c r="A307" s="89">
        <v>306</v>
      </c>
      <c r="B307" s="93"/>
      <c r="C307" s="94" t="s">
        <v>56</v>
      </c>
      <c r="D307" s="86">
        <f t="shared" si="7"/>
        <v>306</v>
      </c>
    </row>
    <row r="308" spans="1:4" x14ac:dyDescent="0.35">
      <c r="A308" s="89">
        <v>307</v>
      </c>
      <c r="B308" s="93"/>
      <c r="C308" s="94" t="s">
        <v>56</v>
      </c>
      <c r="D308" s="86">
        <f t="shared" si="7"/>
        <v>307</v>
      </c>
    </row>
    <row r="309" spans="1:4" x14ac:dyDescent="0.35">
      <c r="A309" s="89">
        <v>308</v>
      </c>
      <c r="B309" s="93"/>
      <c r="C309" s="94" t="s">
        <v>56</v>
      </c>
      <c r="D309" s="86">
        <f t="shared" si="7"/>
        <v>308</v>
      </c>
    </row>
    <row r="310" spans="1:4" x14ac:dyDescent="0.35">
      <c r="A310" s="89">
        <v>309</v>
      </c>
      <c r="B310" s="93"/>
      <c r="C310" s="94" t="s">
        <v>56</v>
      </c>
      <c r="D310" s="86">
        <f t="shared" si="7"/>
        <v>309</v>
      </c>
    </row>
    <row r="311" spans="1:4" x14ac:dyDescent="0.35">
      <c r="A311" s="89">
        <v>310</v>
      </c>
      <c r="B311" s="93" t="s">
        <v>285</v>
      </c>
      <c r="C311" s="94" t="s">
        <v>56</v>
      </c>
      <c r="D311" s="86">
        <f t="shared" si="7"/>
        <v>310</v>
      </c>
    </row>
    <row r="312" spans="1:4" x14ac:dyDescent="0.35">
      <c r="A312" s="89">
        <v>311</v>
      </c>
      <c r="B312" s="93" t="s">
        <v>284</v>
      </c>
      <c r="C312" s="94" t="s">
        <v>56</v>
      </c>
      <c r="D312" s="86">
        <f t="shared" si="7"/>
        <v>311</v>
      </c>
    </row>
    <row r="313" spans="1:4" x14ac:dyDescent="0.35">
      <c r="A313" s="89">
        <v>312</v>
      </c>
      <c r="B313" s="93" t="s">
        <v>148</v>
      </c>
      <c r="C313" s="94" t="s">
        <v>56</v>
      </c>
      <c r="D313" s="86">
        <f t="shared" si="7"/>
        <v>312</v>
      </c>
    </row>
    <row r="314" spans="1:4" x14ac:dyDescent="0.35">
      <c r="A314" s="89">
        <v>313</v>
      </c>
      <c r="B314" s="93" t="s">
        <v>283</v>
      </c>
      <c r="C314" s="94" t="s">
        <v>56</v>
      </c>
      <c r="D314" s="86">
        <f t="shared" si="7"/>
        <v>313</v>
      </c>
    </row>
    <row r="315" spans="1:4" x14ac:dyDescent="0.35">
      <c r="A315" s="89">
        <v>314</v>
      </c>
      <c r="B315" s="93" t="s">
        <v>282</v>
      </c>
      <c r="C315" s="94" t="s">
        <v>56</v>
      </c>
      <c r="D315" s="86">
        <f t="shared" si="7"/>
        <v>314</v>
      </c>
    </row>
    <row r="316" spans="1:4" x14ac:dyDescent="0.35">
      <c r="A316" s="89">
        <v>315</v>
      </c>
      <c r="B316" s="93" t="s">
        <v>281</v>
      </c>
      <c r="C316" s="94" t="s">
        <v>56</v>
      </c>
      <c r="D316" s="86">
        <f t="shared" si="7"/>
        <v>315</v>
      </c>
    </row>
    <row r="317" spans="1:4" x14ac:dyDescent="0.35">
      <c r="A317" s="89">
        <v>316</v>
      </c>
      <c r="B317" s="93" t="s">
        <v>280</v>
      </c>
      <c r="C317" s="94" t="s">
        <v>56</v>
      </c>
      <c r="D317" s="86">
        <f t="shared" si="7"/>
        <v>316</v>
      </c>
    </row>
    <row r="318" spans="1:4" x14ac:dyDescent="0.35">
      <c r="A318" s="89">
        <v>317</v>
      </c>
      <c r="B318" s="93"/>
      <c r="C318" s="94" t="s">
        <v>56</v>
      </c>
      <c r="D318" s="86">
        <f t="shared" si="7"/>
        <v>317</v>
      </c>
    </row>
    <row r="319" spans="1:4" x14ac:dyDescent="0.35">
      <c r="A319" s="89">
        <v>318</v>
      </c>
      <c r="B319" s="93"/>
      <c r="C319" s="94" t="s">
        <v>56</v>
      </c>
      <c r="D319" s="86">
        <f t="shared" si="7"/>
        <v>318</v>
      </c>
    </row>
    <row r="320" spans="1:4" x14ac:dyDescent="0.35">
      <c r="A320" s="89">
        <v>319</v>
      </c>
      <c r="B320" s="93"/>
      <c r="C320" s="94" t="s">
        <v>56</v>
      </c>
      <c r="D320" s="86">
        <f t="shared" si="7"/>
        <v>319</v>
      </c>
    </row>
    <row r="321" spans="1:4" x14ac:dyDescent="0.35">
      <c r="A321" s="89">
        <v>320</v>
      </c>
      <c r="B321" s="93"/>
      <c r="C321" s="94" t="s">
        <v>56</v>
      </c>
      <c r="D321" s="86">
        <f t="shared" si="7"/>
        <v>320</v>
      </c>
    </row>
    <row r="322" spans="1:4" x14ac:dyDescent="0.35">
      <c r="A322" s="89">
        <v>321</v>
      </c>
      <c r="B322" s="93"/>
      <c r="C322" s="94" t="s">
        <v>56</v>
      </c>
      <c r="D322" s="86">
        <f t="shared" si="7"/>
        <v>321</v>
      </c>
    </row>
    <row r="323" spans="1:4" x14ac:dyDescent="0.35">
      <c r="A323" s="89">
        <v>322</v>
      </c>
      <c r="B323" s="93"/>
      <c r="C323" s="94" t="s">
        <v>56</v>
      </c>
      <c r="D323" s="86">
        <f t="shared" ref="D323:D386" si="8">A323</f>
        <v>322</v>
      </c>
    </row>
    <row r="324" spans="1:4" x14ac:dyDescent="0.35">
      <c r="A324" s="89">
        <v>323</v>
      </c>
      <c r="B324" s="93"/>
      <c r="C324" s="94" t="s">
        <v>56</v>
      </c>
      <c r="D324" s="86">
        <f t="shared" si="8"/>
        <v>323</v>
      </c>
    </row>
    <row r="325" spans="1:4" x14ac:dyDescent="0.35">
      <c r="A325" s="89">
        <v>324</v>
      </c>
      <c r="B325" s="93"/>
      <c r="C325" s="94" t="s">
        <v>56</v>
      </c>
      <c r="D325" s="86">
        <f t="shared" si="8"/>
        <v>324</v>
      </c>
    </row>
    <row r="326" spans="1:4" x14ac:dyDescent="0.35">
      <c r="A326" s="89">
        <v>325</v>
      </c>
      <c r="B326" s="93"/>
      <c r="C326" s="94" t="s">
        <v>56</v>
      </c>
      <c r="D326" s="86">
        <f t="shared" si="8"/>
        <v>325</v>
      </c>
    </row>
    <row r="327" spans="1:4" x14ac:dyDescent="0.35">
      <c r="A327" s="89">
        <v>326</v>
      </c>
      <c r="B327" s="93"/>
      <c r="C327" s="94" t="s">
        <v>56</v>
      </c>
      <c r="D327" s="86">
        <f t="shared" si="8"/>
        <v>326</v>
      </c>
    </row>
    <row r="328" spans="1:4" x14ac:dyDescent="0.35">
      <c r="A328" s="89">
        <v>327</v>
      </c>
      <c r="B328" s="93"/>
      <c r="C328" s="94" t="s">
        <v>56</v>
      </c>
      <c r="D328" s="86">
        <f t="shared" si="8"/>
        <v>327</v>
      </c>
    </row>
    <row r="329" spans="1:4" x14ac:dyDescent="0.35">
      <c r="A329" s="89">
        <v>328</v>
      </c>
      <c r="B329" s="93"/>
      <c r="C329" s="94" t="s">
        <v>56</v>
      </c>
      <c r="D329" s="86">
        <f t="shared" si="8"/>
        <v>328</v>
      </c>
    </row>
    <row r="330" spans="1:4" x14ac:dyDescent="0.35">
      <c r="A330" s="89">
        <v>329</v>
      </c>
      <c r="B330" s="90"/>
      <c r="C330" s="94" t="s">
        <v>56</v>
      </c>
      <c r="D330" s="86">
        <f t="shared" si="8"/>
        <v>329</v>
      </c>
    </row>
    <row r="331" spans="1:4" x14ac:dyDescent="0.35">
      <c r="A331" s="89">
        <v>330</v>
      </c>
      <c r="B331" s="90"/>
      <c r="C331" s="94" t="s">
        <v>56</v>
      </c>
      <c r="D331" s="86">
        <f t="shared" si="8"/>
        <v>330</v>
      </c>
    </row>
    <row r="332" spans="1:4" x14ac:dyDescent="0.35">
      <c r="A332" s="89">
        <v>331</v>
      </c>
      <c r="B332" s="90"/>
      <c r="C332" s="94" t="s">
        <v>56</v>
      </c>
      <c r="D332" s="86">
        <f t="shared" si="8"/>
        <v>331</v>
      </c>
    </row>
    <row r="333" spans="1:4" x14ac:dyDescent="0.35">
      <c r="A333" s="89">
        <v>332</v>
      </c>
      <c r="B333" s="90"/>
      <c r="C333" s="94" t="s">
        <v>56</v>
      </c>
      <c r="D333" s="86">
        <f t="shared" si="8"/>
        <v>332</v>
      </c>
    </row>
    <row r="334" spans="1:4" x14ac:dyDescent="0.35">
      <c r="A334" s="89">
        <v>333</v>
      </c>
      <c r="B334" s="90"/>
      <c r="C334" s="94" t="s">
        <v>56</v>
      </c>
      <c r="D334" s="86">
        <f t="shared" si="8"/>
        <v>333</v>
      </c>
    </row>
    <row r="335" spans="1:4" x14ac:dyDescent="0.35">
      <c r="A335" s="89">
        <v>334</v>
      </c>
      <c r="B335" s="90"/>
      <c r="C335" s="94" t="s">
        <v>56</v>
      </c>
      <c r="D335" s="86">
        <f t="shared" si="8"/>
        <v>334</v>
      </c>
    </row>
    <row r="336" spans="1:4" x14ac:dyDescent="0.35">
      <c r="A336" s="89">
        <v>335</v>
      </c>
      <c r="B336" s="90"/>
      <c r="C336" s="94" t="s">
        <v>56</v>
      </c>
      <c r="D336" s="86">
        <f t="shared" si="8"/>
        <v>335</v>
      </c>
    </row>
    <row r="337" spans="1:4" x14ac:dyDescent="0.35">
      <c r="A337" s="89">
        <v>336</v>
      </c>
      <c r="B337" s="90"/>
      <c r="C337" s="94" t="s">
        <v>56</v>
      </c>
      <c r="D337" s="86">
        <f t="shared" si="8"/>
        <v>336</v>
      </c>
    </row>
    <row r="338" spans="1:4" x14ac:dyDescent="0.35">
      <c r="A338" s="89">
        <v>337</v>
      </c>
      <c r="B338" s="90"/>
      <c r="C338" s="94" t="s">
        <v>56</v>
      </c>
      <c r="D338" s="86">
        <f t="shared" si="8"/>
        <v>337</v>
      </c>
    </row>
    <row r="339" spans="1:4" x14ac:dyDescent="0.35">
      <c r="A339" s="89">
        <v>338</v>
      </c>
      <c r="B339" s="90"/>
      <c r="C339" s="94" t="s">
        <v>56</v>
      </c>
      <c r="D339" s="86">
        <f t="shared" si="8"/>
        <v>338</v>
      </c>
    </row>
    <row r="340" spans="1:4" x14ac:dyDescent="0.35">
      <c r="A340" s="89">
        <v>339</v>
      </c>
      <c r="B340" s="90"/>
      <c r="C340" s="94" t="s">
        <v>56</v>
      </c>
      <c r="D340" s="86">
        <f t="shared" si="8"/>
        <v>339</v>
      </c>
    </row>
    <row r="341" spans="1:4" x14ac:dyDescent="0.35">
      <c r="A341" s="89">
        <v>340</v>
      </c>
      <c r="B341" s="90"/>
      <c r="C341" s="94" t="s">
        <v>56</v>
      </c>
      <c r="D341" s="86">
        <f t="shared" si="8"/>
        <v>340</v>
      </c>
    </row>
    <row r="342" spans="1:4" x14ac:dyDescent="0.35">
      <c r="A342" s="89">
        <v>341</v>
      </c>
      <c r="B342" s="90" t="s">
        <v>96</v>
      </c>
      <c r="C342" s="89" t="s">
        <v>57</v>
      </c>
      <c r="D342" s="86">
        <f t="shared" si="8"/>
        <v>341</v>
      </c>
    </row>
    <row r="343" spans="1:4" x14ac:dyDescent="0.35">
      <c r="A343" s="89">
        <v>342</v>
      </c>
      <c r="B343" s="90"/>
      <c r="C343" s="89" t="s">
        <v>57</v>
      </c>
      <c r="D343" s="86">
        <f t="shared" si="8"/>
        <v>342</v>
      </c>
    </row>
    <row r="344" spans="1:4" x14ac:dyDescent="0.35">
      <c r="A344" s="89">
        <v>343</v>
      </c>
      <c r="B344" s="90" t="s">
        <v>98</v>
      </c>
      <c r="C344" s="89" t="s">
        <v>57</v>
      </c>
      <c r="D344" s="86">
        <f t="shared" si="8"/>
        <v>343</v>
      </c>
    </row>
    <row r="345" spans="1:4" x14ac:dyDescent="0.35">
      <c r="A345" s="89">
        <v>344</v>
      </c>
      <c r="B345" s="90"/>
      <c r="C345" s="89" t="s">
        <v>57</v>
      </c>
      <c r="D345" s="86">
        <f t="shared" si="8"/>
        <v>344</v>
      </c>
    </row>
    <row r="346" spans="1:4" x14ac:dyDescent="0.35">
      <c r="A346" s="89">
        <v>345</v>
      </c>
      <c r="B346" s="90" t="s">
        <v>105</v>
      </c>
      <c r="C346" s="89" t="s">
        <v>57</v>
      </c>
      <c r="D346" s="86">
        <f t="shared" si="8"/>
        <v>345</v>
      </c>
    </row>
    <row r="347" spans="1:4" x14ac:dyDescent="0.35">
      <c r="A347" s="89">
        <v>346</v>
      </c>
      <c r="B347" s="90" t="s">
        <v>254</v>
      </c>
      <c r="C347" s="89" t="s">
        <v>57</v>
      </c>
      <c r="D347" s="86">
        <f t="shared" si="8"/>
        <v>346</v>
      </c>
    </row>
    <row r="348" spans="1:4" x14ac:dyDescent="0.35">
      <c r="A348" s="89">
        <v>347</v>
      </c>
      <c r="B348" s="90" t="s">
        <v>99</v>
      </c>
      <c r="C348" s="89" t="s">
        <v>57</v>
      </c>
      <c r="D348" s="86">
        <f t="shared" si="8"/>
        <v>347</v>
      </c>
    </row>
    <row r="349" spans="1:4" x14ac:dyDescent="0.35">
      <c r="A349" s="89">
        <v>348</v>
      </c>
      <c r="B349" s="90" t="s">
        <v>100</v>
      </c>
      <c r="C349" s="89" t="s">
        <v>57</v>
      </c>
      <c r="D349" s="86">
        <f t="shared" si="8"/>
        <v>348</v>
      </c>
    </row>
    <row r="350" spans="1:4" x14ac:dyDescent="0.35">
      <c r="A350" s="89">
        <v>349</v>
      </c>
      <c r="B350" s="90" t="s">
        <v>101</v>
      </c>
      <c r="C350" s="89" t="s">
        <v>57</v>
      </c>
      <c r="D350" s="86">
        <f t="shared" si="8"/>
        <v>349</v>
      </c>
    </row>
    <row r="351" spans="1:4" x14ac:dyDescent="0.35">
      <c r="A351" s="89">
        <v>350</v>
      </c>
      <c r="B351" s="90"/>
      <c r="C351" s="89" t="s">
        <v>57</v>
      </c>
      <c r="D351" s="86">
        <f t="shared" si="8"/>
        <v>350</v>
      </c>
    </row>
    <row r="352" spans="1:4" x14ac:dyDescent="0.35">
      <c r="A352" s="89">
        <v>351</v>
      </c>
      <c r="B352" s="90" t="s">
        <v>102</v>
      </c>
      <c r="C352" s="89" t="s">
        <v>57</v>
      </c>
      <c r="D352" s="86">
        <f t="shared" si="8"/>
        <v>351</v>
      </c>
    </row>
    <row r="353" spans="1:4" x14ac:dyDescent="0.35">
      <c r="A353" s="89">
        <v>352</v>
      </c>
      <c r="B353" s="90" t="s">
        <v>103</v>
      </c>
      <c r="C353" s="89" t="s">
        <v>57</v>
      </c>
      <c r="D353" s="86">
        <f t="shared" si="8"/>
        <v>352</v>
      </c>
    </row>
    <row r="354" spans="1:4" x14ac:dyDescent="0.35">
      <c r="A354" s="89">
        <v>353</v>
      </c>
      <c r="B354" s="90" t="s">
        <v>104</v>
      </c>
      <c r="C354" s="89" t="s">
        <v>57</v>
      </c>
      <c r="D354" s="86">
        <f t="shared" si="8"/>
        <v>353</v>
      </c>
    </row>
    <row r="355" spans="1:4" x14ac:dyDescent="0.35">
      <c r="A355" s="89">
        <v>354</v>
      </c>
      <c r="B355" s="90" t="s">
        <v>255</v>
      </c>
      <c r="C355" s="89" t="s">
        <v>57</v>
      </c>
      <c r="D355" s="86">
        <f t="shared" si="8"/>
        <v>354</v>
      </c>
    </row>
    <row r="356" spans="1:4" x14ac:dyDescent="0.35">
      <c r="A356" s="89">
        <v>355</v>
      </c>
      <c r="B356" s="90" t="s">
        <v>106</v>
      </c>
      <c r="C356" s="89" t="s">
        <v>57</v>
      </c>
      <c r="D356" s="86">
        <f t="shared" si="8"/>
        <v>355</v>
      </c>
    </row>
    <row r="357" spans="1:4" x14ac:dyDescent="0.35">
      <c r="A357" s="89">
        <v>356</v>
      </c>
      <c r="B357" s="90" t="s">
        <v>256</v>
      </c>
      <c r="C357" s="89" t="s">
        <v>57</v>
      </c>
      <c r="D357" s="86">
        <f t="shared" si="8"/>
        <v>356</v>
      </c>
    </row>
    <row r="358" spans="1:4" x14ac:dyDescent="0.35">
      <c r="A358" s="89">
        <v>357</v>
      </c>
      <c r="B358" s="90" t="s">
        <v>107</v>
      </c>
      <c r="C358" s="89" t="s">
        <v>57</v>
      </c>
      <c r="D358" s="86">
        <f t="shared" si="8"/>
        <v>357</v>
      </c>
    </row>
    <row r="359" spans="1:4" x14ac:dyDescent="0.35">
      <c r="A359" s="89">
        <v>358</v>
      </c>
      <c r="B359" s="90" t="s">
        <v>97</v>
      </c>
      <c r="C359" s="89" t="s">
        <v>57</v>
      </c>
      <c r="D359" s="86">
        <f t="shared" si="8"/>
        <v>358</v>
      </c>
    </row>
    <row r="360" spans="1:4" x14ac:dyDescent="0.35">
      <c r="A360" s="89">
        <v>359</v>
      </c>
      <c r="B360" s="90" t="s">
        <v>108</v>
      </c>
      <c r="C360" s="89" t="s">
        <v>57</v>
      </c>
      <c r="D360" s="86">
        <f t="shared" si="8"/>
        <v>359</v>
      </c>
    </row>
    <row r="361" spans="1:4" x14ac:dyDescent="0.35">
      <c r="A361" s="89">
        <v>360</v>
      </c>
      <c r="B361" s="90" t="s">
        <v>257</v>
      </c>
      <c r="C361" s="89" t="s">
        <v>57</v>
      </c>
      <c r="D361" s="86">
        <f t="shared" si="8"/>
        <v>360</v>
      </c>
    </row>
    <row r="362" spans="1:4" x14ac:dyDescent="0.35">
      <c r="A362" s="89">
        <v>361</v>
      </c>
      <c r="B362" s="90" t="s">
        <v>111</v>
      </c>
      <c r="C362" s="89" t="s">
        <v>57</v>
      </c>
      <c r="D362" s="86">
        <f t="shared" si="8"/>
        <v>361</v>
      </c>
    </row>
    <row r="363" spans="1:4" x14ac:dyDescent="0.35">
      <c r="A363" s="89">
        <v>362</v>
      </c>
      <c r="B363" s="90" t="s">
        <v>109</v>
      </c>
      <c r="C363" s="89" t="s">
        <v>57</v>
      </c>
      <c r="D363" s="86">
        <f t="shared" si="8"/>
        <v>362</v>
      </c>
    </row>
    <row r="364" spans="1:4" x14ac:dyDescent="0.35">
      <c r="A364" s="89">
        <v>363</v>
      </c>
      <c r="B364" s="90" t="s">
        <v>110</v>
      </c>
      <c r="C364" s="89" t="s">
        <v>57</v>
      </c>
      <c r="D364" s="86">
        <f t="shared" si="8"/>
        <v>363</v>
      </c>
    </row>
    <row r="365" spans="1:4" x14ac:dyDescent="0.35">
      <c r="A365" s="89">
        <v>364</v>
      </c>
      <c r="B365" s="90"/>
      <c r="C365" s="89" t="s">
        <v>57</v>
      </c>
      <c r="D365" s="86">
        <f t="shared" si="8"/>
        <v>364</v>
      </c>
    </row>
    <row r="366" spans="1:4" x14ac:dyDescent="0.35">
      <c r="A366" s="89">
        <v>365</v>
      </c>
      <c r="B366" s="90" t="s">
        <v>112</v>
      </c>
      <c r="C366" s="89" t="s">
        <v>57</v>
      </c>
      <c r="D366" s="86">
        <f t="shared" si="8"/>
        <v>365</v>
      </c>
    </row>
    <row r="367" spans="1:4" x14ac:dyDescent="0.35">
      <c r="A367" s="89">
        <v>366</v>
      </c>
      <c r="B367" s="90" t="s">
        <v>258</v>
      </c>
      <c r="C367" s="89" t="s">
        <v>57</v>
      </c>
      <c r="D367" s="86">
        <f t="shared" si="8"/>
        <v>366</v>
      </c>
    </row>
    <row r="368" spans="1:4" x14ac:dyDescent="0.35">
      <c r="A368" s="89">
        <v>367</v>
      </c>
      <c r="B368" s="90" t="s">
        <v>259</v>
      </c>
      <c r="C368" s="89" t="s">
        <v>57</v>
      </c>
      <c r="D368" s="86">
        <f t="shared" si="8"/>
        <v>367</v>
      </c>
    </row>
    <row r="369" spans="1:4" x14ac:dyDescent="0.35">
      <c r="A369" s="89">
        <v>368</v>
      </c>
      <c r="B369" s="95"/>
      <c r="C369" s="89" t="s">
        <v>57</v>
      </c>
      <c r="D369" s="86">
        <f t="shared" si="8"/>
        <v>368</v>
      </c>
    </row>
    <row r="370" spans="1:4" x14ac:dyDescent="0.35">
      <c r="A370" s="89">
        <v>369</v>
      </c>
      <c r="B370" s="95"/>
      <c r="C370" s="89" t="s">
        <v>57</v>
      </c>
      <c r="D370" s="86">
        <f t="shared" si="8"/>
        <v>369</v>
      </c>
    </row>
    <row r="371" spans="1:4" x14ac:dyDescent="0.35">
      <c r="A371" s="89">
        <v>370</v>
      </c>
      <c r="B371" s="95"/>
      <c r="C371" s="89" t="s">
        <v>57</v>
      </c>
      <c r="D371" s="86">
        <f t="shared" si="8"/>
        <v>370</v>
      </c>
    </row>
    <row r="372" spans="1:4" x14ac:dyDescent="0.35">
      <c r="A372" s="89">
        <v>371</v>
      </c>
      <c r="B372" s="95"/>
      <c r="C372" s="89" t="s">
        <v>57</v>
      </c>
      <c r="D372" s="86">
        <f t="shared" si="8"/>
        <v>371</v>
      </c>
    </row>
    <row r="373" spans="1:4" x14ac:dyDescent="0.35">
      <c r="A373" s="89">
        <v>372</v>
      </c>
      <c r="B373" s="95"/>
      <c r="C373" s="89" t="s">
        <v>57</v>
      </c>
      <c r="D373" s="86">
        <f t="shared" si="8"/>
        <v>372</v>
      </c>
    </row>
    <row r="374" spans="1:4" x14ac:dyDescent="0.35">
      <c r="A374" s="89">
        <v>373</v>
      </c>
      <c r="B374" s="95"/>
      <c r="C374" s="89" t="s">
        <v>57</v>
      </c>
      <c r="D374" s="86">
        <f t="shared" si="8"/>
        <v>373</v>
      </c>
    </row>
    <row r="375" spans="1:4" x14ac:dyDescent="0.35">
      <c r="A375" s="89">
        <v>374</v>
      </c>
      <c r="B375" s="95"/>
      <c r="C375" s="89" t="s">
        <v>57</v>
      </c>
      <c r="D375" s="86">
        <f t="shared" si="8"/>
        <v>374</v>
      </c>
    </row>
    <row r="376" spans="1:4" x14ac:dyDescent="0.35">
      <c r="A376" s="89">
        <v>375</v>
      </c>
      <c r="B376" s="95"/>
      <c r="C376" s="89" t="s">
        <v>57</v>
      </c>
      <c r="D376" s="86">
        <f t="shared" si="8"/>
        <v>375</v>
      </c>
    </row>
    <row r="377" spans="1:4" x14ac:dyDescent="0.35">
      <c r="A377" s="89">
        <v>376</v>
      </c>
      <c r="B377" s="95"/>
      <c r="C377" s="89" t="s">
        <v>57</v>
      </c>
      <c r="D377" s="86">
        <f t="shared" si="8"/>
        <v>376</v>
      </c>
    </row>
    <row r="378" spans="1:4" x14ac:dyDescent="0.35">
      <c r="A378" s="89">
        <v>377</v>
      </c>
      <c r="B378" s="95"/>
      <c r="C378" s="89" t="s">
        <v>57</v>
      </c>
      <c r="D378" s="86">
        <f t="shared" si="8"/>
        <v>377</v>
      </c>
    </row>
    <row r="379" spans="1:4" x14ac:dyDescent="0.35">
      <c r="A379" s="89">
        <v>378</v>
      </c>
      <c r="B379" s="95"/>
      <c r="C379" s="89" t="s">
        <v>57</v>
      </c>
      <c r="D379" s="86">
        <f t="shared" si="8"/>
        <v>378</v>
      </c>
    </row>
    <row r="380" spans="1:4" x14ac:dyDescent="0.35">
      <c r="A380" s="89">
        <v>379</v>
      </c>
      <c r="B380" s="95"/>
      <c r="C380" s="89" t="s">
        <v>57</v>
      </c>
      <c r="D380" s="86">
        <f t="shared" si="8"/>
        <v>379</v>
      </c>
    </row>
    <row r="381" spans="1:4" x14ac:dyDescent="0.35">
      <c r="A381" s="89">
        <v>380</v>
      </c>
      <c r="B381" s="90"/>
      <c r="C381" s="89" t="s">
        <v>57</v>
      </c>
      <c r="D381" s="86">
        <f t="shared" si="8"/>
        <v>380</v>
      </c>
    </row>
    <row r="382" spans="1:4" x14ac:dyDescent="0.35">
      <c r="A382" s="89">
        <v>381</v>
      </c>
      <c r="B382" s="90"/>
      <c r="C382" s="89" t="s">
        <v>57</v>
      </c>
      <c r="D382" s="86">
        <f t="shared" si="8"/>
        <v>381</v>
      </c>
    </row>
    <row r="383" spans="1:4" x14ac:dyDescent="0.35">
      <c r="A383" s="89">
        <v>382</v>
      </c>
      <c r="B383" s="90"/>
      <c r="C383" s="89" t="s">
        <v>57</v>
      </c>
      <c r="D383" s="86">
        <f t="shared" si="8"/>
        <v>382</v>
      </c>
    </row>
    <row r="384" spans="1:4" x14ac:dyDescent="0.35">
      <c r="A384" s="89">
        <v>383</v>
      </c>
      <c r="B384" s="90"/>
      <c r="C384" s="89" t="s">
        <v>57</v>
      </c>
      <c r="D384" s="86">
        <f t="shared" si="8"/>
        <v>383</v>
      </c>
    </row>
    <row r="385" spans="1:4" x14ac:dyDescent="0.35">
      <c r="A385" s="89">
        <v>384</v>
      </c>
      <c r="B385" s="90"/>
      <c r="C385" s="89" t="s">
        <v>57</v>
      </c>
      <c r="D385" s="86">
        <f t="shared" si="8"/>
        <v>384</v>
      </c>
    </row>
    <row r="386" spans="1:4" x14ac:dyDescent="0.35">
      <c r="A386" s="89">
        <v>385</v>
      </c>
      <c r="B386" s="90"/>
      <c r="C386" s="89" t="s">
        <v>57</v>
      </c>
      <c r="D386" s="86">
        <f t="shared" si="8"/>
        <v>385</v>
      </c>
    </row>
    <row r="387" spans="1:4" x14ac:dyDescent="0.35">
      <c r="A387" s="89">
        <v>386</v>
      </c>
      <c r="B387" s="90"/>
      <c r="C387" s="89" t="s">
        <v>57</v>
      </c>
      <c r="D387" s="86">
        <f t="shared" ref="D387:D450" si="9">A387</f>
        <v>386</v>
      </c>
    </row>
    <row r="388" spans="1:4" x14ac:dyDescent="0.35">
      <c r="A388" s="89">
        <v>387</v>
      </c>
      <c r="B388" s="90"/>
      <c r="C388" s="89" t="s">
        <v>57</v>
      </c>
      <c r="D388" s="86">
        <f t="shared" si="9"/>
        <v>387</v>
      </c>
    </row>
    <row r="389" spans="1:4" x14ac:dyDescent="0.35">
      <c r="A389" s="89">
        <v>388</v>
      </c>
      <c r="B389" s="90"/>
      <c r="C389" s="89" t="s">
        <v>57</v>
      </c>
      <c r="D389" s="86">
        <f t="shared" si="9"/>
        <v>388</v>
      </c>
    </row>
    <row r="390" spans="1:4" x14ac:dyDescent="0.35">
      <c r="A390" s="89">
        <v>389</v>
      </c>
      <c r="B390" s="90"/>
      <c r="C390" s="89" t="s">
        <v>57</v>
      </c>
      <c r="D390" s="86">
        <f t="shared" si="9"/>
        <v>389</v>
      </c>
    </row>
    <row r="391" spans="1:4" x14ac:dyDescent="0.35">
      <c r="A391" s="89">
        <v>390</v>
      </c>
      <c r="B391" s="90"/>
      <c r="C391" s="89" t="s">
        <v>57</v>
      </c>
      <c r="D391" s="86">
        <f t="shared" si="9"/>
        <v>390</v>
      </c>
    </row>
    <row r="392" spans="1:4" x14ac:dyDescent="0.35">
      <c r="A392" s="89">
        <v>391</v>
      </c>
      <c r="B392" s="90"/>
      <c r="C392" s="89" t="s">
        <v>57</v>
      </c>
      <c r="D392" s="86">
        <f t="shared" si="9"/>
        <v>391</v>
      </c>
    </row>
    <row r="393" spans="1:4" x14ac:dyDescent="0.35">
      <c r="A393" s="89">
        <v>392</v>
      </c>
      <c r="B393" s="90"/>
      <c r="C393" s="89" t="s">
        <v>57</v>
      </c>
      <c r="D393" s="86">
        <f t="shared" si="9"/>
        <v>392</v>
      </c>
    </row>
    <row r="394" spans="1:4" x14ac:dyDescent="0.35">
      <c r="A394" s="89">
        <v>393</v>
      </c>
      <c r="B394" s="90"/>
      <c r="C394" s="89" t="s">
        <v>57</v>
      </c>
      <c r="D394" s="86">
        <f t="shared" si="9"/>
        <v>393</v>
      </c>
    </row>
    <row r="395" spans="1:4" x14ac:dyDescent="0.35">
      <c r="A395" s="89">
        <v>394</v>
      </c>
      <c r="B395" s="90"/>
      <c r="C395" s="89" t="s">
        <v>57</v>
      </c>
      <c r="D395" s="86">
        <f t="shared" si="9"/>
        <v>394</v>
      </c>
    </row>
    <row r="396" spans="1:4" x14ac:dyDescent="0.35">
      <c r="A396" s="89">
        <v>395</v>
      </c>
      <c r="B396" s="90"/>
      <c r="C396" s="89" t="s">
        <v>57</v>
      </c>
      <c r="D396" s="86">
        <f t="shared" si="9"/>
        <v>395</v>
      </c>
    </row>
    <row r="397" spans="1:4" x14ac:dyDescent="0.35">
      <c r="A397" s="89">
        <v>396</v>
      </c>
      <c r="B397" s="90"/>
      <c r="C397" s="89" t="s">
        <v>57</v>
      </c>
      <c r="D397" s="86">
        <f t="shared" si="9"/>
        <v>396</v>
      </c>
    </row>
    <row r="398" spans="1:4" x14ac:dyDescent="0.35">
      <c r="A398" s="89">
        <v>397</v>
      </c>
      <c r="B398" s="90"/>
      <c r="C398" s="89" t="s">
        <v>57</v>
      </c>
      <c r="D398" s="86">
        <f t="shared" si="9"/>
        <v>397</v>
      </c>
    </row>
    <row r="399" spans="1:4" x14ac:dyDescent="0.35">
      <c r="A399" s="89">
        <v>398</v>
      </c>
      <c r="B399" s="90"/>
      <c r="C399" s="89" t="s">
        <v>57</v>
      </c>
      <c r="D399" s="86">
        <f t="shared" si="9"/>
        <v>398</v>
      </c>
    </row>
    <row r="400" spans="1:4" x14ac:dyDescent="0.35">
      <c r="A400" s="89">
        <v>399</v>
      </c>
      <c r="B400" s="90"/>
      <c r="C400" s="89" t="s">
        <v>57</v>
      </c>
      <c r="D400" s="86">
        <f t="shared" si="9"/>
        <v>399</v>
      </c>
    </row>
    <row r="401" spans="1:4" x14ac:dyDescent="0.35">
      <c r="A401" s="89">
        <v>400</v>
      </c>
      <c r="B401" s="90"/>
      <c r="C401" s="89" t="s">
        <v>57</v>
      </c>
      <c r="D401" s="86">
        <f t="shared" si="9"/>
        <v>400</v>
      </c>
    </row>
    <row r="402" spans="1:4" x14ac:dyDescent="0.35">
      <c r="A402" s="89">
        <v>401</v>
      </c>
      <c r="B402" s="90" t="s">
        <v>260</v>
      </c>
      <c r="C402" s="89" t="s">
        <v>54</v>
      </c>
      <c r="D402" s="86">
        <f t="shared" si="9"/>
        <v>401</v>
      </c>
    </row>
    <row r="403" spans="1:4" x14ac:dyDescent="0.35">
      <c r="A403" s="89">
        <v>402</v>
      </c>
      <c r="B403" s="90" t="s">
        <v>261</v>
      </c>
      <c r="C403" s="89" t="s">
        <v>54</v>
      </c>
      <c r="D403" s="86">
        <f t="shared" si="9"/>
        <v>402</v>
      </c>
    </row>
    <row r="404" spans="1:4" x14ac:dyDescent="0.35">
      <c r="A404" s="89">
        <v>403</v>
      </c>
      <c r="B404" s="90" t="s">
        <v>141</v>
      </c>
      <c r="C404" s="89" t="s">
        <v>54</v>
      </c>
      <c r="D404" s="86">
        <f t="shared" si="9"/>
        <v>403</v>
      </c>
    </row>
    <row r="405" spans="1:4" x14ac:dyDescent="0.35">
      <c r="A405" s="89">
        <v>404</v>
      </c>
      <c r="B405" s="90" t="s">
        <v>142</v>
      </c>
      <c r="C405" s="89" t="s">
        <v>54</v>
      </c>
      <c r="D405" s="86">
        <f t="shared" si="9"/>
        <v>404</v>
      </c>
    </row>
    <row r="406" spans="1:4" x14ac:dyDescent="0.35">
      <c r="A406" s="89">
        <v>405</v>
      </c>
      <c r="B406" s="90" t="s">
        <v>144</v>
      </c>
      <c r="C406" s="89" t="s">
        <v>54</v>
      </c>
      <c r="D406" s="86">
        <f t="shared" si="9"/>
        <v>405</v>
      </c>
    </row>
    <row r="407" spans="1:4" x14ac:dyDescent="0.35">
      <c r="A407" s="89">
        <v>406</v>
      </c>
      <c r="B407" s="90" t="s">
        <v>146</v>
      </c>
      <c r="C407" s="89" t="s">
        <v>54</v>
      </c>
      <c r="D407" s="86">
        <f t="shared" si="9"/>
        <v>406</v>
      </c>
    </row>
    <row r="408" spans="1:4" x14ac:dyDescent="0.35">
      <c r="A408" s="89">
        <v>407</v>
      </c>
      <c r="B408" s="90" t="s">
        <v>140</v>
      </c>
      <c r="C408" s="89" t="s">
        <v>54</v>
      </c>
      <c r="D408" s="86">
        <f t="shared" si="9"/>
        <v>407</v>
      </c>
    </row>
    <row r="409" spans="1:4" x14ac:dyDescent="0.35">
      <c r="A409" s="89">
        <v>408</v>
      </c>
      <c r="B409" s="90" t="s">
        <v>262</v>
      </c>
      <c r="C409" s="89" t="s">
        <v>54</v>
      </c>
      <c r="D409" s="86">
        <f t="shared" si="9"/>
        <v>408</v>
      </c>
    </row>
    <row r="410" spans="1:4" x14ac:dyDescent="0.35">
      <c r="A410" s="89">
        <v>409</v>
      </c>
      <c r="B410" s="90" t="s">
        <v>143</v>
      </c>
      <c r="C410" s="89" t="s">
        <v>54</v>
      </c>
      <c r="D410" s="86">
        <f t="shared" si="9"/>
        <v>409</v>
      </c>
    </row>
    <row r="411" spans="1:4" x14ac:dyDescent="0.35">
      <c r="A411" s="89">
        <v>410</v>
      </c>
      <c r="B411" s="90"/>
      <c r="C411" s="89" t="s">
        <v>54</v>
      </c>
      <c r="D411" s="86">
        <f t="shared" si="9"/>
        <v>410</v>
      </c>
    </row>
    <row r="412" spans="1:4" x14ac:dyDescent="0.35">
      <c r="A412" s="89">
        <v>411</v>
      </c>
      <c r="B412" s="91"/>
      <c r="C412" s="89" t="s">
        <v>54</v>
      </c>
      <c r="D412" s="86">
        <f t="shared" si="9"/>
        <v>411</v>
      </c>
    </row>
    <row r="413" spans="1:4" x14ac:dyDescent="0.35">
      <c r="A413" s="89">
        <v>412</v>
      </c>
      <c r="B413" s="91"/>
      <c r="C413" s="89" t="s">
        <v>54</v>
      </c>
      <c r="D413" s="86">
        <f t="shared" si="9"/>
        <v>412</v>
      </c>
    </row>
    <row r="414" spans="1:4" x14ac:dyDescent="0.35">
      <c r="A414" s="89">
        <v>413</v>
      </c>
      <c r="B414" s="90"/>
      <c r="C414" s="89" t="s">
        <v>54</v>
      </c>
      <c r="D414" s="86">
        <f t="shared" si="9"/>
        <v>413</v>
      </c>
    </row>
    <row r="415" spans="1:4" x14ac:dyDescent="0.35">
      <c r="A415" s="89">
        <v>414</v>
      </c>
      <c r="B415" s="90"/>
      <c r="C415" s="89" t="s">
        <v>54</v>
      </c>
      <c r="D415" s="86">
        <f t="shared" si="9"/>
        <v>414</v>
      </c>
    </row>
    <row r="416" spans="1:4" x14ac:dyDescent="0.35">
      <c r="A416" s="89">
        <v>415</v>
      </c>
      <c r="B416" s="90"/>
      <c r="C416" s="96"/>
      <c r="D416" s="86">
        <f t="shared" si="9"/>
        <v>415</v>
      </c>
    </row>
    <row r="417" spans="1:4" x14ac:dyDescent="0.35">
      <c r="A417" s="89">
        <v>416</v>
      </c>
      <c r="B417" s="90"/>
      <c r="C417" s="96"/>
      <c r="D417" s="86">
        <f t="shared" si="9"/>
        <v>416</v>
      </c>
    </row>
    <row r="418" spans="1:4" x14ac:dyDescent="0.35">
      <c r="A418" s="89">
        <v>417</v>
      </c>
      <c r="B418" s="90"/>
      <c r="C418" s="96"/>
      <c r="D418" s="86">
        <f t="shared" si="9"/>
        <v>417</v>
      </c>
    </row>
    <row r="419" spans="1:4" x14ac:dyDescent="0.35">
      <c r="A419" s="89">
        <v>418</v>
      </c>
      <c r="B419" s="90"/>
      <c r="C419" s="96"/>
      <c r="D419" s="86">
        <f t="shared" si="9"/>
        <v>418</v>
      </c>
    </row>
    <row r="420" spans="1:4" x14ac:dyDescent="0.35">
      <c r="A420" s="89">
        <v>419</v>
      </c>
      <c r="B420" s="90"/>
      <c r="C420" s="96"/>
      <c r="D420" s="86">
        <f t="shared" si="9"/>
        <v>419</v>
      </c>
    </row>
    <row r="421" spans="1:4" x14ac:dyDescent="0.35">
      <c r="A421" s="89">
        <v>420</v>
      </c>
      <c r="B421" s="90"/>
      <c r="C421" s="96"/>
      <c r="D421" s="86">
        <f t="shared" si="9"/>
        <v>420</v>
      </c>
    </row>
    <row r="422" spans="1:4" x14ac:dyDescent="0.35">
      <c r="A422" s="89">
        <v>421</v>
      </c>
      <c r="B422" s="90"/>
      <c r="C422" s="96"/>
      <c r="D422" s="86">
        <f t="shared" si="9"/>
        <v>421</v>
      </c>
    </row>
    <row r="423" spans="1:4" x14ac:dyDescent="0.35">
      <c r="A423" s="89">
        <v>422</v>
      </c>
      <c r="B423" s="90"/>
      <c r="C423" s="96"/>
      <c r="D423" s="86">
        <f t="shared" si="9"/>
        <v>422</v>
      </c>
    </row>
    <row r="424" spans="1:4" x14ac:dyDescent="0.35">
      <c r="A424" s="89">
        <v>423</v>
      </c>
      <c r="B424" s="90"/>
      <c r="C424" s="96"/>
      <c r="D424" s="86">
        <f t="shared" si="9"/>
        <v>423</v>
      </c>
    </row>
    <row r="425" spans="1:4" x14ac:dyDescent="0.35">
      <c r="A425" s="89">
        <v>424</v>
      </c>
      <c r="B425" s="90"/>
      <c r="C425" s="96"/>
      <c r="D425" s="86">
        <f t="shared" si="9"/>
        <v>424</v>
      </c>
    </row>
    <row r="426" spans="1:4" x14ac:dyDescent="0.35">
      <c r="A426" s="89">
        <v>425</v>
      </c>
      <c r="B426" s="90"/>
      <c r="C426" s="96"/>
      <c r="D426" s="86">
        <f t="shared" si="9"/>
        <v>425</v>
      </c>
    </row>
    <row r="427" spans="1:4" x14ac:dyDescent="0.35">
      <c r="A427" s="89">
        <v>426</v>
      </c>
      <c r="B427" s="90"/>
      <c r="C427" s="96"/>
      <c r="D427" s="86">
        <f t="shared" si="9"/>
        <v>426</v>
      </c>
    </row>
    <row r="428" spans="1:4" x14ac:dyDescent="0.35">
      <c r="A428" s="89">
        <v>427</v>
      </c>
      <c r="B428" s="90"/>
      <c r="C428" s="96"/>
      <c r="D428" s="86">
        <f t="shared" si="9"/>
        <v>427</v>
      </c>
    </row>
    <row r="429" spans="1:4" x14ac:dyDescent="0.35">
      <c r="A429" s="89">
        <v>428</v>
      </c>
      <c r="B429" s="90"/>
      <c r="C429" s="96"/>
      <c r="D429" s="86">
        <f t="shared" si="9"/>
        <v>428</v>
      </c>
    </row>
    <row r="430" spans="1:4" x14ac:dyDescent="0.35">
      <c r="A430" s="89">
        <v>429</v>
      </c>
      <c r="B430" s="90"/>
      <c r="C430" s="96"/>
      <c r="D430" s="86">
        <f t="shared" si="9"/>
        <v>429</v>
      </c>
    </row>
    <row r="431" spans="1:4" x14ac:dyDescent="0.35">
      <c r="A431" s="89">
        <v>430</v>
      </c>
      <c r="B431" s="90"/>
      <c r="C431" s="96"/>
      <c r="D431" s="86">
        <f t="shared" si="9"/>
        <v>430</v>
      </c>
    </row>
    <row r="432" spans="1:4" x14ac:dyDescent="0.35">
      <c r="A432" s="89">
        <v>431</v>
      </c>
      <c r="B432" s="90"/>
      <c r="C432" s="96"/>
      <c r="D432" s="86">
        <f t="shared" si="9"/>
        <v>431</v>
      </c>
    </row>
    <row r="433" spans="1:4" x14ac:dyDescent="0.35">
      <c r="A433" s="89">
        <v>432</v>
      </c>
      <c r="B433" s="90"/>
      <c r="C433" s="96"/>
      <c r="D433" s="86">
        <f t="shared" si="9"/>
        <v>432</v>
      </c>
    </row>
    <row r="434" spans="1:4" x14ac:dyDescent="0.35">
      <c r="A434" s="89">
        <v>433</v>
      </c>
      <c r="B434" s="90"/>
      <c r="C434" s="96"/>
      <c r="D434" s="86">
        <f t="shared" si="9"/>
        <v>433</v>
      </c>
    </row>
    <row r="435" spans="1:4" x14ac:dyDescent="0.35">
      <c r="A435" s="89">
        <v>434</v>
      </c>
      <c r="B435" s="90"/>
      <c r="C435" s="96"/>
      <c r="D435" s="86">
        <f t="shared" si="9"/>
        <v>434</v>
      </c>
    </row>
    <row r="436" spans="1:4" x14ac:dyDescent="0.35">
      <c r="A436" s="89">
        <v>435</v>
      </c>
      <c r="B436" s="90"/>
      <c r="C436" s="96"/>
      <c r="D436" s="86">
        <f t="shared" si="9"/>
        <v>435</v>
      </c>
    </row>
    <row r="437" spans="1:4" x14ac:dyDescent="0.35">
      <c r="A437" s="89">
        <v>436</v>
      </c>
      <c r="B437" s="90"/>
      <c r="C437" s="96"/>
      <c r="D437" s="86">
        <f t="shared" si="9"/>
        <v>436</v>
      </c>
    </row>
    <row r="438" spans="1:4" x14ac:dyDescent="0.35">
      <c r="A438" s="89">
        <v>437</v>
      </c>
      <c r="B438" s="90"/>
      <c r="C438" s="96"/>
      <c r="D438" s="86">
        <f t="shared" si="9"/>
        <v>437</v>
      </c>
    </row>
    <row r="439" spans="1:4" x14ac:dyDescent="0.35">
      <c r="A439" s="89">
        <v>438</v>
      </c>
      <c r="B439" s="90"/>
      <c r="C439" s="96"/>
      <c r="D439" s="86">
        <f t="shared" si="9"/>
        <v>438</v>
      </c>
    </row>
    <row r="440" spans="1:4" x14ac:dyDescent="0.35">
      <c r="A440" s="89">
        <v>439</v>
      </c>
      <c r="B440" s="90"/>
      <c r="C440" s="96"/>
      <c r="D440" s="86">
        <f t="shared" si="9"/>
        <v>439</v>
      </c>
    </row>
    <row r="441" spans="1:4" x14ac:dyDescent="0.35">
      <c r="A441" s="89">
        <v>440</v>
      </c>
      <c r="B441" s="90"/>
      <c r="C441" s="96"/>
      <c r="D441" s="86">
        <f t="shared" si="9"/>
        <v>440</v>
      </c>
    </row>
    <row r="442" spans="1:4" x14ac:dyDescent="0.35">
      <c r="A442" s="89">
        <v>441</v>
      </c>
      <c r="B442" s="90"/>
      <c r="C442" s="96"/>
      <c r="D442" s="86">
        <f t="shared" si="9"/>
        <v>441</v>
      </c>
    </row>
    <row r="443" spans="1:4" x14ac:dyDescent="0.35">
      <c r="A443" s="89">
        <v>442</v>
      </c>
      <c r="B443" s="90"/>
      <c r="C443" s="96"/>
      <c r="D443" s="86">
        <f t="shared" si="9"/>
        <v>442</v>
      </c>
    </row>
    <row r="444" spans="1:4" x14ac:dyDescent="0.35">
      <c r="A444" s="89">
        <v>443</v>
      </c>
      <c r="B444" s="90"/>
      <c r="C444" s="96"/>
      <c r="D444" s="86">
        <f t="shared" si="9"/>
        <v>443</v>
      </c>
    </row>
    <row r="445" spans="1:4" x14ac:dyDescent="0.35">
      <c r="A445" s="89">
        <v>444</v>
      </c>
      <c r="B445" s="90"/>
      <c r="C445" s="96"/>
      <c r="D445" s="86">
        <f t="shared" si="9"/>
        <v>444</v>
      </c>
    </row>
    <row r="446" spans="1:4" x14ac:dyDescent="0.35">
      <c r="A446" s="89">
        <v>445</v>
      </c>
      <c r="B446" s="90"/>
      <c r="C446" s="96"/>
      <c r="D446" s="86">
        <f t="shared" si="9"/>
        <v>445</v>
      </c>
    </row>
    <row r="447" spans="1:4" x14ac:dyDescent="0.35">
      <c r="A447" s="89">
        <v>446</v>
      </c>
      <c r="B447" s="90"/>
      <c r="C447" s="96"/>
      <c r="D447" s="86">
        <f t="shared" si="9"/>
        <v>446</v>
      </c>
    </row>
    <row r="448" spans="1:4" x14ac:dyDescent="0.35">
      <c r="A448" s="89">
        <v>447</v>
      </c>
      <c r="B448" s="90"/>
      <c r="C448" s="96"/>
      <c r="D448" s="86">
        <f t="shared" si="9"/>
        <v>447</v>
      </c>
    </row>
    <row r="449" spans="1:4" x14ac:dyDescent="0.35">
      <c r="A449" s="89">
        <v>448</v>
      </c>
      <c r="B449" s="90"/>
      <c r="C449" s="96"/>
      <c r="D449" s="86">
        <f t="shared" si="9"/>
        <v>448</v>
      </c>
    </row>
    <row r="450" spans="1:4" x14ac:dyDescent="0.35">
      <c r="A450" s="89">
        <v>449</v>
      </c>
      <c r="B450" s="90"/>
      <c r="C450" s="96"/>
      <c r="D450" s="86">
        <f t="shared" si="9"/>
        <v>449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League Records</vt:lpstr>
      <vt:lpstr>Corrections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2024-12-20T09:26:04Z</dcterms:modified>
</cp:coreProperties>
</file>