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0" documentId="8_{27343CA0-E1B0-47CA-84A7-CCBC28146FC0}" xr6:coauthVersionLast="47" xr6:coauthVersionMax="47" xr10:uidLastSave="{00000000-0000-0000-0000-000000000000}"/>
  <bookViews>
    <workbookView xWindow="-110" yWindow="-110" windowWidth="19420" windowHeight="11500" activeTab="3"/>
  </bookViews>
  <sheets>
    <sheet name="Dec" sheetId="6" r:id="rId1"/>
    <sheet name="Results" sheetId="11" r:id="rId2"/>
    <sheet name="print" sheetId="12" r:id="rId3"/>
    <sheet name="nonscoring" sheetId="15" r:id="rId4"/>
    <sheet name="Sheet1" sheetId="16" r:id="rId5"/>
  </sheets>
  <definedNames>
    <definedName name="_xlnm._FilterDatabase" localSheetId="3" hidden="1">nonscoring!$A$1:$G$1</definedName>
    <definedName name="Event">Dec!$A$10:$A$20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MSA">Dec!$A$10:$G$20</definedName>
    <definedName name="MSB">Dec!$A$22:$G$31</definedName>
    <definedName name="_xlnm.Print_Area" localSheetId="1">Results!$A$1:$F$303</definedName>
    <definedName name="Teams">Dec!$A$3:$D$8</definedName>
    <definedName name="WEvent">Dec!$A$34:$A$44</definedName>
    <definedName name="WSA">Dec!$A$34:$G$44</definedName>
    <definedName name="WSB">Dec!$A$46:$G$55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5" l="1"/>
  <c r="F78" i="15"/>
  <c r="F76" i="15"/>
  <c r="F74" i="15"/>
  <c r="F118" i="15"/>
  <c r="F99" i="15"/>
  <c r="F110" i="15"/>
  <c r="F103" i="15"/>
  <c r="F109" i="15"/>
  <c r="F70" i="15"/>
  <c r="M232" i="11"/>
  <c r="K84" i="11"/>
  <c r="M16" i="11"/>
  <c r="L16" i="11"/>
  <c r="K16" i="11"/>
  <c r="J16" i="11"/>
  <c r="I16" i="11"/>
  <c r="H16" i="11"/>
  <c r="M15" i="11"/>
  <c r="L15" i="11"/>
  <c r="K15" i="11"/>
  <c r="J15" i="11"/>
  <c r="I15" i="11"/>
  <c r="H15" i="11"/>
  <c r="L13" i="11"/>
  <c r="M12" i="11"/>
  <c r="L12" i="11"/>
  <c r="L11" i="11"/>
  <c r="H11" i="11"/>
  <c r="C173" i="11"/>
  <c r="C266" i="11"/>
  <c r="C265" i="11"/>
  <c r="D266" i="11"/>
  <c r="D265" i="11"/>
  <c r="C98" i="11"/>
  <c r="C225" i="11"/>
  <c r="C224" i="11"/>
  <c r="D225" i="11"/>
  <c r="D224" i="11"/>
  <c r="C242" i="11"/>
  <c r="C243" i="11"/>
  <c r="D243" i="11"/>
  <c r="D242" i="11"/>
  <c r="H10" i="11"/>
  <c r="H270" i="11"/>
  <c r="I10" i="11"/>
  <c r="I298" i="11"/>
  <c r="J10" i="11"/>
  <c r="K10" i="11"/>
  <c r="K243" i="11"/>
  <c r="K299" i="11"/>
  <c r="L10" i="11"/>
  <c r="L301" i="11"/>
  <c r="L298" i="11"/>
  <c r="M10" i="11"/>
  <c r="M266" i="11"/>
  <c r="L300" i="11"/>
  <c r="I302" i="11"/>
  <c r="M302" i="11"/>
  <c r="H303" i="11"/>
  <c r="I303" i="11"/>
  <c r="J303" i="11"/>
  <c r="K303" i="11"/>
  <c r="L303" i="11"/>
  <c r="M303" i="11"/>
  <c r="L291" i="11"/>
  <c r="M291" i="11"/>
  <c r="H293" i="11"/>
  <c r="I293" i="11"/>
  <c r="K293" i="11"/>
  <c r="L293" i="11"/>
  <c r="H294" i="11"/>
  <c r="I294" i="11"/>
  <c r="J294" i="11"/>
  <c r="K294" i="11"/>
  <c r="L294" i="11"/>
  <c r="M294" i="11"/>
  <c r="H295" i="11"/>
  <c r="I295" i="11"/>
  <c r="J295" i="11"/>
  <c r="K295" i="11"/>
  <c r="L295" i="11"/>
  <c r="M295" i="11"/>
  <c r="H296" i="11"/>
  <c r="I296" i="11"/>
  <c r="J296" i="11"/>
  <c r="K296" i="11"/>
  <c r="L296" i="11"/>
  <c r="M296" i="11"/>
  <c r="L284" i="11"/>
  <c r="L287" i="11"/>
  <c r="M287" i="11"/>
  <c r="H288" i="11"/>
  <c r="I288" i="11"/>
  <c r="J288" i="11"/>
  <c r="K288" i="11"/>
  <c r="L288" i="11"/>
  <c r="M288" i="11"/>
  <c r="H289" i="11"/>
  <c r="I289" i="11"/>
  <c r="J289" i="11"/>
  <c r="K289" i="11"/>
  <c r="L289" i="11"/>
  <c r="M289" i="11"/>
  <c r="I277" i="11"/>
  <c r="L277" i="11"/>
  <c r="L278" i="11"/>
  <c r="H279" i="11"/>
  <c r="I279" i="11"/>
  <c r="L279" i="11"/>
  <c r="H280" i="11"/>
  <c r="I280" i="11"/>
  <c r="J280" i="11"/>
  <c r="K280" i="11"/>
  <c r="L280" i="11"/>
  <c r="M280" i="11"/>
  <c r="H281" i="11"/>
  <c r="I281" i="11"/>
  <c r="J281" i="11"/>
  <c r="K281" i="11"/>
  <c r="L281" i="11"/>
  <c r="M281" i="11"/>
  <c r="H282" i="11"/>
  <c r="I282" i="11"/>
  <c r="J282" i="11"/>
  <c r="K282" i="11"/>
  <c r="L282" i="11"/>
  <c r="M282" i="11"/>
  <c r="I270" i="11"/>
  <c r="L270" i="11"/>
  <c r="L271" i="11"/>
  <c r="I272" i="11"/>
  <c r="L272" i="11"/>
  <c r="I273" i="11"/>
  <c r="L273" i="11"/>
  <c r="H274" i="11"/>
  <c r="I274" i="11"/>
  <c r="J274" i="11"/>
  <c r="K274" i="11"/>
  <c r="L274" i="11"/>
  <c r="M274" i="11"/>
  <c r="H275" i="11"/>
  <c r="I275" i="11"/>
  <c r="J275" i="11"/>
  <c r="K275" i="11"/>
  <c r="L275" i="11"/>
  <c r="M275" i="11"/>
  <c r="L263" i="11"/>
  <c r="H265" i="11"/>
  <c r="I265" i="11"/>
  <c r="L265" i="11"/>
  <c r="H267" i="11"/>
  <c r="I267" i="11"/>
  <c r="K267" i="11"/>
  <c r="L267" i="11"/>
  <c r="M267" i="11"/>
  <c r="H268" i="11"/>
  <c r="I268" i="11"/>
  <c r="J268" i="11"/>
  <c r="K268" i="11"/>
  <c r="L268" i="11"/>
  <c r="M268" i="11"/>
  <c r="K256" i="11"/>
  <c r="L257" i="11"/>
  <c r="M257" i="11"/>
  <c r="L259" i="11"/>
  <c r="I260" i="11"/>
  <c r="K260" i="11"/>
  <c r="L260" i="11"/>
  <c r="I261" i="11"/>
  <c r="J261" i="11"/>
  <c r="K261" i="11"/>
  <c r="M261" i="11"/>
  <c r="L249" i="11"/>
  <c r="I251" i="11"/>
  <c r="L251" i="11"/>
  <c r="I252" i="11"/>
  <c r="L252" i="11"/>
  <c r="H253" i="11"/>
  <c r="I253" i="11"/>
  <c r="J253" i="11"/>
  <c r="K253" i="11"/>
  <c r="L253" i="11"/>
  <c r="M253" i="11"/>
  <c r="H254" i="11"/>
  <c r="I254" i="11"/>
  <c r="J254" i="11"/>
  <c r="K254" i="11"/>
  <c r="L254" i="11"/>
  <c r="M254" i="11"/>
  <c r="L242" i="11"/>
  <c r="M243" i="11"/>
  <c r="I245" i="11"/>
  <c r="L245" i="11"/>
  <c r="M245" i="11"/>
  <c r="I246" i="11"/>
  <c r="L246" i="11"/>
  <c r="I247" i="11"/>
  <c r="L247" i="11"/>
  <c r="K235" i="11"/>
  <c r="L235" i="11"/>
  <c r="I236" i="11"/>
  <c r="L236" i="11"/>
  <c r="I237" i="11"/>
  <c r="L237" i="11"/>
  <c r="H238" i="11"/>
  <c r="I238" i="11"/>
  <c r="J238" i="11"/>
  <c r="K238" i="11"/>
  <c r="L238" i="11"/>
  <c r="H239" i="11"/>
  <c r="I239" i="11"/>
  <c r="J239" i="11"/>
  <c r="K239" i="11"/>
  <c r="L239" i="11"/>
  <c r="H240" i="11"/>
  <c r="I240" i="11"/>
  <c r="J240" i="11"/>
  <c r="K240" i="11"/>
  <c r="L240" i="11"/>
  <c r="M238" i="11"/>
  <c r="M239" i="11"/>
  <c r="L228" i="11"/>
  <c r="I230" i="11"/>
  <c r="L230" i="11"/>
  <c r="I231" i="11"/>
  <c r="L231" i="11"/>
  <c r="H232" i="11"/>
  <c r="I232" i="11"/>
  <c r="H233" i="11"/>
  <c r="J233" i="11"/>
  <c r="K233" i="11"/>
  <c r="L233" i="11"/>
  <c r="M233" i="11"/>
  <c r="L222" i="11"/>
  <c r="I223" i="11"/>
  <c r="L223" i="11"/>
  <c r="H224" i="11"/>
  <c r="L224" i="11"/>
  <c r="M224" i="11"/>
  <c r="H225" i="11"/>
  <c r="I225" i="11"/>
  <c r="J225" i="11"/>
  <c r="K225" i="11"/>
  <c r="L225" i="11"/>
  <c r="M225" i="11"/>
  <c r="H226" i="11"/>
  <c r="I226" i="11"/>
  <c r="J226" i="11"/>
  <c r="K226" i="11"/>
  <c r="L226" i="11"/>
  <c r="M226" i="11"/>
  <c r="H214" i="11"/>
  <c r="L215" i="11"/>
  <c r="L217" i="11"/>
  <c r="H218" i="11"/>
  <c r="I218" i="11"/>
  <c r="J218" i="11"/>
  <c r="K218" i="11"/>
  <c r="L218" i="11"/>
  <c r="M218" i="11"/>
  <c r="H219" i="11"/>
  <c r="I219" i="11"/>
  <c r="J219" i="11"/>
  <c r="K219" i="11"/>
  <c r="L219" i="11"/>
  <c r="M219" i="11"/>
  <c r="L207" i="11"/>
  <c r="I208" i="11"/>
  <c r="L208" i="11"/>
  <c r="I209" i="11"/>
  <c r="L209" i="11"/>
  <c r="H210" i="11"/>
  <c r="I210" i="11"/>
  <c r="J210" i="11"/>
  <c r="K210" i="11"/>
  <c r="L210" i="11"/>
  <c r="M210" i="11"/>
  <c r="H211" i="11"/>
  <c r="I211" i="11"/>
  <c r="J211" i="11"/>
  <c r="K211" i="11"/>
  <c r="L211" i="11"/>
  <c r="M211" i="11"/>
  <c r="H212" i="11"/>
  <c r="I212" i="11"/>
  <c r="J212" i="11"/>
  <c r="K212" i="11"/>
  <c r="L212" i="11"/>
  <c r="M212" i="11"/>
  <c r="H200" i="11"/>
  <c r="L200" i="11"/>
  <c r="I201" i="11"/>
  <c r="J201" i="11"/>
  <c r="L202" i="11"/>
  <c r="L203" i="11"/>
  <c r="H204" i="11"/>
  <c r="I204" i="11"/>
  <c r="L204" i="11"/>
  <c r="H205" i="11"/>
  <c r="I205" i="11"/>
  <c r="J205" i="11"/>
  <c r="K205" i="11"/>
  <c r="L205" i="11"/>
  <c r="M205" i="11"/>
  <c r="I193" i="11"/>
  <c r="L193" i="11"/>
  <c r="L194" i="11"/>
  <c r="L195" i="11"/>
  <c r="L196" i="11"/>
  <c r="M196" i="11"/>
  <c r="I197" i="11"/>
  <c r="L197" i="11"/>
  <c r="H198" i="11"/>
  <c r="I198" i="11"/>
  <c r="J198" i="11"/>
  <c r="K198" i="11"/>
  <c r="L198" i="11"/>
  <c r="M198" i="11"/>
  <c r="L186" i="11"/>
  <c r="L187" i="11"/>
  <c r="M187" i="11"/>
  <c r="L188" i="11"/>
  <c r="L189" i="11"/>
  <c r="M189" i="11"/>
  <c r="I191" i="11"/>
  <c r="L191" i="11"/>
  <c r="M191" i="11"/>
  <c r="L179" i="11"/>
  <c r="L180" i="11"/>
  <c r="M180" i="11"/>
  <c r="K181" i="11"/>
  <c r="L181" i="11"/>
  <c r="K182" i="11"/>
  <c r="L182" i="11"/>
  <c r="M182" i="11"/>
  <c r="H183" i="11"/>
  <c r="K183" i="11"/>
  <c r="L183" i="11"/>
  <c r="M183" i="11"/>
  <c r="H184" i="11"/>
  <c r="I184" i="11"/>
  <c r="J184" i="11"/>
  <c r="K184" i="11"/>
  <c r="L184" i="11"/>
  <c r="M184" i="11"/>
  <c r="I172" i="11"/>
  <c r="K172" i="11"/>
  <c r="L172" i="11"/>
  <c r="L173" i="11"/>
  <c r="M173" i="11"/>
  <c r="L175" i="11"/>
  <c r="M175" i="11"/>
  <c r="H176" i="11"/>
  <c r="I176" i="11"/>
  <c r="K176" i="11"/>
  <c r="L176" i="11"/>
  <c r="M177" i="11"/>
  <c r="K165" i="11"/>
  <c r="L165" i="11"/>
  <c r="L166" i="11"/>
  <c r="L167" i="11"/>
  <c r="I168" i="11"/>
  <c r="K168" i="11"/>
  <c r="L168" i="11"/>
  <c r="I169" i="11"/>
  <c r="L169" i="11"/>
  <c r="M169" i="11"/>
  <c r="H170" i="11"/>
  <c r="I170" i="11"/>
  <c r="J170" i="11"/>
  <c r="K170" i="11"/>
  <c r="L170" i="11"/>
  <c r="M170" i="11"/>
  <c r="L158" i="11"/>
  <c r="M158" i="11"/>
  <c r="L159" i="11"/>
  <c r="L161" i="11"/>
  <c r="M161" i="11"/>
  <c r="H162" i="11"/>
  <c r="I162" i="11"/>
  <c r="L162" i="11"/>
  <c r="M162" i="11"/>
  <c r="L163" i="11"/>
  <c r="M163" i="11"/>
  <c r="K152" i="11"/>
  <c r="L152" i="11"/>
  <c r="M152" i="11"/>
  <c r="I153" i="11"/>
  <c r="L153" i="11"/>
  <c r="M153" i="11"/>
  <c r="H154" i="11"/>
  <c r="I154" i="11"/>
  <c r="K154" i="11"/>
  <c r="L154" i="11"/>
  <c r="M154" i="11"/>
  <c r="I155" i="11"/>
  <c r="L155" i="11"/>
  <c r="M155" i="11"/>
  <c r="H156" i="11"/>
  <c r="I156" i="11"/>
  <c r="J156" i="11"/>
  <c r="K156" i="11"/>
  <c r="L156" i="11"/>
  <c r="M156" i="11"/>
  <c r="L144" i="11"/>
  <c r="K145" i="11"/>
  <c r="L145" i="11"/>
  <c r="M145" i="11"/>
  <c r="I146" i="11"/>
  <c r="L146" i="11"/>
  <c r="M146" i="11"/>
  <c r="H147" i="11"/>
  <c r="I147" i="11"/>
  <c r="J147" i="11"/>
  <c r="K147" i="11"/>
  <c r="L147" i="11"/>
  <c r="M147" i="11"/>
  <c r="H148" i="11"/>
  <c r="I148" i="11"/>
  <c r="J148" i="11"/>
  <c r="K148" i="11"/>
  <c r="L148" i="11"/>
  <c r="M148" i="11"/>
  <c r="H149" i="11"/>
  <c r="I149" i="11"/>
  <c r="J149" i="11"/>
  <c r="K149" i="11"/>
  <c r="L149" i="11"/>
  <c r="M149" i="11"/>
  <c r="L137" i="11"/>
  <c r="M137" i="11"/>
  <c r="H138" i="11"/>
  <c r="K138" i="11"/>
  <c r="I139" i="11"/>
  <c r="L139" i="11"/>
  <c r="M139" i="11"/>
  <c r="K140" i="11"/>
  <c r="L140" i="11"/>
  <c r="M140" i="11"/>
  <c r="H141" i="11"/>
  <c r="I141" i="11"/>
  <c r="J141" i="11"/>
  <c r="K141" i="11"/>
  <c r="L141" i="11"/>
  <c r="M141" i="11"/>
  <c r="H142" i="11"/>
  <c r="I142" i="11"/>
  <c r="J142" i="11"/>
  <c r="K142" i="11"/>
  <c r="L142" i="11"/>
  <c r="M142" i="11"/>
  <c r="I130" i="11"/>
  <c r="H131" i="11"/>
  <c r="L131" i="11"/>
  <c r="M131" i="11"/>
  <c r="I132" i="11"/>
  <c r="K132" i="11"/>
  <c r="L132" i="11"/>
  <c r="M132" i="11"/>
  <c r="H133" i="11"/>
  <c r="I133" i="11"/>
  <c r="K133" i="11"/>
  <c r="L133" i="11"/>
  <c r="M133" i="11"/>
  <c r="H134" i="11"/>
  <c r="I134" i="11"/>
  <c r="J134" i="11"/>
  <c r="K134" i="11"/>
  <c r="L134" i="11"/>
  <c r="M134" i="11"/>
  <c r="H135" i="11"/>
  <c r="I135" i="11"/>
  <c r="J135" i="11"/>
  <c r="K135" i="11"/>
  <c r="L135" i="11"/>
  <c r="M135" i="11"/>
  <c r="H123" i="11"/>
  <c r="K123" i="11"/>
  <c r="L123" i="11"/>
  <c r="K124" i="11"/>
  <c r="L124" i="11"/>
  <c r="L125" i="11"/>
  <c r="M125" i="11"/>
  <c r="H126" i="11"/>
  <c r="I126" i="11"/>
  <c r="K126" i="11"/>
  <c r="L126" i="11"/>
  <c r="M126" i="11"/>
  <c r="H127" i="11"/>
  <c r="I127" i="11"/>
  <c r="J127" i="11"/>
  <c r="K127" i="11"/>
  <c r="L127" i="11"/>
  <c r="M127" i="11"/>
  <c r="H128" i="11"/>
  <c r="I128" i="11"/>
  <c r="J128" i="11"/>
  <c r="K128" i="11"/>
  <c r="L128" i="11"/>
  <c r="M128" i="11"/>
  <c r="L116" i="11"/>
  <c r="K117" i="11"/>
  <c r="L117" i="11"/>
  <c r="M117" i="11"/>
  <c r="I118" i="11"/>
  <c r="L118" i="11"/>
  <c r="M118" i="11"/>
  <c r="H119" i="11"/>
  <c r="I119" i="11"/>
  <c r="J119" i="11"/>
  <c r="K119" i="11"/>
  <c r="L119" i="11"/>
  <c r="M119" i="11"/>
  <c r="H120" i="11"/>
  <c r="I120" i="11"/>
  <c r="J120" i="11"/>
  <c r="K120" i="11"/>
  <c r="L120" i="11"/>
  <c r="M120" i="11"/>
  <c r="H121" i="11"/>
  <c r="I121" i="11"/>
  <c r="J121" i="11"/>
  <c r="K121" i="11"/>
  <c r="L121" i="11"/>
  <c r="M121" i="11"/>
  <c r="H109" i="11"/>
  <c r="I109" i="11"/>
  <c r="J109" i="11"/>
  <c r="L109" i="11"/>
  <c r="M109" i="11"/>
  <c r="I110" i="11"/>
  <c r="J110" i="11"/>
  <c r="K110" i="11"/>
  <c r="L111" i="11"/>
  <c r="M111" i="11"/>
  <c r="I112" i="11"/>
  <c r="K112" i="11"/>
  <c r="L112" i="11"/>
  <c r="M112" i="11"/>
  <c r="H113" i="11"/>
  <c r="I113" i="11"/>
  <c r="J113" i="11"/>
  <c r="K113" i="11"/>
  <c r="L113" i="11"/>
  <c r="M113" i="11"/>
  <c r="H114" i="11"/>
  <c r="I114" i="11"/>
  <c r="J114" i="11"/>
  <c r="K114" i="11"/>
  <c r="L114" i="11"/>
  <c r="M114" i="11"/>
  <c r="H102" i="11"/>
  <c r="I102" i="11"/>
  <c r="M102" i="11"/>
  <c r="K103" i="11"/>
  <c r="L103" i="11"/>
  <c r="M103" i="11"/>
  <c r="H104" i="11"/>
  <c r="L104" i="11"/>
  <c r="M104" i="11"/>
  <c r="K105" i="11"/>
  <c r="L105" i="11"/>
  <c r="M105" i="11"/>
  <c r="H106" i="11"/>
  <c r="I106" i="11"/>
  <c r="J106" i="11"/>
  <c r="L106" i="11"/>
  <c r="M106" i="11"/>
  <c r="H107" i="11"/>
  <c r="I107" i="11"/>
  <c r="K107" i="11"/>
  <c r="L107" i="11"/>
  <c r="M107" i="11"/>
  <c r="H95" i="11"/>
  <c r="I95" i="11"/>
  <c r="L95" i="11"/>
  <c r="K96" i="11"/>
  <c r="L96" i="11"/>
  <c r="M96" i="11"/>
  <c r="H97" i="11"/>
  <c r="K98" i="11"/>
  <c r="L98" i="11"/>
  <c r="M98" i="11"/>
  <c r="H99" i="11"/>
  <c r="I99" i="11"/>
  <c r="L99" i="11"/>
  <c r="M99" i="11"/>
  <c r="I100" i="11"/>
  <c r="K100" i="11"/>
  <c r="L100" i="11"/>
  <c r="M100" i="11"/>
  <c r="L88" i="11"/>
  <c r="M88" i="11"/>
  <c r="I89" i="11"/>
  <c r="K89" i="11"/>
  <c r="L89" i="11"/>
  <c r="M89" i="11"/>
  <c r="H90" i="11"/>
  <c r="I90" i="11"/>
  <c r="L90" i="11"/>
  <c r="M90" i="11"/>
  <c r="H91" i="11"/>
  <c r="I91" i="11"/>
  <c r="J91" i="11"/>
  <c r="K91" i="11"/>
  <c r="L91" i="11"/>
  <c r="M91" i="11"/>
  <c r="H92" i="11"/>
  <c r="I92" i="11"/>
  <c r="J92" i="11"/>
  <c r="K92" i="11"/>
  <c r="L92" i="11"/>
  <c r="M92" i="11"/>
  <c r="H93" i="11"/>
  <c r="I93" i="11"/>
  <c r="J93" i="11"/>
  <c r="K93" i="11"/>
  <c r="L93" i="11"/>
  <c r="M93" i="11"/>
  <c r="L81" i="11"/>
  <c r="M81" i="11"/>
  <c r="L82" i="11"/>
  <c r="M82" i="11"/>
  <c r="H84" i="11"/>
  <c r="I84" i="11"/>
  <c r="L84" i="11"/>
  <c r="M84" i="11"/>
  <c r="H85" i="11"/>
  <c r="I85" i="11"/>
  <c r="J85" i="11"/>
  <c r="K85" i="11"/>
  <c r="L85" i="11"/>
  <c r="M85" i="11"/>
  <c r="H86" i="11"/>
  <c r="I86" i="11"/>
  <c r="J86" i="11"/>
  <c r="K86" i="11"/>
  <c r="L86" i="11"/>
  <c r="M86" i="11"/>
  <c r="H74" i="11"/>
  <c r="L74" i="11"/>
  <c r="I75" i="11"/>
  <c r="K75" i="11"/>
  <c r="L75" i="11"/>
  <c r="M75" i="11"/>
  <c r="H76" i="11"/>
  <c r="I76" i="11"/>
  <c r="L76" i="11"/>
  <c r="M76" i="11"/>
  <c r="H77" i="11"/>
  <c r="I77" i="11"/>
  <c r="J77" i="11"/>
  <c r="K77" i="11"/>
  <c r="L77" i="11"/>
  <c r="M77" i="11"/>
  <c r="H78" i="11"/>
  <c r="I78" i="11"/>
  <c r="J78" i="11"/>
  <c r="K78" i="11"/>
  <c r="L78" i="11"/>
  <c r="M78" i="11"/>
  <c r="H79" i="11"/>
  <c r="I79" i="11"/>
  <c r="J79" i="11"/>
  <c r="K79" i="11"/>
  <c r="L79" i="11"/>
  <c r="M79" i="11"/>
  <c r="L67" i="11"/>
  <c r="M67" i="11"/>
  <c r="I68" i="11"/>
  <c r="J68" i="11"/>
  <c r="K68" i="11"/>
  <c r="L68" i="11"/>
  <c r="M68" i="11"/>
  <c r="H69" i="11"/>
  <c r="I69" i="11"/>
  <c r="L69" i="11"/>
  <c r="M69" i="11"/>
  <c r="I70" i="11"/>
  <c r="J70" i="11"/>
  <c r="L70" i="11"/>
  <c r="M70" i="11"/>
  <c r="H71" i="11"/>
  <c r="I71" i="11"/>
  <c r="J71" i="11"/>
  <c r="K71" i="11"/>
  <c r="L71" i="11"/>
  <c r="M71" i="11"/>
  <c r="H72" i="11"/>
  <c r="I72" i="11"/>
  <c r="J72" i="11"/>
  <c r="K72" i="11"/>
  <c r="L72" i="11"/>
  <c r="M72" i="11"/>
  <c r="H60" i="11"/>
  <c r="I60" i="11"/>
  <c r="K60" i="11"/>
  <c r="L60" i="11"/>
  <c r="K62" i="11"/>
  <c r="L62" i="11"/>
  <c r="M62" i="11"/>
  <c r="I63" i="11"/>
  <c r="L63" i="11"/>
  <c r="M63" i="11"/>
  <c r="H64" i="11"/>
  <c r="I64" i="11"/>
  <c r="J64" i="11"/>
  <c r="K64" i="11"/>
  <c r="L64" i="11"/>
  <c r="M64" i="11"/>
  <c r="H65" i="11"/>
  <c r="I65" i="11"/>
  <c r="J65" i="11"/>
  <c r="K65" i="11"/>
  <c r="L65" i="11"/>
  <c r="M65" i="11"/>
  <c r="H53" i="11"/>
  <c r="K53" i="11"/>
  <c r="L53" i="11"/>
  <c r="L54" i="11"/>
  <c r="M54" i="11"/>
  <c r="H55" i="11"/>
  <c r="K55" i="11"/>
  <c r="L55" i="11"/>
  <c r="L56" i="11"/>
  <c r="H57" i="11"/>
  <c r="I57" i="11"/>
  <c r="K57" i="11"/>
  <c r="L57" i="11"/>
  <c r="M57" i="11"/>
  <c r="H58" i="11"/>
  <c r="I58" i="11"/>
  <c r="J58" i="11"/>
  <c r="K58" i="11"/>
  <c r="L58" i="11"/>
  <c r="M58" i="11"/>
  <c r="L46" i="11"/>
  <c r="L47" i="11"/>
  <c r="M47" i="11"/>
  <c r="H48" i="11"/>
  <c r="L48" i="11"/>
  <c r="M48" i="11"/>
  <c r="I49" i="11"/>
  <c r="L49" i="11"/>
  <c r="M49" i="11"/>
  <c r="H50" i="11"/>
  <c r="I50" i="11"/>
  <c r="J50" i="11"/>
  <c r="K50" i="11"/>
  <c r="L50" i="11"/>
  <c r="M50" i="11"/>
  <c r="H51" i="11"/>
  <c r="I51" i="11"/>
  <c r="J51" i="11"/>
  <c r="K51" i="11"/>
  <c r="L51" i="11"/>
  <c r="M51" i="11"/>
  <c r="L39" i="11"/>
  <c r="M39" i="11"/>
  <c r="L40" i="11"/>
  <c r="M40" i="11"/>
  <c r="H41" i="11"/>
  <c r="L41" i="11"/>
  <c r="M41" i="11"/>
  <c r="M42" i="11"/>
  <c r="L43" i="11"/>
  <c r="M43" i="11"/>
  <c r="L44" i="11"/>
  <c r="K32" i="11"/>
  <c r="L32" i="11"/>
  <c r="M32" i="11"/>
  <c r="L33" i="11"/>
  <c r="M33" i="11"/>
  <c r="H34" i="11"/>
  <c r="I34" i="11"/>
  <c r="J34" i="11"/>
  <c r="K34" i="11"/>
  <c r="L34" i="11"/>
  <c r="H36" i="11"/>
  <c r="I36" i="11"/>
  <c r="J36" i="11"/>
  <c r="K36" i="11"/>
  <c r="L36" i="11"/>
  <c r="M36" i="11"/>
  <c r="H37" i="11"/>
  <c r="I37" i="11"/>
  <c r="J37" i="11"/>
  <c r="K37" i="11"/>
  <c r="L37" i="11"/>
  <c r="M37" i="11"/>
  <c r="H25" i="11"/>
  <c r="I25" i="11"/>
  <c r="K25" i="11"/>
  <c r="L25" i="11"/>
  <c r="M25" i="11"/>
  <c r="L26" i="11"/>
  <c r="M27" i="11"/>
  <c r="L28" i="11"/>
  <c r="M28" i="11"/>
  <c r="H29" i="11"/>
  <c r="I29" i="11"/>
  <c r="K29" i="11"/>
  <c r="L29" i="11"/>
  <c r="M29" i="11"/>
  <c r="H30" i="11"/>
  <c r="I30" i="11"/>
  <c r="J30" i="11"/>
  <c r="K30" i="11"/>
  <c r="L30" i="11"/>
  <c r="M30" i="11"/>
  <c r="H18" i="11"/>
  <c r="I18" i="11"/>
  <c r="L18" i="11"/>
  <c r="M18" i="11"/>
  <c r="L19" i="11"/>
  <c r="L20" i="11"/>
  <c r="H21" i="11"/>
  <c r="I21" i="11"/>
  <c r="K21" i="11"/>
  <c r="L21" i="11"/>
  <c r="M21" i="11"/>
  <c r="I22" i="11"/>
  <c r="K22" i="11"/>
  <c r="L22" i="11"/>
  <c r="M22" i="11"/>
  <c r="H23" i="11"/>
  <c r="I23" i="11"/>
  <c r="J23" i="11"/>
  <c r="K23" i="11"/>
  <c r="L23" i="11"/>
  <c r="M23" i="11"/>
  <c r="C303" i="11"/>
  <c r="C296" i="11"/>
  <c r="C295" i="11"/>
  <c r="C294" i="11"/>
  <c r="C293" i="11"/>
  <c r="C292" i="11"/>
  <c r="C291" i="11"/>
  <c r="C289" i="11"/>
  <c r="C288" i="11"/>
  <c r="C287" i="11"/>
  <c r="C286" i="11"/>
  <c r="C285" i="11"/>
  <c r="C284" i="11"/>
  <c r="C282" i="11"/>
  <c r="C281" i="11"/>
  <c r="C280" i="11"/>
  <c r="C279" i="11"/>
  <c r="C278" i="11"/>
  <c r="C277" i="11"/>
  <c r="C275" i="11"/>
  <c r="C274" i="11"/>
  <c r="C273" i="11"/>
  <c r="C272" i="11"/>
  <c r="C271" i="11"/>
  <c r="C270" i="11"/>
  <c r="C268" i="11"/>
  <c r="C267" i="11"/>
  <c r="C264" i="11"/>
  <c r="C263" i="11"/>
  <c r="C261" i="11"/>
  <c r="C260" i="11"/>
  <c r="C259" i="11"/>
  <c r="C258" i="11"/>
  <c r="C257" i="11"/>
  <c r="C256" i="11"/>
  <c r="C254" i="11"/>
  <c r="C253" i="11"/>
  <c r="C252" i="11"/>
  <c r="C251" i="11"/>
  <c r="C250" i="11"/>
  <c r="C249" i="11"/>
  <c r="C247" i="11"/>
  <c r="C246" i="11"/>
  <c r="C245" i="11"/>
  <c r="C244" i="11"/>
  <c r="C240" i="11"/>
  <c r="C239" i="11"/>
  <c r="C238" i="11"/>
  <c r="C237" i="11"/>
  <c r="C236" i="11"/>
  <c r="C235" i="11"/>
  <c r="C233" i="11"/>
  <c r="C232" i="11"/>
  <c r="C231" i="11"/>
  <c r="C230" i="11"/>
  <c r="C229" i="11"/>
  <c r="C228" i="11"/>
  <c r="C226" i="11"/>
  <c r="C223" i="11"/>
  <c r="C222" i="11"/>
  <c r="C221" i="11"/>
  <c r="C219" i="11"/>
  <c r="C218" i="11"/>
  <c r="C217" i="11"/>
  <c r="C216" i="11"/>
  <c r="C215" i="11"/>
  <c r="C214" i="11"/>
  <c r="C212" i="11"/>
  <c r="C211" i="11"/>
  <c r="C210" i="11"/>
  <c r="C209" i="11"/>
  <c r="C208" i="11"/>
  <c r="C207" i="11"/>
  <c r="C205" i="11"/>
  <c r="C204" i="11"/>
  <c r="C203" i="11"/>
  <c r="C202" i="11"/>
  <c r="C201" i="11"/>
  <c r="C200" i="11"/>
  <c r="C198" i="11"/>
  <c r="C197" i="11"/>
  <c r="C196" i="11"/>
  <c r="C195" i="11"/>
  <c r="C194" i="11"/>
  <c r="C193" i="11"/>
  <c r="C191" i="11"/>
  <c r="C190" i="11"/>
  <c r="C189" i="11"/>
  <c r="C188" i="11"/>
  <c r="C187" i="11"/>
  <c r="C186" i="11"/>
  <c r="C184" i="11"/>
  <c r="C183" i="11"/>
  <c r="C182" i="11"/>
  <c r="C181" i="11"/>
  <c r="C180" i="11"/>
  <c r="C179" i="11"/>
  <c r="C177" i="11"/>
  <c r="C176" i="11"/>
  <c r="C175" i="11"/>
  <c r="C174" i="11"/>
  <c r="C172" i="11"/>
  <c r="C170" i="11"/>
  <c r="C169" i="11"/>
  <c r="C168" i="11"/>
  <c r="C167" i="11"/>
  <c r="C166" i="11"/>
  <c r="C165" i="11"/>
  <c r="C163" i="11"/>
  <c r="C162" i="11"/>
  <c r="C161" i="11"/>
  <c r="C160" i="11"/>
  <c r="C159" i="11"/>
  <c r="C158" i="11"/>
  <c r="C149" i="11"/>
  <c r="C148" i="11"/>
  <c r="C147" i="11"/>
  <c r="C146" i="11"/>
  <c r="C145" i="11"/>
  <c r="C144" i="11"/>
  <c r="C142" i="11"/>
  <c r="C141" i="11"/>
  <c r="C140" i="11"/>
  <c r="C139" i="11"/>
  <c r="C138" i="11"/>
  <c r="C137" i="11"/>
  <c r="C135" i="11"/>
  <c r="C134" i="11"/>
  <c r="C133" i="11"/>
  <c r="C132" i="11"/>
  <c r="C131" i="11"/>
  <c r="C130" i="11"/>
  <c r="C128" i="11"/>
  <c r="C127" i="11"/>
  <c r="C126" i="11"/>
  <c r="C125" i="11"/>
  <c r="C124" i="11"/>
  <c r="C123" i="11"/>
  <c r="C121" i="11"/>
  <c r="C120" i="11"/>
  <c r="C119" i="11"/>
  <c r="C118" i="11"/>
  <c r="C117" i="11"/>
  <c r="C116" i="11"/>
  <c r="C114" i="11"/>
  <c r="C113" i="11"/>
  <c r="C112" i="11"/>
  <c r="C111" i="11"/>
  <c r="C110" i="11"/>
  <c r="C109" i="11"/>
  <c r="C107" i="11"/>
  <c r="C106" i="11"/>
  <c r="C105" i="11"/>
  <c r="C104" i="11"/>
  <c r="C103" i="11"/>
  <c r="C102" i="11"/>
  <c r="C100" i="11"/>
  <c r="C99" i="11"/>
  <c r="C97" i="11"/>
  <c r="C96" i="11"/>
  <c r="C95" i="11"/>
  <c r="C93" i="11"/>
  <c r="C92" i="11"/>
  <c r="C91" i="11"/>
  <c r="C90" i="11"/>
  <c r="C89" i="11"/>
  <c r="C88" i="11"/>
  <c r="C86" i="11"/>
  <c r="C85" i="11"/>
  <c r="C84" i="11"/>
  <c r="C83" i="11"/>
  <c r="C82" i="11"/>
  <c r="C81" i="11"/>
  <c r="C79" i="11"/>
  <c r="C78" i="11"/>
  <c r="C77" i="11"/>
  <c r="C76" i="11"/>
  <c r="C75" i="11"/>
  <c r="C74" i="11"/>
  <c r="C72" i="11"/>
  <c r="C71" i="11"/>
  <c r="C70" i="11"/>
  <c r="C69" i="11"/>
  <c r="C68" i="11"/>
  <c r="C67" i="11"/>
  <c r="C65" i="11"/>
  <c r="C64" i="11"/>
  <c r="C63" i="11"/>
  <c r="C62" i="11"/>
  <c r="C61" i="11"/>
  <c r="C60" i="11"/>
  <c r="C58" i="11"/>
  <c r="C57" i="11"/>
  <c r="C56" i="11"/>
  <c r="C55" i="11"/>
  <c r="C54" i="11"/>
  <c r="C53" i="11"/>
  <c r="C51" i="11"/>
  <c r="C50" i="11"/>
  <c r="C49" i="11"/>
  <c r="C48" i="11"/>
  <c r="C47" i="11"/>
  <c r="C46" i="11"/>
  <c r="C44" i="11"/>
  <c r="C43" i="11"/>
  <c r="C42" i="11"/>
  <c r="C41" i="11"/>
  <c r="C40" i="11"/>
  <c r="C39" i="11"/>
  <c r="C37" i="11"/>
  <c r="C36" i="11"/>
  <c r="C35" i="11"/>
  <c r="C34" i="11"/>
  <c r="C33" i="11"/>
  <c r="C32" i="11"/>
  <c r="C30" i="11"/>
  <c r="C29" i="11"/>
  <c r="C28" i="11"/>
  <c r="C27" i="11"/>
  <c r="C26" i="11"/>
  <c r="C25" i="11"/>
  <c r="C23" i="11"/>
  <c r="C22" i="11"/>
  <c r="C21" i="11"/>
  <c r="C20" i="11"/>
  <c r="C19" i="11"/>
  <c r="C18" i="11"/>
  <c r="C16" i="11"/>
  <c r="C15" i="11"/>
  <c r="C14" i="11"/>
  <c r="C13" i="11"/>
  <c r="C12" i="11"/>
  <c r="C11" i="11"/>
  <c r="D303" i="11"/>
  <c r="D302" i="11"/>
  <c r="D301" i="11"/>
  <c r="D300" i="11"/>
  <c r="D299" i="11"/>
  <c r="D298" i="11"/>
  <c r="D296" i="11"/>
  <c r="D295" i="11"/>
  <c r="D294" i="11"/>
  <c r="D293" i="11"/>
  <c r="D292" i="11"/>
  <c r="D291" i="11"/>
  <c r="D289" i="11"/>
  <c r="D288" i="11"/>
  <c r="D287" i="11"/>
  <c r="D286" i="11"/>
  <c r="D285" i="11"/>
  <c r="D284" i="11"/>
  <c r="D282" i="11"/>
  <c r="D281" i="11"/>
  <c r="D280" i="11"/>
  <c r="D279" i="11"/>
  <c r="D278" i="11"/>
  <c r="D277" i="11"/>
  <c r="D275" i="11"/>
  <c r="D274" i="11"/>
  <c r="D273" i="11"/>
  <c r="D272" i="11"/>
  <c r="D271" i="11"/>
  <c r="D270" i="11"/>
  <c r="D268" i="11"/>
  <c r="D267" i="11"/>
  <c r="D264" i="11"/>
  <c r="D263" i="11"/>
  <c r="D261" i="11"/>
  <c r="D260" i="11"/>
  <c r="D259" i="11"/>
  <c r="D258" i="11"/>
  <c r="D257" i="11"/>
  <c r="D256" i="11"/>
  <c r="D254" i="11"/>
  <c r="D253" i="11"/>
  <c r="D252" i="11"/>
  <c r="D251" i="11"/>
  <c r="D250" i="11"/>
  <c r="D249" i="11"/>
  <c r="D247" i="11"/>
  <c r="D246" i="11"/>
  <c r="D245" i="11"/>
  <c r="D244" i="11"/>
  <c r="D240" i="11"/>
  <c r="D239" i="11"/>
  <c r="D238" i="11"/>
  <c r="D237" i="11"/>
  <c r="D236" i="11"/>
  <c r="D235" i="11"/>
  <c r="D233" i="11"/>
  <c r="D232" i="11"/>
  <c r="D231" i="11"/>
  <c r="D230" i="11"/>
  <c r="D229" i="11"/>
  <c r="D228" i="11"/>
  <c r="D226" i="11"/>
  <c r="D223" i="11"/>
  <c r="D222" i="11"/>
  <c r="D221" i="11"/>
  <c r="D219" i="11"/>
  <c r="D218" i="11"/>
  <c r="D217" i="11"/>
  <c r="D216" i="11"/>
  <c r="D215" i="11"/>
  <c r="D214" i="11"/>
  <c r="D212" i="11"/>
  <c r="D211" i="11"/>
  <c r="D210" i="11"/>
  <c r="D209" i="11"/>
  <c r="D208" i="11"/>
  <c r="D207" i="11"/>
  <c r="D205" i="11"/>
  <c r="D204" i="11"/>
  <c r="D203" i="11"/>
  <c r="D202" i="11"/>
  <c r="D201" i="11"/>
  <c r="D200" i="11"/>
  <c r="D198" i="11"/>
  <c r="D197" i="11"/>
  <c r="D196" i="11"/>
  <c r="D195" i="11"/>
  <c r="D194" i="11"/>
  <c r="D193" i="11"/>
  <c r="D191" i="11"/>
  <c r="D190" i="11"/>
  <c r="D189" i="11"/>
  <c r="D188" i="11"/>
  <c r="D187" i="11"/>
  <c r="D186" i="11"/>
  <c r="D184" i="11"/>
  <c r="D183" i="11"/>
  <c r="D182" i="11"/>
  <c r="D181" i="11"/>
  <c r="D180" i="11"/>
  <c r="D179" i="11"/>
  <c r="D177" i="11"/>
  <c r="D176" i="11"/>
  <c r="D175" i="11"/>
  <c r="D174" i="11"/>
  <c r="D173" i="11"/>
  <c r="D172" i="11"/>
  <c r="D170" i="11"/>
  <c r="D169" i="11"/>
  <c r="D168" i="11"/>
  <c r="D167" i="11"/>
  <c r="D166" i="11"/>
  <c r="D165" i="11"/>
  <c r="D162" i="11"/>
  <c r="D156" i="11"/>
  <c r="D155" i="11"/>
  <c r="D154" i="11"/>
  <c r="D153" i="11"/>
  <c r="D152" i="11"/>
  <c r="D151" i="11"/>
  <c r="D149" i="11"/>
  <c r="D148" i="11"/>
  <c r="D147" i="11"/>
  <c r="D146" i="11"/>
  <c r="D145" i="11"/>
  <c r="D144" i="11"/>
  <c r="D142" i="11"/>
  <c r="D141" i="11"/>
  <c r="D140" i="11"/>
  <c r="D139" i="11"/>
  <c r="D138" i="11"/>
  <c r="D137" i="11"/>
  <c r="D135" i="11"/>
  <c r="D134" i="11"/>
  <c r="D133" i="11"/>
  <c r="D132" i="11"/>
  <c r="D131" i="11"/>
  <c r="D130" i="11"/>
  <c r="D128" i="11"/>
  <c r="D127" i="11"/>
  <c r="D126" i="11"/>
  <c r="D125" i="11"/>
  <c r="D124" i="11"/>
  <c r="D123" i="11"/>
  <c r="D121" i="11"/>
  <c r="D120" i="11"/>
  <c r="D119" i="11"/>
  <c r="D118" i="11"/>
  <c r="D117" i="11"/>
  <c r="D116" i="11"/>
  <c r="D114" i="11"/>
  <c r="D113" i="11"/>
  <c r="D112" i="11"/>
  <c r="D111" i="11"/>
  <c r="D110" i="11"/>
  <c r="D109" i="11"/>
  <c r="D107" i="11"/>
  <c r="D106" i="11"/>
  <c r="D105" i="11"/>
  <c r="D104" i="11"/>
  <c r="D103" i="11"/>
  <c r="D102" i="11"/>
  <c r="D100" i="11"/>
  <c r="D99" i="11"/>
  <c r="D98" i="11"/>
  <c r="D97" i="11"/>
  <c r="D96" i="11"/>
  <c r="D95" i="11"/>
  <c r="D93" i="11"/>
  <c r="D92" i="11"/>
  <c r="D91" i="11"/>
  <c r="D90" i="11"/>
  <c r="D89" i="11"/>
  <c r="D88" i="11"/>
  <c r="D86" i="11"/>
  <c r="D85" i="11"/>
  <c r="D84" i="11"/>
  <c r="D83" i="11"/>
  <c r="D82" i="11"/>
  <c r="D81" i="11"/>
  <c r="D79" i="11"/>
  <c r="D78" i="11"/>
  <c r="D77" i="11"/>
  <c r="D76" i="11"/>
  <c r="D75" i="11"/>
  <c r="D74" i="11"/>
  <c r="D72" i="11"/>
  <c r="D71" i="11"/>
  <c r="D70" i="11"/>
  <c r="D69" i="11"/>
  <c r="D68" i="11"/>
  <c r="D67" i="11"/>
  <c r="D65" i="11"/>
  <c r="D64" i="11"/>
  <c r="D63" i="11"/>
  <c r="D62" i="11"/>
  <c r="D61" i="11"/>
  <c r="D60" i="11"/>
  <c r="D58" i="11"/>
  <c r="D57" i="11"/>
  <c r="D56" i="11"/>
  <c r="D55" i="11"/>
  <c r="D54" i="11"/>
  <c r="D53" i="11"/>
  <c r="D51" i="11"/>
  <c r="D50" i="11"/>
  <c r="D49" i="11"/>
  <c r="D48" i="11"/>
  <c r="D47" i="11"/>
  <c r="D46" i="11"/>
  <c r="D44" i="11"/>
  <c r="D43" i="11"/>
  <c r="D42" i="11"/>
  <c r="D41" i="11"/>
  <c r="D40" i="11"/>
  <c r="D39" i="11"/>
  <c r="D37" i="11"/>
  <c r="D36" i="11"/>
  <c r="D35" i="11"/>
  <c r="D34" i="11"/>
  <c r="D33" i="11"/>
  <c r="D32" i="11"/>
  <c r="D30" i="11"/>
  <c r="D29" i="11"/>
  <c r="D28" i="11"/>
  <c r="D27" i="11"/>
  <c r="D26" i="11"/>
  <c r="D25" i="11"/>
  <c r="D23" i="11"/>
  <c r="D22" i="11"/>
  <c r="D21" i="11"/>
  <c r="D20" i="11"/>
  <c r="D19" i="11"/>
  <c r="D18" i="11"/>
  <c r="D15" i="11"/>
  <c r="M9" i="11"/>
  <c r="C302" i="11"/>
  <c r="C154" i="11"/>
  <c r="G9" i="6"/>
  <c r="C299" i="11"/>
  <c r="D160" i="11"/>
  <c r="D13" i="11"/>
  <c r="D163" i="11"/>
  <c r="D161" i="11"/>
  <c r="D159" i="11"/>
  <c r="D158" i="11"/>
  <c r="D16" i="11"/>
  <c r="D14" i="11"/>
  <c r="D12" i="11"/>
  <c r="D11" i="11"/>
  <c r="C156" i="11"/>
  <c r="E9" i="6"/>
  <c r="C153" i="11"/>
  <c r="C300" i="11"/>
  <c r="H9" i="11"/>
  <c r="K9" i="11"/>
  <c r="C301" i="11"/>
  <c r="B9" i="6"/>
  <c r="F9" i="6"/>
  <c r="C298" i="11"/>
  <c r="L9" i="11"/>
  <c r="J9" i="11"/>
  <c r="C155" i="11"/>
  <c r="D9" i="6"/>
  <c r="C151" i="11"/>
  <c r="I9" i="11"/>
  <c r="C152" i="11"/>
  <c r="C9" i="6"/>
  <c r="B1" i="11"/>
  <c r="A1" i="12"/>
  <c r="J133" i="11"/>
  <c r="K298" i="11"/>
  <c r="K278" i="11"/>
  <c r="K271" i="11"/>
  <c r="K273" i="11"/>
  <c r="K264" i="11"/>
  <c r="K236" i="11"/>
  <c r="K229" i="11"/>
  <c r="K231" i="11"/>
  <c r="K215" i="11"/>
  <c r="K217" i="11"/>
  <c r="K208" i="11"/>
  <c r="K201" i="11"/>
  <c r="K203" i="11"/>
  <c r="K300" i="11"/>
  <c r="K302" i="11"/>
  <c r="K257" i="11"/>
  <c r="K259" i="11"/>
  <c r="K250" i="11"/>
  <c r="K252" i="11"/>
  <c r="K247" i="11"/>
  <c r="K237" i="11"/>
  <c r="K191" i="11"/>
  <c r="K180" i="11"/>
  <c r="K173" i="11"/>
  <c r="K175" i="11"/>
  <c r="K169" i="11"/>
  <c r="K277" i="11"/>
  <c r="K279" i="11"/>
  <c r="K270" i="11"/>
  <c r="K272" i="11"/>
  <c r="K263" i="11"/>
  <c r="K232" i="11"/>
  <c r="K214" i="11"/>
  <c r="K216" i="11"/>
  <c r="K207" i="11"/>
  <c r="K209" i="11"/>
  <c r="K200" i="11"/>
  <c r="K202" i="11"/>
  <c r="H298" i="11"/>
  <c r="H301" i="11"/>
  <c r="H292" i="11"/>
  <c r="H286" i="11"/>
  <c r="H260" i="11"/>
  <c r="H249" i="11"/>
  <c r="H251" i="11"/>
  <c r="H246" i="11"/>
  <c r="H193" i="11"/>
  <c r="H195" i="11"/>
  <c r="H197" i="11"/>
  <c r="H179" i="11"/>
  <c r="H181" i="11"/>
  <c r="H172" i="11"/>
  <c r="H174" i="11"/>
  <c r="H273" i="11"/>
  <c r="H236" i="11"/>
  <c r="H229" i="11"/>
  <c r="H231" i="11"/>
  <c r="H222" i="11"/>
  <c r="H215" i="11"/>
  <c r="H217" i="11"/>
  <c r="H168" i="11"/>
  <c r="H302" i="11"/>
  <c r="H291" i="11"/>
  <c r="H257" i="11"/>
  <c r="H259" i="11"/>
  <c r="H250" i="11"/>
  <c r="H252" i="11"/>
  <c r="H243" i="11"/>
  <c r="H247" i="11"/>
  <c r="H191" i="11"/>
  <c r="H180" i="11"/>
  <c r="H173" i="11"/>
  <c r="H175" i="11"/>
  <c r="H166" i="11"/>
  <c r="H169" i="11"/>
  <c r="H22" i="11"/>
  <c r="H40" i="11"/>
  <c r="H49" i="11"/>
  <c r="H56" i="11"/>
  <c r="H54" i="11"/>
  <c r="H63" i="11"/>
  <c r="H61" i="11"/>
  <c r="K69" i="11"/>
  <c r="K67" i="11"/>
  <c r="K76" i="11"/>
  <c r="K74" i="11"/>
  <c r="K90" i="11"/>
  <c r="K99" i="11"/>
  <c r="K97" i="11"/>
  <c r="K95" i="11"/>
  <c r="K106" i="11"/>
  <c r="K104" i="11"/>
  <c r="K102" i="11"/>
  <c r="K111" i="11"/>
  <c r="K109" i="11"/>
  <c r="H118" i="11"/>
  <c r="K131" i="11"/>
  <c r="H139" i="11"/>
  <c r="H137" i="11"/>
  <c r="H146" i="11"/>
  <c r="H144" i="11"/>
  <c r="H155" i="11"/>
  <c r="H153" i="11"/>
  <c r="H151" i="11"/>
  <c r="K197" i="11"/>
  <c r="H209" i="11"/>
  <c r="K258" i="11"/>
  <c r="H272" i="11"/>
  <c r="K301" i="11"/>
  <c r="M298" i="11"/>
  <c r="M292" i="11"/>
  <c r="M277" i="11"/>
  <c r="M279" i="11"/>
  <c r="M272" i="11"/>
  <c r="M228" i="11"/>
  <c r="M230" i="11"/>
  <c r="M221" i="11"/>
  <c r="M223" i="11"/>
  <c r="M214" i="11"/>
  <c r="M216" i="11"/>
  <c r="M207" i="11"/>
  <c r="M209" i="11"/>
  <c r="M202" i="11"/>
  <c r="M301" i="11"/>
  <c r="M286" i="11"/>
  <c r="M256" i="11"/>
  <c r="M258" i="11"/>
  <c r="M260" i="11"/>
  <c r="M249" i="11"/>
  <c r="M251" i="11"/>
  <c r="M244" i="11"/>
  <c r="M246" i="11"/>
  <c r="M204" i="11"/>
  <c r="M197" i="11"/>
  <c r="M186" i="11"/>
  <c r="M188" i="11"/>
  <c r="M190" i="11"/>
  <c r="M179" i="11"/>
  <c r="M181" i="11"/>
  <c r="M174" i="11"/>
  <c r="M165" i="11"/>
  <c r="M168" i="11"/>
  <c r="M273" i="11"/>
  <c r="M264" i="11"/>
  <c r="M235" i="11"/>
  <c r="M229" i="11"/>
  <c r="M231" i="11"/>
  <c r="M222" i="11"/>
  <c r="M215" i="11"/>
  <c r="M217" i="11"/>
  <c r="M208" i="11"/>
  <c r="J252" i="11"/>
  <c r="J237" i="11"/>
  <c r="J196" i="11"/>
  <c r="J191" i="11"/>
  <c r="J180" i="11"/>
  <c r="J175" i="11"/>
  <c r="J272" i="11"/>
  <c r="J209" i="11"/>
  <c r="J260" i="11"/>
  <c r="J246" i="11"/>
  <c r="J204" i="11"/>
  <c r="J197" i="11"/>
  <c r="K26" i="11"/>
  <c r="K35" i="11"/>
  <c r="K33" i="11"/>
  <c r="K40" i="11"/>
  <c r="K49" i="11"/>
  <c r="K56" i="11"/>
  <c r="K54" i="11"/>
  <c r="K63" i="11"/>
  <c r="K61" i="11"/>
  <c r="K70" i="11"/>
  <c r="H70" i="11"/>
  <c r="H68" i="11"/>
  <c r="H75" i="11"/>
  <c r="H82" i="11"/>
  <c r="H89" i="11"/>
  <c r="H100" i="11"/>
  <c r="H98" i="11"/>
  <c r="H96" i="11"/>
  <c r="H112" i="11"/>
  <c r="K118" i="11"/>
  <c r="H132" i="11"/>
  <c r="K130" i="11"/>
  <c r="K139" i="11"/>
  <c r="K137" i="11"/>
  <c r="K146" i="11"/>
  <c r="K144" i="11"/>
  <c r="K155" i="11"/>
  <c r="K153" i="11"/>
  <c r="K151" i="11"/>
  <c r="K179" i="11"/>
  <c r="K204" i="11"/>
  <c r="K246" i="11"/>
  <c r="H277" i="11"/>
  <c r="I300" i="11"/>
  <c r="L299" i="11"/>
  <c r="J174" i="11"/>
  <c r="J235" i="11"/>
  <c r="J251" i="11"/>
  <c r="J169" i="11"/>
  <c r="J57" i="11"/>
  <c r="J53" i="11"/>
  <c r="J60" i="11"/>
  <c r="J75" i="11"/>
  <c r="J90" i="11"/>
  <c r="J100" i="11"/>
  <c r="J99" i="11"/>
  <c r="J146" i="11"/>
  <c r="J155" i="11"/>
  <c r="J151" i="11"/>
  <c r="J273" i="11"/>
  <c r="J166" i="11"/>
  <c r="J163" i="11"/>
  <c r="J124" i="11"/>
  <c r="J22" i="11"/>
  <c r="J21" i="11"/>
  <c r="J49" i="11"/>
  <c r="J63" i="11"/>
  <c r="J69" i="11"/>
  <c r="J112" i="11"/>
  <c r="J111" i="11"/>
  <c r="J125" i="11"/>
  <c r="J138" i="11"/>
  <c r="J145" i="11"/>
  <c r="J154" i="11"/>
  <c r="L216" i="11"/>
  <c r="H223" i="11"/>
  <c r="L221" i="11"/>
  <c r="L232" i="11"/>
  <c r="J231" i="11"/>
  <c r="L229" i="11"/>
  <c r="M236" i="11"/>
  <c r="M247" i="11"/>
  <c r="L244" i="11"/>
  <c r="L243" i="11"/>
  <c r="M252" i="11"/>
  <c r="K251" i="11"/>
  <c r="L261" i="11"/>
  <c r="H261" i="11"/>
  <c r="M259" i="11"/>
  <c r="L256" i="11"/>
  <c r="J267" i="11"/>
  <c r="K265" i="11"/>
  <c r="L264" i="11"/>
  <c r="J271" i="11"/>
  <c r="L286" i="11"/>
  <c r="L292" i="11"/>
  <c r="L302" i="11"/>
  <c r="J232" i="11"/>
  <c r="J279" i="11"/>
  <c r="J247" i="11"/>
  <c r="J302" i="11"/>
  <c r="J168" i="11"/>
  <c r="J126" i="11"/>
  <c r="J29" i="11"/>
  <c r="J62" i="11"/>
  <c r="J76" i="11"/>
  <c r="J84" i="11"/>
  <c r="J89" i="11"/>
  <c r="J107" i="11"/>
  <c r="J118" i="11"/>
  <c r="J132" i="11"/>
  <c r="J203" i="11"/>
  <c r="J229" i="11"/>
  <c r="J265" i="11"/>
  <c r="J223" i="11"/>
  <c r="J264" i="11"/>
  <c r="J293" i="11"/>
  <c r="J102" i="11"/>
  <c r="N107" i="11"/>
  <c r="J61" i="11"/>
  <c r="J189" i="11"/>
  <c r="J167" i="11"/>
  <c r="J82" i="11"/>
  <c r="J131" i="11"/>
  <c r="J33" i="11"/>
  <c r="J270" i="11"/>
  <c r="N275" i="11"/>
  <c r="J258" i="11"/>
  <c r="J176" i="11"/>
  <c r="J56" i="11"/>
  <c r="J182" i="11"/>
  <c r="J14" i="11"/>
  <c r="J183" i="11"/>
  <c r="J103" i="11"/>
  <c r="J159" i="11"/>
  <c r="J186" i="11"/>
  <c r="J298" i="11"/>
  <c r="J74" i="11"/>
  <c r="J215" i="11"/>
  <c r="J208" i="11"/>
  <c r="J152" i="11"/>
  <c r="J140" i="11"/>
  <c r="J287" i="11"/>
  <c r="J230" i="11"/>
  <c r="J188" i="11"/>
  <c r="J277" i="11"/>
  <c r="J236" i="11"/>
  <c r="J181" i="11"/>
  <c r="J25" i="11"/>
  <c r="N30" i="11"/>
  <c r="J130" i="11"/>
  <c r="J177" i="11"/>
  <c r="J47" i="11"/>
  <c r="J285" i="11"/>
  <c r="J300" i="11"/>
  <c r="J214" i="11"/>
  <c r="J190" i="11"/>
  <c r="J81" i="11"/>
  <c r="J202" i="11"/>
  <c r="J32" i="11"/>
  <c r="J137" i="11"/>
  <c r="N142" i="11"/>
  <c r="J217" i="11"/>
  <c r="J117" i="11"/>
  <c r="J67" i="11"/>
  <c r="J54" i="11"/>
  <c r="J35" i="11"/>
  <c r="J259" i="11"/>
  <c r="J207" i="11"/>
  <c r="J179" i="11"/>
  <c r="J257" i="11"/>
  <c r="J278" i="11"/>
  <c r="J105" i="11"/>
  <c r="J216" i="11"/>
  <c r="J55" i="11"/>
  <c r="J144" i="11"/>
  <c r="J28" i="11"/>
  <c r="J172" i="11"/>
  <c r="N177" i="11"/>
  <c r="J153" i="11"/>
  <c r="J104" i="11"/>
  <c r="J256" i="11"/>
  <c r="J43" i="11"/>
  <c r="J301" i="11"/>
  <c r="I14" i="11"/>
  <c r="I285" i="11"/>
  <c r="I258" i="11"/>
  <c r="I105" i="11"/>
  <c r="I83" i="11"/>
  <c r="I53" i="11"/>
  <c r="N58" i="11"/>
  <c r="I42" i="11"/>
  <c r="I33" i="11"/>
  <c r="I215" i="11"/>
  <c r="I202" i="11"/>
  <c r="I182" i="11"/>
  <c r="I175" i="11"/>
  <c r="I144" i="11"/>
  <c r="N149" i="11"/>
  <c r="I67" i="11"/>
  <c r="I56" i="11"/>
  <c r="I20" i="11"/>
  <c r="I278" i="11"/>
  <c r="I256" i="11"/>
  <c r="N261" i="11"/>
  <c r="I214" i="11"/>
  <c r="N219" i="11"/>
  <c r="I203" i="11"/>
  <c r="I179" i="11"/>
  <c r="I183" i="11"/>
  <c r="I159" i="11"/>
  <c r="I103" i="11"/>
  <c r="I271" i="11"/>
  <c r="I152" i="11"/>
  <c r="I140" i="11"/>
  <c r="I116" i="11"/>
  <c r="I81" i="11"/>
  <c r="I61" i="11"/>
  <c r="I39" i="11"/>
  <c r="I257" i="11"/>
  <c r="I216" i="11"/>
  <c r="I187" i="11"/>
  <c r="I180" i="11"/>
  <c r="I173" i="11"/>
  <c r="I177" i="11"/>
  <c r="I145" i="11"/>
  <c r="I124" i="11"/>
  <c r="I111" i="11"/>
  <c r="I96" i="11"/>
  <c r="I47" i="11"/>
  <c r="I27" i="11"/>
  <c r="I217" i="11"/>
  <c r="I137" i="11"/>
  <c r="I117" i="11"/>
  <c r="I54" i="11"/>
  <c r="I32" i="11"/>
  <c r="I35" i="11"/>
  <c r="I235" i="11"/>
  <c r="I62" i="11"/>
  <c r="I28" i="11"/>
  <c r="I299" i="11"/>
  <c r="I284" i="11"/>
  <c r="I259" i="11"/>
  <c r="I229" i="11"/>
  <c r="I188" i="11"/>
  <c r="I181" i="11"/>
  <c r="I174" i="11"/>
  <c r="I165" i="11"/>
  <c r="I125" i="11"/>
  <c r="J139" i="11"/>
  <c r="J27" i="11"/>
  <c r="J200" i="11"/>
  <c r="N205" i="11"/>
  <c r="I26" i="11"/>
  <c r="J123" i="11"/>
  <c r="N128" i="11"/>
  <c r="I138" i="11"/>
  <c r="I200" i="11"/>
  <c r="I301" i="11"/>
  <c r="J12" i="11"/>
  <c r="J173" i="11"/>
  <c r="J116" i="11"/>
  <c r="J20" i="11"/>
  <c r="I74" i="11"/>
  <c r="N79" i="11"/>
  <c r="I123" i="11"/>
  <c r="I151" i="11"/>
  <c r="I207" i="11"/>
  <c r="N212" i="11"/>
  <c r="I264" i="11"/>
  <c r="I292" i="11"/>
  <c r="J97" i="11"/>
  <c r="J26" i="11"/>
  <c r="J95" i="11"/>
  <c r="J161" i="11"/>
  <c r="I55" i="11"/>
  <c r="I98" i="11"/>
  <c r="I104" i="11"/>
  <c r="I131" i="11"/>
  <c r="J284" i="11"/>
  <c r="J98" i="11"/>
  <c r="J263" i="11"/>
  <c r="N268" i="11"/>
  <c r="J96" i="11"/>
  <c r="J299" i="11"/>
  <c r="I97" i="11"/>
  <c r="I263" i="11"/>
  <c r="H43" i="11"/>
  <c r="H182" i="11"/>
  <c r="H160" i="11"/>
  <c r="H67" i="11"/>
  <c r="N72" i="11"/>
  <c r="H20" i="11"/>
  <c r="H256" i="11"/>
  <c r="H188" i="11"/>
  <c r="H264" i="11"/>
  <c r="H189" i="11"/>
  <c r="H44" i="11"/>
  <c r="H202" i="11"/>
  <c r="H207" i="11"/>
  <c r="H263" i="11"/>
  <c r="H125" i="11"/>
  <c r="H117" i="11"/>
  <c r="H258" i="11"/>
  <c r="H190" i="11"/>
  <c r="H221" i="11"/>
  <c r="H230" i="11"/>
  <c r="H130" i="11"/>
  <c r="N135" i="11"/>
  <c r="H42" i="11"/>
  <c r="H187" i="11"/>
  <c r="H300" i="11"/>
  <c r="H271" i="11"/>
  <c r="H235" i="11"/>
  <c r="H110" i="11"/>
  <c r="H216" i="11"/>
  <c r="H33" i="11"/>
  <c r="H196" i="11"/>
  <c r="H278" i="11"/>
  <c r="N282" i="11"/>
  <c r="H62" i="11"/>
  <c r="M293" i="11"/>
  <c r="M83" i="11"/>
  <c r="M124" i="11"/>
  <c r="M116" i="11"/>
  <c r="M55" i="11"/>
  <c r="M270" i="11"/>
  <c r="M200" i="11"/>
  <c r="M242" i="11"/>
  <c r="M172" i="11"/>
  <c r="M300" i="11"/>
  <c r="M14" i="11"/>
  <c r="M250" i="11"/>
  <c r="M151" i="11"/>
  <c r="N156" i="11"/>
  <c r="M138" i="11"/>
  <c r="M130" i="11"/>
  <c r="M110" i="11"/>
  <c r="M97" i="11"/>
  <c r="M35" i="11"/>
  <c r="H13" i="11"/>
  <c r="M166" i="11"/>
  <c r="M271" i="11"/>
  <c r="M195" i="11"/>
  <c r="M299" i="11"/>
  <c r="M237" i="11"/>
  <c r="H124" i="11"/>
  <c r="H35" i="11"/>
  <c r="H194" i="11"/>
  <c r="H203" i="11"/>
  <c r="H299" i="11"/>
  <c r="H244" i="11"/>
  <c r="M20" i="11"/>
  <c r="M34" i="11"/>
  <c r="H32" i="11"/>
  <c r="N37" i="11"/>
  <c r="M53" i="11"/>
  <c r="M61" i="11"/>
  <c r="M160" i="11"/>
  <c r="M265" i="11"/>
  <c r="H103" i="11"/>
  <c r="M203" i="11"/>
  <c r="M278" i="11"/>
  <c r="M193" i="11"/>
  <c r="M159" i="11"/>
  <c r="M263" i="11"/>
  <c r="H116" i="11"/>
  <c r="H26" i="11"/>
  <c r="H237" i="11"/>
  <c r="H201" i="11"/>
  <c r="H159" i="11"/>
  <c r="H242" i="11"/>
  <c r="H27" i="11"/>
  <c r="M44" i="11"/>
  <c r="M46" i="11"/>
  <c r="M74" i="11"/>
  <c r="M95" i="11"/>
  <c r="N100" i="11"/>
  <c r="H111" i="11"/>
  <c r="M123" i="11"/>
  <c r="H145" i="11"/>
  <c r="H177" i="11"/>
  <c r="H105" i="11"/>
  <c r="M201" i="11"/>
  <c r="M284" i="11"/>
  <c r="M167" i="11"/>
  <c r="H161" i="11"/>
  <c r="H28" i="11"/>
  <c r="H208" i="11"/>
  <c r="H165" i="11"/>
  <c r="M19" i="11"/>
  <c r="M26" i="11"/>
  <c r="H39" i="11"/>
  <c r="M56" i="11"/>
  <c r="M60" i="11"/>
  <c r="N65" i="11"/>
  <c r="H81" i="11"/>
  <c r="N86" i="11"/>
  <c r="H140" i="11"/>
  <c r="M144" i="11"/>
  <c r="H152" i="11"/>
  <c r="M176" i="11"/>
  <c r="L250" i="11"/>
  <c r="L214" i="11"/>
  <c r="L201" i="11"/>
  <c r="L190" i="11"/>
  <c r="L174" i="11"/>
  <c r="L151" i="11"/>
  <c r="L138" i="11"/>
  <c r="L130" i="11"/>
  <c r="L110" i="11"/>
  <c r="L97" i="11"/>
  <c r="L35" i="11"/>
  <c r="L285" i="11"/>
  <c r="L258" i="11"/>
  <c r="L177" i="11"/>
  <c r="L160" i="11"/>
  <c r="L102" i="11"/>
  <c r="L83" i="11"/>
  <c r="L61" i="11"/>
  <c r="L42" i="11"/>
  <c r="L27" i="11"/>
  <c r="L14" i="11"/>
  <c r="L304" i="11"/>
  <c r="D7" i="11"/>
  <c r="K116" i="11"/>
  <c r="K28" i="11"/>
  <c r="K174" i="11"/>
  <c r="K125" i="11"/>
  <c r="K83" i="11"/>
  <c r="K230" i="11"/>
  <c r="K27" i="11"/>
  <c r="K177" i="11"/>
  <c r="N303" i="11"/>
  <c r="N240" i="11"/>
  <c r="N184" i="11"/>
  <c r="N121" i="11"/>
  <c r="N114" i="11"/>
  <c r="J44" i="11"/>
  <c r="J286" i="11"/>
  <c r="J243" i="11"/>
  <c r="K18" i="11"/>
  <c r="K196" i="11"/>
  <c r="I44" i="11"/>
  <c r="I41" i="11"/>
  <c r="H83" i="11"/>
  <c r="I161" i="11"/>
  <c r="K190" i="11"/>
  <c r="I186" i="11"/>
  <c r="I221" i="11"/>
  <c r="I244" i="11"/>
  <c r="K287" i="11"/>
  <c r="J11" i="11"/>
  <c r="J13" i="11"/>
  <c r="J18" i="11"/>
  <c r="J249" i="11"/>
  <c r="K13" i="11"/>
  <c r="K42" i="11"/>
  <c r="K39" i="11"/>
  <c r="J88" i="11"/>
  <c r="K188" i="11"/>
  <c r="K285" i="11"/>
  <c r="J83" i="11"/>
  <c r="J245" i="11"/>
  <c r="K41" i="11"/>
  <c r="K161" i="11"/>
  <c r="I196" i="11"/>
  <c r="K244" i="11"/>
  <c r="J42" i="11"/>
  <c r="K46" i="11"/>
  <c r="I249" i="11"/>
  <c r="I291" i="11"/>
  <c r="K11" i="11"/>
  <c r="J250" i="11"/>
  <c r="J244" i="11"/>
  <c r="H285" i="11"/>
  <c r="H19" i="11"/>
  <c r="J242" i="11"/>
  <c r="J291" i="11"/>
  <c r="K162" i="11"/>
  <c r="H158" i="11"/>
  <c r="H186" i="11"/>
  <c r="K166" i="11"/>
  <c r="K19" i="11"/>
  <c r="I46" i="11"/>
  <c r="H88" i="11"/>
  <c r="K163" i="11"/>
  <c r="H167" i="11"/>
  <c r="I195" i="11"/>
  <c r="I228" i="11"/>
  <c r="I243" i="11"/>
  <c r="H287" i="11"/>
  <c r="K14" i="11"/>
  <c r="K159" i="11"/>
  <c r="K228" i="11"/>
  <c r="K222" i="11"/>
  <c r="J292" i="11"/>
  <c r="K189" i="11"/>
  <c r="J222" i="11"/>
  <c r="J221" i="11"/>
  <c r="I158" i="11"/>
  <c r="K186" i="11"/>
  <c r="I222" i="11"/>
  <c r="I250" i="11"/>
  <c r="I13" i="11"/>
  <c r="J194" i="11"/>
  <c r="K194" i="11"/>
  <c r="I88" i="11"/>
  <c r="I167" i="11"/>
  <c r="I190" i="11"/>
  <c r="K195" i="11"/>
  <c r="I287" i="11"/>
  <c r="J193" i="11"/>
  <c r="N198" i="11"/>
  <c r="K20" i="11"/>
  <c r="K88" i="11"/>
  <c r="H47" i="11"/>
  <c r="H245" i="11"/>
  <c r="H284" i="11"/>
  <c r="K292" i="11"/>
  <c r="J19" i="11"/>
  <c r="K43" i="11"/>
  <c r="H46" i="11"/>
  <c r="K82" i="11"/>
  <c r="I163" i="11"/>
  <c r="K160" i="11"/>
  <c r="M194" i="11"/>
  <c r="K224" i="11"/>
  <c r="H228" i="11"/>
  <c r="I286" i="11"/>
  <c r="M11" i="11"/>
  <c r="M13" i="11"/>
  <c r="K44" i="11"/>
  <c r="K167" i="11"/>
  <c r="J162" i="11"/>
  <c r="K187" i="11"/>
  <c r="N191" i="11"/>
  <c r="I11" i="11"/>
  <c r="J48" i="11"/>
  <c r="J187" i="11"/>
  <c r="J46" i="11"/>
  <c r="J228" i="11"/>
  <c r="K249" i="11"/>
  <c r="J165" i="11"/>
  <c r="J158" i="11"/>
  <c r="K286" i="11"/>
  <c r="K223" i="11"/>
  <c r="K158" i="11"/>
  <c r="K245" i="11"/>
  <c r="K284" i="11"/>
  <c r="I19" i="11"/>
  <c r="I43" i="11"/>
  <c r="J40" i="11"/>
  <c r="K48" i="11"/>
  <c r="I82" i="11"/>
  <c r="H163" i="11"/>
  <c r="J160" i="11"/>
  <c r="I166" i="11"/>
  <c r="I189" i="11"/>
  <c r="J224" i="11"/>
  <c r="I242" i="11"/>
  <c r="M285" i="11"/>
  <c r="H12" i="11"/>
  <c r="H14" i="11"/>
  <c r="K12" i="11"/>
  <c r="K193" i="11"/>
  <c r="J195" i="11"/>
  <c r="K291" i="11"/>
  <c r="J41" i="11"/>
  <c r="J39" i="11"/>
  <c r="K242" i="11"/>
  <c r="K47" i="11"/>
  <c r="K81" i="11"/>
  <c r="K221" i="11"/>
  <c r="I40" i="11"/>
  <c r="I48" i="11"/>
  <c r="I160" i="11"/>
  <c r="I194" i="11"/>
  <c r="I224" i="11"/>
  <c r="I12" i="11"/>
  <c r="M304" i="11"/>
  <c r="D8" i="11"/>
  <c r="N247" i="11"/>
  <c r="K304" i="11"/>
  <c r="D6" i="11"/>
  <c r="N51" i="11"/>
  <c r="N44" i="11"/>
  <c r="N23" i="11"/>
  <c r="N296" i="11"/>
  <c r="N233" i="11"/>
  <c r="N254" i="11"/>
  <c r="N170" i="11"/>
  <c r="N289" i="11"/>
  <c r="N163" i="11"/>
  <c r="J304" i="11"/>
  <c r="D5" i="11"/>
  <c r="H304" i="11"/>
  <c r="D3" i="11"/>
  <c r="I304" i="11"/>
  <c r="D4" i="11"/>
  <c r="N226" i="11"/>
  <c r="N16" i="11"/>
  <c r="N93" i="11"/>
  <c r="N304" i="11"/>
  <c r="O304" i="11"/>
</calcChain>
</file>

<file path=xl/comments1.xml><?xml version="1.0" encoding="utf-8"?>
<comments xmlns="http://schemas.openxmlformats.org/spreadsheetml/2006/main">
  <authors>
    <author>tmb3</author>
  </authors>
  <commentList>
    <comment ref="E3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comments2.xml><?xml version="1.0" encoding="utf-8"?>
<comments xmlns="http://schemas.openxmlformats.org/spreadsheetml/2006/main">
  <authors>
    <author>tmb3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  <comment ref="A6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<sst xmlns="http://schemas.openxmlformats.org/spreadsheetml/2006/main" count="1572" uniqueCount="491">
  <si>
    <t>HJ</t>
  </si>
  <si>
    <t>LJ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</si>
  <si>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</si>
  <si>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</si>
  <si>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</si>
  <si>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</si>
  <si>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</si>
  <si>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</si>
  <si>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</si>
  <si>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</si>
  <si>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</si>
  <si>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</si>
  <si>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</si>
  <si>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</si>
  <si>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</si>
  <si>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</si>
  <si>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</si>
  <si>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Letter</t>
  </si>
  <si>
    <t>Non-scoring events</t>
  </si>
  <si>
    <t>Name</t>
  </si>
  <si>
    <t>Club</t>
  </si>
  <si>
    <t>Perf.</t>
  </si>
  <si>
    <t>4</t>
  </si>
  <si>
    <t>SP</t>
  </si>
  <si>
    <t>DT</t>
  </si>
  <si>
    <t>JT</t>
  </si>
  <si>
    <t>110HB</t>
  </si>
  <si>
    <t>100m</t>
  </si>
  <si>
    <t>110mH</t>
  </si>
  <si>
    <t>100mH</t>
  </si>
  <si>
    <t>200m</t>
  </si>
  <si>
    <t>400m</t>
  </si>
  <si>
    <t>4x100m</t>
  </si>
  <si>
    <t>800m</t>
  </si>
  <si>
    <t>Discus</t>
  </si>
  <si>
    <t>High Jump</t>
  </si>
  <si>
    <t>Javelin</t>
  </si>
  <si>
    <t>Long Jump</t>
  </si>
  <si>
    <t>Shot</t>
  </si>
  <si>
    <t>3</t>
  </si>
  <si>
    <t>5</t>
  </si>
  <si>
    <t>Boys</t>
  </si>
  <si>
    <t>Girls</t>
  </si>
  <si>
    <t>75</t>
  </si>
  <si>
    <t>150</t>
  </si>
  <si>
    <t>600</t>
  </si>
  <si>
    <t>1000</t>
  </si>
  <si>
    <t>75H</t>
  </si>
  <si>
    <t>Boys' A 75m</t>
  </si>
  <si>
    <t>Boys' B 75m</t>
  </si>
  <si>
    <t>Boys' A 150m</t>
  </si>
  <si>
    <t>Boys' B 150m</t>
  </si>
  <si>
    <t>75A</t>
  </si>
  <si>
    <t>75B</t>
  </si>
  <si>
    <t>150A</t>
  </si>
  <si>
    <t>150B</t>
  </si>
  <si>
    <t>600A</t>
  </si>
  <si>
    <t>600B</t>
  </si>
  <si>
    <t>1000A</t>
  </si>
  <si>
    <t>1000B</t>
  </si>
  <si>
    <t>Girls' A High Jump</t>
  </si>
  <si>
    <t>Girls' B High Jump</t>
  </si>
  <si>
    <t>Girls' A Long Jump</t>
  </si>
  <si>
    <t>Girls' B Long Jump</t>
  </si>
  <si>
    <t>Girls' A Shot Putt</t>
  </si>
  <si>
    <t>Girls' B Shot Putt</t>
  </si>
  <si>
    <t>Girls' A Discus</t>
  </si>
  <si>
    <t>Girls' B Discus</t>
  </si>
  <si>
    <t>Girls' A Javelin</t>
  </si>
  <si>
    <t>Girls' B Javelin</t>
  </si>
  <si>
    <t>Girls' 4x100m</t>
  </si>
  <si>
    <t>Boys' A High Jump</t>
  </si>
  <si>
    <t>Boys' B High Jump</t>
  </si>
  <si>
    <t>Boys' A Long Jump</t>
  </si>
  <si>
    <t>Boys' B Long Jump</t>
  </si>
  <si>
    <t>Boys' A Shot Putt</t>
  </si>
  <si>
    <t>Boys' B Shot Putt</t>
  </si>
  <si>
    <t>Boys' A Discus</t>
  </si>
  <si>
    <t>Boys' B Discus</t>
  </si>
  <si>
    <t>Boys' A Javelin</t>
  </si>
  <si>
    <t>Boys' B Javelin</t>
  </si>
  <si>
    <t>Boys' 4x100m</t>
  </si>
  <si>
    <t>Boys' A 600m</t>
  </si>
  <si>
    <t>Boys' B 600m</t>
  </si>
  <si>
    <t>Boys' A 1000m</t>
  </si>
  <si>
    <t>Boys' B 1000m</t>
  </si>
  <si>
    <t>Boys' A 75mH</t>
  </si>
  <si>
    <t>Boys' B 75mH</t>
  </si>
  <si>
    <t>Girls' A 75m</t>
  </si>
  <si>
    <t>Girls' B 75m</t>
  </si>
  <si>
    <t>Girls' A 150m</t>
  </si>
  <si>
    <t>Girls' B 150m</t>
  </si>
  <si>
    <t>Girls' A 600m</t>
  </si>
  <si>
    <t>70HA</t>
  </si>
  <si>
    <t>70HB</t>
  </si>
  <si>
    <t>Girls' B 1000m</t>
  </si>
  <si>
    <t>Girls' A 1000m</t>
  </si>
  <si>
    <t>Girls' B 600m</t>
  </si>
  <si>
    <t>Girls' A 70mH</t>
  </si>
  <si>
    <t>Girls' B 70mH</t>
  </si>
  <si>
    <t>6</t>
  </si>
  <si>
    <t>70H</t>
  </si>
  <si>
    <t>1</t>
  </si>
  <si>
    <t>2</t>
  </si>
  <si>
    <t>B String</t>
  </si>
  <si>
    <t>A String</t>
  </si>
  <si>
    <t>A</t>
  </si>
  <si>
    <t>B</t>
  </si>
  <si>
    <t>E</t>
  </si>
  <si>
    <t>L</t>
  </si>
  <si>
    <t>H</t>
  </si>
  <si>
    <t>P</t>
  </si>
  <si>
    <t>Hastings</t>
  </si>
  <si>
    <t>Brighton &amp; Hove</t>
  </si>
  <si>
    <t>Eastbourne</t>
  </si>
  <si>
    <t>Lewes</t>
  </si>
  <si>
    <t xml:space="preserve">Sussex Under 13 League - East Division </t>
  </si>
  <si>
    <t>Phoenix</t>
  </si>
  <si>
    <t>HYAC</t>
  </si>
  <si>
    <t>Jack Matten</t>
  </si>
  <si>
    <t>AG</t>
  </si>
  <si>
    <t>U11</t>
  </si>
  <si>
    <t>William Ridgeway</t>
  </si>
  <si>
    <t>Ada Greenaway</t>
  </si>
  <si>
    <t>Roselie Phillips</t>
  </si>
  <si>
    <t>Sophie Onoyinmi</t>
  </si>
  <si>
    <t>Rose Mullans</t>
  </si>
  <si>
    <t>Emily Tutt</t>
  </si>
  <si>
    <t>BIB</t>
  </si>
  <si>
    <t>Samuel Trotman</t>
  </si>
  <si>
    <t>Daniel Tennant</t>
  </si>
  <si>
    <t>Ralf Pelkonen</t>
  </si>
  <si>
    <t>Henry Hills</t>
  </si>
  <si>
    <t>Antoine Dohmatob</t>
  </si>
  <si>
    <t>Rainbow Love</t>
  </si>
  <si>
    <t>Noah Alderman</t>
  </si>
  <si>
    <t>Rex Hastings</t>
  </si>
  <si>
    <t>Miles Levy</t>
  </si>
  <si>
    <t>Seth Muddle</t>
  </si>
  <si>
    <t>Stanley Taylor</t>
  </si>
  <si>
    <t>Alex Wallace</t>
  </si>
  <si>
    <t>Kitty Rowland</t>
  </si>
  <si>
    <t>Anna Westbury</t>
  </si>
  <si>
    <t>Jasmine Senyakti</t>
  </si>
  <si>
    <t>Betty Barry</t>
  </si>
  <si>
    <t>Sunshine Love</t>
  </si>
  <si>
    <t>Abagayle Marbare</t>
  </si>
  <si>
    <t>Jasmine Clarke-Walker</t>
  </si>
  <si>
    <t>Cecily Trotman</t>
  </si>
  <si>
    <t>Katyayani Devidhar</t>
  </si>
  <si>
    <t>Daphne Taylor</t>
  </si>
  <si>
    <t>Tamsin Bennett</t>
  </si>
  <si>
    <t>U13</t>
  </si>
  <si>
    <t>Ethan Sheffield</t>
  </si>
  <si>
    <t>River Erin-Jenkins</t>
  </si>
  <si>
    <t>Sam Byrne</t>
  </si>
  <si>
    <t>Boys Relay:</t>
  </si>
  <si>
    <t>Ben Sims</t>
  </si>
  <si>
    <t>Henry Sully</t>
  </si>
  <si>
    <t>Tommy Mills</t>
  </si>
  <si>
    <t>Jessica Wilson</t>
  </si>
  <si>
    <t>Ida May Pocock</t>
  </si>
  <si>
    <t>Mia Lennard</t>
  </si>
  <si>
    <t>Amelia Skelton</t>
  </si>
  <si>
    <t>Alyssa Cornford</t>
  </si>
  <si>
    <t>Francesca Tarrant</t>
  </si>
  <si>
    <t>Izabella Fitz Hugh</t>
  </si>
  <si>
    <t>Tera Buckland</t>
  </si>
  <si>
    <t>Ida-May Pocock</t>
  </si>
  <si>
    <t>Evelyn Cornford</t>
  </si>
  <si>
    <t>Relay 1</t>
  </si>
  <si>
    <t>Relay 2</t>
  </si>
  <si>
    <t>Relay 3</t>
  </si>
  <si>
    <t>Relay 4</t>
  </si>
  <si>
    <t xml:space="preserve">Jessica Wilson </t>
  </si>
  <si>
    <t xml:space="preserve">Ivy Buchanan </t>
  </si>
  <si>
    <t xml:space="preserve">Matilda Skelton </t>
  </si>
  <si>
    <t xml:space="preserve">Miley Wigmore </t>
  </si>
  <si>
    <t xml:space="preserve">Cody Mansell </t>
  </si>
  <si>
    <t>Rory Grant</t>
  </si>
  <si>
    <t>Jem Marshall</t>
  </si>
  <si>
    <t>Isaac Machin</t>
  </si>
  <si>
    <t>Ethan Taites</t>
  </si>
  <si>
    <t>Stanley Rogers</t>
  </si>
  <si>
    <t>Monty Rowland</t>
  </si>
  <si>
    <t>Jack Torode-Cooke</t>
  </si>
  <si>
    <t>Ben Sorrell</t>
  </si>
  <si>
    <t>Samuel Gill</t>
  </si>
  <si>
    <t>Barnaby Moyes</t>
  </si>
  <si>
    <t>Betty Grice</t>
  </si>
  <si>
    <t xml:space="preserve">Livia de Menezes </t>
  </si>
  <si>
    <t xml:space="preserve">Florence Matten </t>
  </si>
  <si>
    <t>Skye Widdows</t>
  </si>
  <si>
    <t>Klara Novak-Wightman</t>
  </si>
  <si>
    <t>Evie Hunter</t>
  </si>
  <si>
    <t xml:space="preserve">Amelia Dorrington </t>
  </si>
  <si>
    <t>Amelie Hedger-Jones</t>
  </si>
  <si>
    <t xml:space="preserve">Amelie Waller </t>
  </si>
  <si>
    <t>Naomi Newman</t>
  </si>
  <si>
    <t xml:space="preserve">Fleur Vonderscher </t>
  </si>
  <si>
    <t>Aimilia Koloutsos</t>
  </si>
  <si>
    <t>Livia de Menezes</t>
  </si>
  <si>
    <t xml:space="preserve">Grace Filiata </t>
  </si>
  <si>
    <t>Samuel Kenn</t>
  </si>
  <si>
    <t xml:space="preserve">Grace Kenn </t>
  </si>
  <si>
    <t xml:space="preserve">Barnaby Moyes </t>
  </si>
  <si>
    <t xml:space="preserve">Zaky Ali </t>
  </si>
  <si>
    <t xml:space="preserve">Jessica Mawer </t>
  </si>
  <si>
    <t>Myfanwy Green</t>
  </si>
  <si>
    <t>Daniel Oakden</t>
  </si>
  <si>
    <t xml:space="preserve">Mason Saxby </t>
  </si>
  <si>
    <t xml:space="preserve">Jem Marshall </t>
  </si>
  <si>
    <t>Rafe Millard</t>
  </si>
  <si>
    <t>Lily Sole</t>
  </si>
  <si>
    <t>Dillon Mudie</t>
  </si>
  <si>
    <t>David Otero</t>
  </si>
  <si>
    <t>Marcus Robinson</t>
  </si>
  <si>
    <t>Lucas Hart</t>
  </si>
  <si>
    <t>Sonny Chumnansin</t>
  </si>
  <si>
    <t>Jenaveve Lee</t>
  </si>
  <si>
    <t>Stella Gambie</t>
  </si>
  <si>
    <t>Ava Pashley</t>
  </si>
  <si>
    <t>Isaac Bowley</t>
  </si>
  <si>
    <t>Zachary Mawer</t>
  </si>
  <si>
    <t>Evan Risdale</t>
  </si>
  <si>
    <t>Woodrow Shaw</t>
  </si>
  <si>
    <t>Eliazar Otero</t>
  </si>
  <si>
    <t>Joshua Horsfield</t>
  </si>
  <si>
    <t>Reuben Horsfield</t>
  </si>
  <si>
    <t>Sean Kennedy</t>
  </si>
  <si>
    <t>Ciaran Borkett</t>
  </si>
  <si>
    <t>Isabel Pashley</t>
  </si>
  <si>
    <t>Cobey Buckley</t>
  </si>
  <si>
    <t>Ivy Craig</t>
  </si>
  <si>
    <t>Ava Barnes</t>
  </si>
  <si>
    <t>Zachary Soan</t>
  </si>
  <si>
    <t>Jackon Walker</t>
  </si>
  <si>
    <t>Max Smith</t>
  </si>
  <si>
    <t>Harley Hoad</t>
  </si>
  <si>
    <t>William Holloway</t>
  </si>
  <si>
    <t>Rosalie McMahon</t>
  </si>
  <si>
    <t>Poppy Charlwood</t>
  </si>
  <si>
    <t>Neva Loseby-Brown</t>
  </si>
  <si>
    <t>Milly Macey</t>
  </si>
  <si>
    <t>Harriet Keito-Whiting</t>
  </si>
  <si>
    <t>300</t>
  </si>
  <si>
    <t>301</t>
  </si>
  <si>
    <t>312</t>
  </si>
  <si>
    <t>313</t>
  </si>
  <si>
    <t xml:space="preserve">Michael Mansell </t>
  </si>
  <si>
    <t xml:space="preserve">Benji Pocock </t>
  </si>
  <si>
    <t xml:space="preserve">Arthur Pocock </t>
  </si>
  <si>
    <t xml:space="preserve">Oscar Giles </t>
  </si>
  <si>
    <t xml:space="preserve">Tayo Hewitt </t>
  </si>
  <si>
    <t xml:space="preserve">Dylan Fox </t>
  </si>
  <si>
    <t xml:space="preserve">Jack Harwood </t>
  </si>
  <si>
    <t xml:space="preserve">Sophia Tarrant </t>
  </si>
  <si>
    <t xml:space="preserve">Phoebe Sims </t>
  </si>
  <si>
    <t xml:space="preserve">Jessica Webster </t>
  </si>
  <si>
    <t xml:space="preserve">Emily Petrova </t>
  </si>
  <si>
    <t xml:space="preserve">Ada Messer </t>
  </si>
  <si>
    <t xml:space="preserve">Amber Lewis </t>
  </si>
  <si>
    <t xml:space="preserve">Ava Simmonds </t>
  </si>
  <si>
    <t>Skye Hembrough</t>
  </si>
  <si>
    <t>348</t>
  </si>
  <si>
    <t>349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</si>
  <si>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</si>
  <si>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</si>
  <si>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</si>
  <si>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</si>
  <si>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</si>
  <si>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</si>
  <si>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</si>
  <si>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</si>
  <si>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</si>
  <si>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</si>
  <si>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</si>
  <si>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375</t>
  </si>
  <si>
    <t>Seiff El Saka</t>
  </si>
  <si>
    <t>376</t>
  </si>
  <si>
    <t>344</t>
  </si>
  <si>
    <t>345</t>
  </si>
  <si>
    <t>350</t>
  </si>
  <si>
    <t>353</t>
  </si>
  <si>
    <t>354</t>
  </si>
  <si>
    <t>355</t>
  </si>
  <si>
    <t>b</t>
  </si>
  <si>
    <t>a</t>
  </si>
  <si>
    <t>p</t>
  </si>
  <si>
    <t>h</t>
  </si>
  <si>
    <t>l</t>
  </si>
  <si>
    <t>e</t>
  </si>
  <si>
    <t>10.8</t>
  </si>
  <si>
    <t>11.0</t>
  </si>
  <si>
    <t>11.2</t>
  </si>
  <si>
    <t>11.5</t>
  </si>
  <si>
    <t>11.8</t>
  </si>
  <si>
    <t>bb</t>
  </si>
  <si>
    <t>pp</t>
  </si>
  <si>
    <t>ee</t>
  </si>
  <si>
    <t>11.1</t>
  </si>
  <si>
    <t>22.2</t>
  </si>
  <si>
    <t>11.9</t>
  </si>
  <si>
    <t>12.6</t>
  </si>
  <si>
    <t>11.6</t>
  </si>
  <si>
    <t>12.0</t>
  </si>
  <si>
    <t>12.4</t>
  </si>
  <si>
    <t>12.5</t>
  </si>
  <si>
    <t>12.7</t>
  </si>
  <si>
    <t>14.4</t>
  </si>
  <si>
    <t>12.2</t>
  </si>
  <si>
    <t>12.3</t>
  </si>
  <si>
    <t>13.1</t>
  </si>
  <si>
    <t>13.2</t>
  </si>
  <si>
    <t>14.0</t>
  </si>
  <si>
    <t>12.1</t>
  </si>
  <si>
    <t>hh</t>
  </si>
  <si>
    <t>ll</t>
  </si>
  <si>
    <t>21.71</t>
  </si>
  <si>
    <t>15.40</t>
  </si>
  <si>
    <t>14.68</t>
  </si>
  <si>
    <t>12.65</t>
  </si>
  <si>
    <t>12.79</t>
  </si>
  <si>
    <t>9.79</t>
  </si>
  <si>
    <t>8.51</t>
  </si>
  <si>
    <t>4.20</t>
  </si>
  <si>
    <t>3.68</t>
  </si>
  <si>
    <t>3.10</t>
  </si>
  <si>
    <t>2.74</t>
  </si>
  <si>
    <t>4.02</t>
  </si>
  <si>
    <t>2.47</t>
  </si>
  <si>
    <t>13.3</t>
  </si>
  <si>
    <t>13.7</t>
  </si>
  <si>
    <t>10.7</t>
  </si>
  <si>
    <t>1.4</t>
  </si>
  <si>
    <t>1:47.6</t>
  </si>
  <si>
    <t>1:51.6</t>
  </si>
  <si>
    <t>1:54.0</t>
  </si>
  <si>
    <t>1:54.4</t>
  </si>
  <si>
    <t>1:55.4</t>
  </si>
  <si>
    <t>1:55.7</t>
  </si>
  <si>
    <t>1:59.9</t>
  </si>
  <si>
    <t>2:04.8</t>
  </si>
  <si>
    <t>2:07.6</t>
  </si>
  <si>
    <t>2:07.5</t>
  </si>
  <si>
    <t>16.2</t>
  </si>
  <si>
    <t>21.8</t>
  </si>
  <si>
    <t>14.7</t>
  </si>
  <si>
    <t>24.7</t>
  </si>
  <si>
    <t>2:01.0</t>
  </si>
  <si>
    <t>2:02.2</t>
  </si>
  <si>
    <t>2:08.0</t>
  </si>
  <si>
    <t>2:09.4</t>
  </si>
  <si>
    <t>2:11.3</t>
  </si>
  <si>
    <t>2:18.3</t>
  </si>
  <si>
    <t>2:27.5</t>
  </si>
  <si>
    <t>1:48.9</t>
  </si>
  <si>
    <t>1:50.7</t>
  </si>
  <si>
    <t>1:51.4</t>
  </si>
  <si>
    <t>2:04.4</t>
  </si>
  <si>
    <t>2:05.4</t>
  </si>
  <si>
    <t>2:06.6</t>
  </si>
  <si>
    <t>2:12.8</t>
  </si>
  <si>
    <t>2:16.8</t>
  </si>
  <si>
    <t>2:17.0</t>
  </si>
  <si>
    <t>Jackson Walker</t>
  </si>
  <si>
    <t>1.53</t>
  </si>
  <si>
    <t>3.53</t>
  </si>
  <si>
    <t>1.35</t>
  </si>
  <si>
    <t>1.05</t>
  </si>
  <si>
    <t>16.77</t>
  </si>
  <si>
    <t>15.36</t>
  </si>
  <si>
    <t>11.31</t>
  </si>
  <si>
    <t>9.93</t>
  </si>
  <si>
    <t>8.97</t>
  </si>
  <si>
    <t>11.89</t>
  </si>
  <si>
    <t>20.57</t>
  </si>
  <si>
    <t>13.88</t>
  </si>
  <si>
    <t>8.08</t>
  </si>
  <si>
    <t>3.92</t>
  </si>
  <si>
    <t>3.87</t>
  </si>
  <si>
    <t>3.57</t>
  </si>
  <si>
    <t>3.34</t>
  </si>
  <si>
    <t>5.52</t>
  </si>
  <si>
    <t>3.73</t>
  </si>
  <si>
    <t>3.29</t>
  </si>
  <si>
    <t>3.17</t>
  </si>
  <si>
    <t>2.88</t>
  </si>
  <si>
    <t>34.55</t>
  </si>
  <si>
    <t>31.12</t>
  </si>
  <si>
    <t>21.15</t>
  </si>
  <si>
    <t>20.21</t>
  </si>
  <si>
    <t>21.59</t>
  </si>
  <si>
    <t>23.56</t>
  </si>
  <si>
    <t>7.98</t>
  </si>
  <si>
    <t>5.04</t>
  </si>
  <si>
    <t>4.78</t>
  </si>
  <si>
    <t>4.81</t>
  </si>
  <si>
    <t>3.93</t>
  </si>
  <si>
    <t>6.28</t>
  </si>
  <si>
    <t>2.28</t>
  </si>
  <si>
    <t>6.24</t>
  </si>
  <si>
    <t>4.60</t>
  </si>
  <si>
    <t>4.21</t>
  </si>
  <si>
    <t>4.14</t>
  </si>
  <si>
    <t>3.13</t>
  </si>
  <si>
    <t>1:53.0</t>
  </si>
  <si>
    <t>2:00.5</t>
  </si>
  <si>
    <t>2:04.5</t>
  </si>
  <si>
    <t>2:10.3</t>
  </si>
  <si>
    <t>2:12.1</t>
  </si>
  <si>
    <t>2:22.0</t>
  </si>
  <si>
    <t>1:45.3</t>
  </si>
  <si>
    <t>2:03.5</t>
  </si>
  <si>
    <t>3:22.5</t>
  </si>
  <si>
    <t>3:48.5</t>
  </si>
  <si>
    <t>3:11.8</t>
  </si>
  <si>
    <t>3:12.0</t>
  </si>
  <si>
    <t>3:14.5</t>
  </si>
  <si>
    <t>3:17.9</t>
  </si>
  <si>
    <t>3:26.3</t>
  </si>
  <si>
    <t>3:29.8</t>
  </si>
  <si>
    <t>3:30.1</t>
  </si>
  <si>
    <t>3:07.4</t>
  </si>
  <si>
    <t>3:26.8</t>
  </si>
  <si>
    <t>3:30.4</t>
  </si>
  <si>
    <t>3:34.9</t>
  </si>
  <si>
    <t>3:38.0</t>
  </si>
  <si>
    <t>4:03.5</t>
  </si>
  <si>
    <t>21.4</t>
  </si>
  <si>
    <t>21.6</t>
  </si>
  <si>
    <t>22.5</t>
  </si>
  <si>
    <t>24.3</t>
  </si>
  <si>
    <t>25.2</t>
  </si>
  <si>
    <t>21.7</t>
  </si>
  <si>
    <t>24.0</t>
  </si>
  <si>
    <t>24.1</t>
  </si>
  <si>
    <t>22.0</t>
  </si>
  <si>
    <t>23.0</t>
  </si>
  <si>
    <t>25.0</t>
  </si>
  <si>
    <t>22.1</t>
  </si>
  <si>
    <t>25.9</t>
  </si>
  <si>
    <t>21.9</t>
  </si>
  <si>
    <t>23.5</t>
  </si>
  <si>
    <t>25.4</t>
  </si>
  <si>
    <t>1.30</t>
  </si>
  <si>
    <t>1.15</t>
  </si>
  <si>
    <t>1.10</t>
  </si>
  <si>
    <t>1.20</t>
  </si>
  <si>
    <t>25.1</t>
  </si>
  <si>
    <t>2:04.6</t>
  </si>
  <si>
    <t>2:05.7</t>
  </si>
  <si>
    <t>2:05.9</t>
  </si>
  <si>
    <t>2:08.2</t>
  </si>
  <si>
    <t>2:12.3</t>
  </si>
  <si>
    <t>2:12.7</t>
  </si>
  <si>
    <t>2:13.0</t>
  </si>
  <si>
    <t>2:13.2</t>
  </si>
  <si>
    <t>2:14.9</t>
  </si>
  <si>
    <t>2:15.6</t>
  </si>
  <si>
    <t>2:20.0</t>
  </si>
  <si>
    <t>2:28.0</t>
  </si>
  <si>
    <t>2:43.8</t>
  </si>
  <si>
    <t>58.2</t>
  </si>
  <si>
    <t>62.1</t>
  </si>
  <si>
    <t>65.5</t>
  </si>
  <si>
    <t>70.3</t>
  </si>
  <si>
    <t>60.1</t>
  </si>
  <si>
    <t>61.0</t>
  </si>
  <si>
    <t>61.9</t>
  </si>
  <si>
    <t>13.92</t>
  </si>
  <si>
    <t>29.05</t>
  </si>
  <si>
    <t>3.11</t>
  </si>
  <si>
    <t>2.03</t>
  </si>
  <si>
    <t>3.18</t>
  </si>
  <si>
    <t>2.83</t>
  </si>
  <si>
    <t>3.03</t>
  </si>
  <si>
    <t>2.77</t>
  </si>
  <si>
    <t>2.48</t>
  </si>
  <si>
    <t>2.93</t>
  </si>
  <si>
    <t>3.71</t>
  </si>
  <si>
    <t>2.78</t>
  </si>
  <si>
    <t>2.14</t>
  </si>
  <si>
    <t>Zaki Ali</t>
  </si>
  <si>
    <t>Time</t>
  </si>
  <si>
    <t>2.11.0</t>
  </si>
  <si>
    <t>2.09.6</t>
  </si>
  <si>
    <t>2.15.4</t>
  </si>
  <si>
    <t>2.19.0</t>
  </si>
  <si>
    <t>2.20.3</t>
  </si>
  <si>
    <t>2.21.0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</si>
</sst>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9" formatCode="[$-809]General"/>
  </numFmts>
  <fonts count="2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36"/>
      <name val="Arial"/>
      <family val="2"/>
    </font>
    <font>
      <sz val="12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b/>
      <sz val="10"/>
      <color rgb="FF80008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u/>
      <sz val="10"/>
      <color rgb="FF800080"/>
      <name val="Arial"/>
      <family val="2"/>
    </font>
    <font>
      <sz val="12"/>
      <color rgb="FF000000"/>
      <name val="Calibri"/>
    </font>
    <font>
      <sz val="11"/>
      <color rgb="FF000000"/>
      <name val="Calibri"/>
    </font>
    <font>
      <sz val="14"/>
      <color rgb="FF000000"/>
      <name val="Calibri"/>
      <family val="2"/>
    </font>
    <font>
      <sz val="12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0F6A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FFFCC"/>
        <bgColor rgb="FFFFFFCC"/>
      </patternFill>
    </fill>
    <fill>
      <patternFill patternType="solid">
        <fgColor rgb="FFFFCCCC"/>
        <bgColor rgb="FFFFCCCC"/>
      </patternFill>
    </fill>
    <fill>
      <patternFill patternType="solid">
        <fgColor rgb="FFFABF8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9" fontId="14" fillId="0" borderId="0"/>
  </cellStyleXfs>
  <cellXfs count="107">
    <xf numFmtId="0" fontId="0" fillId="0" borderId="0" xfId="0"/>
    <xf numFmtId="0" fontId="5" fillId="0" borderId="0" xfId="0" applyFont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49" fontId="3" fillId="0" borderId="0" xfId="0" applyNumberFormat="1" applyFont="1" applyProtection="1"/>
    <xf numFmtId="49" fontId="0" fillId="0" borderId="0" xfId="0" applyNumberFormat="1" applyProtection="1"/>
    <xf numFmtId="0" fontId="1" fillId="0" borderId="0" xfId="0" applyFont="1" applyProtection="1"/>
    <xf numFmtId="0" fontId="0" fillId="0" borderId="0" xfId="0" applyAlignment="1" applyProtection="1">
      <alignment textRotation="180"/>
    </xf>
    <xf numFmtId="0" fontId="1" fillId="0" borderId="1" xfId="0" applyFont="1" applyBorder="1" applyAlignment="1" applyProtection="1">
      <alignment textRotation="180"/>
    </xf>
    <xf numFmtId="0" fontId="4" fillId="0" borderId="0" xfId="0" applyFont="1" applyAlignment="1" applyProtection="1">
      <alignment horizontal="right"/>
    </xf>
    <xf numFmtId="0" fontId="1" fillId="0" borderId="1" xfId="0" applyFont="1" applyBorder="1" applyProtection="1"/>
    <xf numFmtId="0" fontId="0" fillId="0" borderId="0" xfId="0" applyProtection="1"/>
    <xf numFmtId="0" fontId="1" fillId="0" borderId="2" xfId="0" applyFont="1" applyFill="1" applyBorder="1" applyProtection="1"/>
    <xf numFmtId="0" fontId="0" fillId="0" borderId="0" xfId="0" applyFill="1" applyProtection="1"/>
    <xf numFmtId="0" fontId="4" fillId="0" borderId="0" xfId="0" applyFont="1" applyFill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quotePrefix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quotePrefix="1" applyFont="1" applyAlignment="1" applyProtection="1">
      <alignment horizontal="left"/>
    </xf>
    <xf numFmtId="49" fontId="4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/>
    <xf numFmtId="0" fontId="4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left"/>
    </xf>
    <xf numFmtId="49" fontId="3" fillId="0" borderId="0" xfId="0" applyNumberFormat="1" applyFont="1" applyFill="1" applyProtection="1"/>
    <xf numFmtId="49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49" fontId="4" fillId="0" borderId="0" xfId="0" applyNumberFormat="1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right"/>
      <protection locked="0"/>
    </xf>
    <xf numFmtId="0" fontId="1" fillId="0" borderId="0" xfId="0" quotePrefix="1" applyFont="1" applyFill="1" applyAlignment="1" applyProtection="1">
      <alignment horizontal="left"/>
    </xf>
    <xf numFmtId="49" fontId="3" fillId="0" borderId="0" xfId="0" applyNumberFormat="1" applyFont="1" applyFill="1" applyAlignment="1" applyProtection="1">
      <alignment horizontal="left"/>
    </xf>
    <xf numFmtId="49" fontId="4" fillId="0" borderId="0" xfId="0" quotePrefix="1" applyNumberFormat="1" applyFont="1" applyFill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NumberFormat="1" applyFont="1" applyFill="1" applyBorder="1" applyProtection="1">
      <protection locked="0"/>
    </xf>
    <xf numFmtId="0" fontId="3" fillId="0" borderId="0" xfId="0" applyNumberFormat="1" applyFont="1" applyFill="1" applyProtection="1"/>
    <xf numFmtId="0" fontId="1" fillId="0" borderId="0" xfId="0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Protection="1"/>
    <xf numFmtId="0" fontId="1" fillId="0" borderId="0" xfId="0" applyFont="1" applyFill="1" applyAlignment="1" applyProtection="1">
      <alignment horizontal="left"/>
    </xf>
    <xf numFmtId="49" fontId="4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10" fillId="0" borderId="0" xfId="0" applyNumberFormat="1" applyFont="1" applyFill="1" applyProtection="1"/>
    <xf numFmtId="49" fontId="3" fillId="0" borderId="0" xfId="0" applyNumberFormat="1" applyFont="1" applyFill="1" applyAlignment="1" applyProtection="1">
      <alignment horizontal="right"/>
      <protection locked="0"/>
    </xf>
    <xf numFmtId="0" fontId="3" fillId="0" borderId="0" xfId="0" applyNumberFormat="1" applyFont="1" applyFill="1" applyProtection="1">
      <protection locked="0"/>
    </xf>
    <xf numFmtId="49" fontId="11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1" fillId="0" borderId="0" xfId="0" applyNumberFormat="1" applyFont="1" applyProtection="1">
      <protection hidden="1"/>
    </xf>
    <xf numFmtId="49" fontId="5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right"/>
      <protection locked="0"/>
    </xf>
    <xf numFmtId="49" fontId="11" fillId="0" borderId="0" xfId="0" applyNumberFormat="1" applyFont="1" applyFill="1" applyBorder="1" applyAlignment="1" applyProtection="1">
      <alignment horizontal="right"/>
      <protection locked="0"/>
    </xf>
    <xf numFmtId="0" fontId="6" fillId="4" borderId="0" xfId="0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15" fillId="0" borderId="1" xfId="0" applyFont="1" applyBorder="1" applyAlignment="1">
      <alignment vertical="center" wrapText="1"/>
    </xf>
    <xf numFmtId="0" fontId="3" fillId="0" borderId="0" xfId="0" applyFont="1" applyProtection="1"/>
    <xf numFmtId="189" fontId="16" fillId="0" borderId="0" xfId="1" applyFont="1" applyProtection="1"/>
    <xf numFmtId="0" fontId="11" fillId="0" borderId="0" xfId="0" applyFont="1" applyFill="1" applyBorder="1" applyAlignment="1" applyProtection="1">
      <alignment horizontal="left"/>
    </xf>
    <xf numFmtId="0" fontId="11" fillId="0" borderId="0" xfId="0" applyFont="1"/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189" fontId="14" fillId="0" borderId="0" xfId="1"/>
    <xf numFmtId="0" fontId="18" fillId="0" borderId="0" xfId="0" applyFont="1" applyProtection="1"/>
    <xf numFmtId="0" fontId="4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0" fillId="5" borderId="0" xfId="0" applyFill="1" applyProtection="1"/>
    <xf numFmtId="0" fontId="0" fillId="5" borderId="0" xfId="0" applyFill="1" applyBorder="1" applyProtection="1"/>
    <xf numFmtId="0" fontId="19" fillId="5" borderId="0" xfId="0" applyFont="1" applyFill="1" applyProtection="1"/>
    <xf numFmtId="189" fontId="20" fillId="5" borderId="0" xfId="1" applyFont="1" applyFill="1" applyProtection="1"/>
    <xf numFmtId="0" fontId="15" fillId="6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vertical="center" wrapText="1"/>
    </xf>
    <xf numFmtId="0" fontId="14" fillId="0" borderId="0" xfId="0" applyFont="1"/>
    <xf numFmtId="0" fontId="21" fillId="9" borderId="3" xfId="0" applyFont="1" applyFill="1" applyBorder="1" applyAlignment="1">
      <alignment vertical="center" wrapText="1"/>
    </xf>
    <xf numFmtId="0" fontId="21" fillId="9" borderId="3" xfId="0" applyFont="1" applyFill="1" applyBorder="1" applyAlignment="1">
      <alignment vertical="center"/>
    </xf>
    <xf numFmtId="0" fontId="21" fillId="10" borderId="3" xfId="0" applyFont="1" applyFill="1" applyBorder="1" applyAlignment="1">
      <alignment vertical="center" wrapText="1"/>
    </xf>
    <xf numFmtId="0" fontId="22" fillId="0" borderId="0" xfId="0" applyFont="1"/>
    <xf numFmtId="0" fontId="13" fillId="11" borderId="1" xfId="0" applyFont="1" applyFill="1" applyBorder="1" applyAlignment="1">
      <alignment vertical="center" wrapText="1"/>
    </xf>
    <xf numFmtId="0" fontId="23" fillId="11" borderId="1" xfId="0" applyFont="1" applyFill="1" applyBorder="1"/>
    <xf numFmtId="0" fontId="24" fillId="8" borderId="1" xfId="0" applyFont="1" applyFill="1" applyBorder="1" applyAlignment="1">
      <alignment vertical="center" wrapText="1"/>
    </xf>
    <xf numFmtId="49" fontId="5" fillId="0" borderId="0" xfId="0" applyNumberFormat="1" applyFont="1" applyAlignment="1" applyProtection="1">
      <alignment horizontal="left"/>
      <protection locked="0"/>
    </xf>
    <xf numFmtId="0" fontId="2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7" fontId="17" fillId="0" borderId="0" xfId="0" applyNumberFormat="1" applyFont="1" applyBorder="1" applyAlignment="1">
      <alignment horizontal="left" vertical="center"/>
    </xf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56"/>
  <sheetViews>
    <sheetView topLeftCell="A31" zoomScale="115" zoomScaleNormal="115" workbookViewId="0">
      <selection activeCell="C29" sqref="C29"/>
    </sheetView>
  </sheetViews>
  <sheetFormatPr defaultRowHeight="12.5" x14ac:dyDescent="0.25"/>
  <cols>
    <col min="1" max="1" width="10" style="15" customWidth="1"/>
    <col min="2" max="2" width="22.81640625" style="15" customWidth="1"/>
    <col min="3" max="3" width="20.81640625" style="15" customWidth="1"/>
    <col min="4" max="4" width="20" style="15" customWidth="1"/>
    <col min="5" max="5" width="22.54296875" style="15" customWidth="1"/>
    <col min="6" max="6" width="22.453125" style="15" customWidth="1"/>
    <col min="7" max="7" width="24.54296875" style="15" customWidth="1"/>
    <col min="8" max="8" width="9.1796875" style="15" customWidth="1"/>
    <col min="9" max="9" width="10.453125" style="15" bestFit="1" customWidth="1"/>
    <col min="10" max="10" width="2" style="15" customWidth="1"/>
    <col min="11" max="15" width="2.453125" style="15" customWidth="1"/>
    <col min="16" max="17" width="3.81640625" style="15" customWidth="1"/>
    <col min="18" max="20" width="3.81640625" customWidth="1"/>
  </cols>
  <sheetData>
    <row r="1" spans="1:17" x14ac:dyDescent="0.25">
      <c r="B1" s="28" t="s">
        <v>116</v>
      </c>
      <c r="C1" s="29"/>
      <c r="D1" s="29"/>
    </row>
    <row r="2" spans="1:17" x14ac:dyDescent="0.25">
      <c r="A2" s="17" t="s">
        <v>17</v>
      </c>
      <c r="B2" s="17" t="s">
        <v>3</v>
      </c>
      <c r="C2" s="17"/>
    </row>
    <row r="3" spans="1:17" x14ac:dyDescent="0.25">
      <c r="A3" s="18" t="s">
        <v>106</v>
      </c>
      <c r="B3" s="67" t="s">
        <v>112</v>
      </c>
      <c r="C3" s="17"/>
      <c r="D3" s="15">
        <v>2</v>
      </c>
    </row>
    <row r="4" spans="1:17" x14ac:dyDescent="0.25">
      <c r="A4" s="18" t="s">
        <v>107</v>
      </c>
      <c r="B4" s="67" t="s">
        <v>113</v>
      </c>
      <c r="C4" s="17"/>
      <c r="D4" s="15">
        <v>3</v>
      </c>
    </row>
    <row r="5" spans="1:17" x14ac:dyDescent="0.25">
      <c r="A5" s="18" t="s">
        <v>108</v>
      </c>
      <c r="B5" s="67" t="s">
        <v>114</v>
      </c>
      <c r="C5" s="17"/>
      <c r="D5" s="15">
        <v>4</v>
      </c>
    </row>
    <row r="6" spans="1:17" x14ac:dyDescent="0.25">
      <c r="A6" s="18" t="s">
        <v>110</v>
      </c>
      <c r="B6" s="67" t="s">
        <v>118</v>
      </c>
      <c r="C6" s="17"/>
      <c r="D6" s="15">
        <v>5</v>
      </c>
    </row>
    <row r="7" spans="1:17" x14ac:dyDescent="0.25">
      <c r="A7" s="18" t="s">
        <v>109</v>
      </c>
      <c r="B7" s="67" t="s">
        <v>115</v>
      </c>
      <c r="D7" s="15">
        <v>6</v>
      </c>
    </row>
    <row r="8" spans="1:17" x14ac:dyDescent="0.25">
      <c r="A8" s="18" t="s">
        <v>111</v>
      </c>
      <c r="B8" s="67" t="s">
        <v>117</v>
      </c>
      <c r="D8" s="15">
        <v>7</v>
      </c>
    </row>
    <row r="9" spans="1:17" ht="13" x14ac:dyDescent="0.3">
      <c r="A9" s="19" t="s">
        <v>41</v>
      </c>
      <c r="B9" s="20" t="str">
        <f>$B$3</f>
        <v>Hastings</v>
      </c>
      <c r="C9" s="20" t="str">
        <f>$B$4</f>
        <v>Brighton &amp; Hove</v>
      </c>
      <c r="D9" s="20" t="str">
        <f>$B$5</f>
        <v>Eastbourne</v>
      </c>
      <c r="E9" s="20" t="str">
        <f>$B$6</f>
        <v>HYAC</v>
      </c>
      <c r="F9" s="20" t="str">
        <f>$B$7</f>
        <v>Lewes</v>
      </c>
      <c r="G9" s="20" t="str">
        <f>$B$8</f>
        <v>Phoenix</v>
      </c>
    </row>
    <row r="10" spans="1:17" ht="15.5" x14ac:dyDescent="0.25">
      <c r="A10" s="24" t="s">
        <v>43</v>
      </c>
      <c r="B10" s="93"/>
      <c r="C10" s="85" t="s">
        <v>185</v>
      </c>
      <c r="D10" s="85" t="s">
        <v>235</v>
      </c>
      <c r="E10" s="89"/>
      <c r="F10" s="85" t="s">
        <v>129</v>
      </c>
      <c r="G10" s="85" t="s">
        <v>215</v>
      </c>
      <c r="Q10"/>
    </row>
    <row r="11" spans="1:17" ht="15.5" x14ac:dyDescent="0.25">
      <c r="A11" s="24" t="s">
        <v>44</v>
      </c>
      <c r="B11" s="93"/>
      <c r="C11" s="85" t="s">
        <v>182</v>
      </c>
      <c r="D11" s="85" t="s">
        <v>235</v>
      </c>
      <c r="E11" s="89"/>
      <c r="F11" s="85" t="s">
        <v>130</v>
      </c>
      <c r="G11" s="85" t="s">
        <v>216</v>
      </c>
      <c r="Q11"/>
    </row>
    <row r="12" spans="1:17" ht="15.5" x14ac:dyDescent="0.25">
      <c r="A12" s="24" t="s">
        <v>45</v>
      </c>
      <c r="B12" s="93" t="s">
        <v>232</v>
      </c>
      <c r="C12" s="86" t="s">
        <v>179</v>
      </c>
      <c r="D12" s="86" t="s">
        <v>365</v>
      </c>
      <c r="E12" s="90" t="s">
        <v>157</v>
      </c>
      <c r="F12" s="86" t="s">
        <v>129</v>
      </c>
      <c r="G12" s="86" t="s">
        <v>216</v>
      </c>
      <c r="Q12"/>
    </row>
    <row r="13" spans="1:17" ht="15.5" x14ac:dyDescent="0.25">
      <c r="A13" s="24" t="s">
        <v>46</v>
      </c>
      <c r="B13" s="93"/>
      <c r="C13" s="85" t="s">
        <v>180</v>
      </c>
      <c r="D13" s="86"/>
      <c r="E13" s="89" t="s">
        <v>158</v>
      </c>
      <c r="F13" s="85" t="s">
        <v>131</v>
      </c>
      <c r="G13" s="85" t="s">
        <v>214</v>
      </c>
      <c r="I13" s="76"/>
      <c r="Q13"/>
    </row>
    <row r="14" spans="1:17" ht="15.5" x14ac:dyDescent="0.25">
      <c r="A14" s="23" t="s">
        <v>47</v>
      </c>
      <c r="B14" s="93"/>
      <c r="C14" s="85" t="s">
        <v>181</v>
      </c>
      <c r="D14" s="85"/>
      <c r="E14" s="89"/>
      <c r="F14" s="85" t="s">
        <v>132</v>
      </c>
      <c r="G14" s="85"/>
      <c r="I14" s="76"/>
      <c r="Q14"/>
    </row>
    <row r="15" spans="1:17" ht="15.5" x14ac:dyDescent="0.25">
      <c r="A15" s="21" t="s">
        <v>0</v>
      </c>
      <c r="B15" s="93"/>
      <c r="C15" s="85" t="s">
        <v>181</v>
      </c>
      <c r="D15" s="85" t="s">
        <v>237</v>
      </c>
      <c r="E15" s="89"/>
      <c r="F15" s="85" t="s">
        <v>133</v>
      </c>
      <c r="G15" s="85"/>
      <c r="I15" s="76"/>
      <c r="Q15"/>
    </row>
    <row r="16" spans="1:17" ht="15.5" x14ac:dyDescent="0.3">
      <c r="A16" s="21" t="s">
        <v>1</v>
      </c>
      <c r="B16" s="93"/>
      <c r="C16" s="85" t="s">
        <v>182</v>
      </c>
      <c r="D16" s="85" t="s">
        <v>236</v>
      </c>
      <c r="E16" s="89" t="s">
        <v>157</v>
      </c>
      <c r="F16" s="85" t="s">
        <v>130</v>
      </c>
      <c r="G16" s="85"/>
      <c r="I16" s="20"/>
      <c r="Q16"/>
    </row>
    <row r="17" spans="1:17" ht="15.5" x14ac:dyDescent="0.3">
      <c r="A17" s="21" t="s">
        <v>23</v>
      </c>
      <c r="B17" s="93"/>
      <c r="C17" s="85" t="s">
        <v>179</v>
      </c>
      <c r="D17" s="85" t="s">
        <v>238</v>
      </c>
      <c r="E17" s="89"/>
      <c r="F17" s="85" t="s">
        <v>134</v>
      </c>
      <c r="G17" s="85"/>
      <c r="I17" s="20"/>
      <c r="Q17"/>
    </row>
    <row r="18" spans="1:17" ht="15.5" x14ac:dyDescent="0.3">
      <c r="A18" s="21" t="s">
        <v>24</v>
      </c>
      <c r="B18" s="93"/>
      <c r="C18" s="85" t="s">
        <v>184</v>
      </c>
      <c r="D18" s="85"/>
      <c r="E18" s="89" t="s">
        <v>158</v>
      </c>
      <c r="F18" s="85" t="s">
        <v>135</v>
      </c>
      <c r="G18" s="85"/>
      <c r="I18" s="20"/>
      <c r="Q18"/>
    </row>
    <row r="19" spans="1:17" ht="15.5" x14ac:dyDescent="0.3">
      <c r="A19" s="21" t="s">
        <v>25</v>
      </c>
      <c r="B19" s="93" t="s">
        <v>232</v>
      </c>
      <c r="C19" s="85" t="s">
        <v>184</v>
      </c>
      <c r="D19" s="85" t="s">
        <v>239</v>
      </c>
      <c r="E19" s="89"/>
      <c r="F19" s="85" t="s">
        <v>136</v>
      </c>
      <c r="G19" s="85"/>
      <c r="I19" s="20"/>
      <c r="Q19"/>
    </row>
    <row r="20" spans="1:17" ht="15.5" x14ac:dyDescent="0.3">
      <c r="A20" s="21" t="s">
        <v>6</v>
      </c>
      <c r="B20" s="68"/>
      <c r="C20" s="66"/>
      <c r="D20" s="20"/>
      <c r="E20" s="76"/>
      <c r="F20" s="70"/>
      <c r="G20" s="69"/>
      <c r="Q20"/>
    </row>
    <row r="21" spans="1:17" ht="13" x14ac:dyDescent="0.3">
      <c r="A21" s="21"/>
      <c r="B21" s="20" t="s">
        <v>104</v>
      </c>
      <c r="C21" s="20" t="s">
        <v>104</v>
      </c>
      <c r="D21" s="20" t="s">
        <v>104</v>
      </c>
      <c r="E21" s="20" t="s">
        <v>104</v>
      </c>
      <c r="F21" s="20" t="s">
        <v>104</v>
      </c>
      <c r="G21" s="20" t="s">
        <v>104</v>
      </c>
      <c r="Q21"/>
    </row>
    <row r="22" spans="1:17" ht="15.5" x14ac:dyDescent="0.25">
      <c r="A22" s="24" t="s">
        <v>43</v>
      </c>
      <c r="B22" s="79"/>
      <c r="C22" s="85" t="s">
        <v>209</v>
      </c>
      <c r="D22" s="85" t="s">
        <v>238</v>
      </c>
      <c r="E22" s="89"/>
      <c r="F22" s="85" t="s">
        <v>134</v>
      </c>
      <c r="G22" s="85" t="s">
        <v>217</v>
      </c>
      <c r="Q22"/>
    </row>
    <row r="23" spans="1:17" ht="15.5" x14ac:dyDescent="0.25">
      <c r="A23" s="24" t="s">
        <v>44</v>
      </c>
      <c r="B23" s="79"/>
      <c r="C23" s="85" t="s">
        <v>186</v>
      </c>
      <c r="D23" s="85" t="s">
        <v>239</v>
      </c>
      <c r="E23" s="89"/>
      <c r="F23" s="85" t="s">
        <v>137</v>
      </c>
      <c r="G23" s="85" t="s">
        <v>218</v>
      </c>
      <c r="Q23"/>
    </row>
    <row r="24" spans="1:17" ht="15.5" x14ac:dyDescent="0.25">
      <c r="A24" s="24" t="s">
        <v>45</v>
      </c>
      <c r="B24" s="79"/>
      <c r="C24" s="85" t="s">
        <v>186</v>
      </c>
      <c r="D24" s="85"/>
      <c r="E24" s="89"/>
      <c r="F24" s="85" t="s">
        <v>138</v>
      </c>
      <c r="G24" s="85" t="s">
        <v>215</v>
      </c>
      <c r="Q24"/>
    </row>
    <row r="25" spans="1:17" ht="15.5" x14ac:dyDescent="0.25">
      <c r="A25" s="24" t="s">
        <v>46</v>
      </c>
      <c r="B25" s="79"/>
      <c r="C25" s="85" t="s">
        <v>187</v>
      </c>
      <c r="D25" s="85"/>
      <c r="E25" s="89" t="s">
        <v>159</v>
      </c>
      <c r="F25" s="85" t="s">
        <v>136</v>
      </c>
      <c r="G25" s="85" t="s">
        <v>217</v>
      </c>
      <c r="Q25"/>
    </row>
    <row r="26" spans="1:17" ht="15.5" x14ac:dyDescent="0.25">
      <c r="A26" s="23" t="s">
        <v>47</v>
      </c>
      <c r="B26" s="79"/>
      <c r="C26" s="85" t="s">
        <v>183</v>
      </c>
      <c r="D26" s="85"/>
      <c r="E26" s="89"/>
      <c r="F26" s="85" t="s">
        <v>132</v>
      </c>
      <c r="G26" s="85"/>
      <c r="Q26"/>
    </row>
    <row r="27" spans="1:17" ht="15.5" x14ac:dyDescent="0.25">
      <c r="A27" s="21" t="s">
        <v>0</v>
      </c>
      <c r="B27" s="79"/>
      <c r="C27" s="85"/>
      <c r="D27" s="85"/>
      <c r="E27" s="89"/>
      <c r="F27" s="85" t="s">
        <v>139</v>
      </c>
      <c r="G27" s="85"/>
      <c r="Q27"/>
    </row>
    <row r="28" spans="1:17" ht="15.5" x14ac:dyDescent="0.25">
      <c r="A28" s="21" t="s">
        <v>1</v>
      </c>
      <c r="B28" s="79"/>
      <c r="C28" s="85" t="s">
        <v>188</v>
      </c>
      <c r="D28" s="85" t="s">
        <v>237</v>
      </c>
      <c r="E28" s="89" t="s">
        <v>159</v>
      </c>
      <c r="F28" s="85" t="s">
        <v>140</v>
      </c>
      <c r="G28" s="85"/>
      <c r="Q28"/>
    </row>
    <row r="29" spans="1:17" ht="15.5" x14ac:dyDescent="0.25">
      <c r="A29" s="21" t="s">
        <v>23</v>
      </c>
      <c r="B29" s="79"/>
      <c r="C29" s="85" t="s">
        <v>483</v>
      </c>
      <c r="D29" s="85"/>
      <c r="E29" s="89"/>
      <c r="F29" s="85" t="s">
        <v>138</v>
      </c>
      <c r="G29" s="85"/>
      <c r="Q29"/>
    </row>
    <row r="30" spans="1:17" ht="15.5" x14ac:dyDescent="0.25">
      <c r="A30" s="21" t="s">
        <v>24</v>
      </c>
      <c r="B30" s="79"/>
      <c r="C30" s="85" t="s">
        <v>183</v>
      </c>
      <c r="D30" s="85"/>
      <c r="E30" s="89"/>
      <c r="F30" s="85" t="s">
        <v>132</v>
      </c>
      <c r="G30" s="85"/>
      <c r="Q30"/>
    </row>
    <row r="31" spans="1:17" ht="15.5" x14ac:dyDescent="0.25">
      <c r="A31" s="21" t="s">
        <v>25</v>
      </c>
      <c r="B31" s="79"/>
      <c r="C31" s="85" t="s">
        <v>185</v>
      </c>
      <c r="D31" s="85" t="s">
        <v>239</v>
      </c>
      <c r="E31" s="89"/>
      <c r="F31" s="85" t="s">
        <v>135</v>
      </c>
      <c r="G31" s="85"/>
      <c r="Q31"/>
    </row>
    <row r="32" spans="1:17" ht="13" x14ac:dyDescent="0.3">
      <c r="A32" s="22"/>
      <c r="B32" s="80"/>
      <c r="C32" s="81"/>
      <c r="D32" s="80"/>
      <c r="E32" s="82"/>
      <c r="F32" s="83"/>
      <c r="G32" s="80"/>
      <c r="Q32"/>
    </row>
    <row r="33" spans="1:17" ht="13" x14ac:dyDescent="0.3">
      <c r="A33" s="19" t="s">
        <v>42</v>
      </c>
      <c r="B33" s="20" t="s">
        <v>105</v>
      </c>
      <c r="C33" s="20" t="s">
        <v>105</v>
      </c>
      <c r="D33" s="20" t="s">
        <v>105</v>
      </c>
      <c r="E33" s="20" t="s">
        <v>105</v>
      </c>
      <c r="F33" s="20" t="s">
        <v>105</v>
      </c>
      <c r="G33" s="20" t="s">
        <v>105</v>
      </c>
      <c r="Q33"/>
    </row>
    <row r="34" spans="1:17" ht="18.5" x14ac:dyDescent="0.45">
      <c r="A34" s="24" t="s">
        <v>43</v>
      </c>
      <c r="B34" s="94" t="s">
        <v>233</v>
      </c>
      <c r="C34" s="87" t="s">
        <v>189</v>
      </c>
      <c r="D34" s="87" t="s">
        <v>240</v>
      </c>
      <c r="E34" s="91" t="s">
        <v>160</v>
      </c>
      <c r="F34" s="87" t="s">
        <v>141</v>
      </c>
      <c r="G34" s="87" t="s">
        <v>219</v>
      </c>
      <c r="I34" s="76"/>
      <c r="Q34"/>
    </row>
    <row r="35" spans="1:17" ht="18.5" x14ac:dyDescent="0.45">
      <c r="A35" s="24" t="s">
        <v>44</v>
      </c>
      <c r="B35" s="94" t="s">
        <v>234</v>
      </c>
      <c r="C35" s="87" t="s">
        <v>190</v>
      </c>
      <c r="D35" s="87" t="s">
        <v>240</v>
      </c>
      <c r="E35" s="91" t="s">
        <v>161</v>
      </c>
      <c r="F35" s="87" t="s">
        <v>142</v>
      </c>
      <c r="G35" s="87" t="s">
        <v>219</v>
      </c>
      <c r="I35" s="76"/>
      <c r="Q35"/>
    </row>
    <row r="36" spans="1:17" ht="18.5" x14ac:dyDescent="0.45">
      <c r="A36" s="24" t="s">
        <v>45</v>
      </c>
      <c r="B36" s="94"/>
      <c r="C36" s="87" t="s">
        <v>191</v>
      </c>
      <c r="D36" s="87" t="s">
        <v>241</v>
      </c>
      <c r="E36" s="91" t="s">
        <v>162</v>
      </c>
      <c r="F36" s="87" t="s">
        <v>141</v>
      </c>
      <c r="G36" s="87" t="s">
        <v>220</v>
      </c>
      <c r="I36" s="76"/>
      <c r="Q36"/>
    </row>
    <row r="37" spans="1:17" ht="18.5" x14ac:dyDescent="0.45">
      <c r="A37" s="24" t="s">
        <v>46</v>
      </c>
      <c r="B37" s="94"/>
      <c r="C37" s="87" t="s">
        <v>192</v>
      </c>
      <c r="D37" s="87" t="s">
        <v>242</v>
      </c>
      <c r="E37" s="91" t="s">
        <v>163</v>
      </c>
      <c r="F37" s="87"/>
      <c r="G37" s="87" t="s">
        <v>221</v>
      </c>
      <c r="Q37"/>
    </row>
    <row r="38" spans="1:17" ht="15.5" x14ac:dyDescent="0.25">
      <c r="A38" s="23" t="s">
        <v>101</v>
      </c>
      <c r="B38" s="93"/>
      <c r="C38" s="87" t="s">
        <v>192</v>
      </c>
      <c r="D38" s="87" t="s">
        <v>243</v>
      </c>
      <c r="E38" s="91" t="s">
        <v>164</v>
      </c>
      <c r="F38" s="87" t="s">
        <v>143</v>
      </c>
      <c r="G38" s="87"/>
      <c r="Q38"/>
    </row>
    <row r="39" spans="1:17" ht="15.5" x14ac:dyDescent="0.3">
      <c r="A39" s="21" t="s">
        <v>0</v>
      </c>
      <c r="B39" s="93"/>
      <c r="C39" s="87" t="s">
        <v>191</v>
      </c>
      <c r="D39" s="87"/>
      <c r="E39" s="91" t="s">
        <v>165</v>
      </c>
      <c r="F39" s="87" t="s">
        <v>144</v>
      </c>
      <c r="G39" s="87"/>
      <c r="I39" s="20"/>
      <c r="Q39"/>
    </row>
    <row r="40" spans="1:17" ht="31" x14ac:dyDescent="0.45">
      <c r="A40" s="21" t="s">
        <v>1</v>
      </c>
      <c r="B40" s="94" t="s">
        <v>234</v>
      </c>
      <c r="C40" s="87" t="s">
        <v>193</v>
      </c>
      <c r="D40" s="87"/>
      <c r="E40" s="91" t="s">
        <v>162</v>
      </c>
      <c r="F40" s="87" t="s">
        <v>143</v>
      </c>
      <c r="G40" s="87"/>
      <c r="I40" s="20"/>
      <c r="Q40"/>
    </row>
    <row r="41" spans="1:17" ht="15" customHeight="1" x14ac:dyDescent="0.45">
      <c r="A41" s="21" t="s">
        <v>23</v>
      </c>
      <c r="B41" s="94"/>
      <c r="C41" s="87" t="s">
        <v>193</v>
      </c>
      <c r="D41" s="87" t="s">
        <v>244</v>
      </c>
      <c r="E41" s="91" t="s">
        <v>166</v>
      </c>
      <c r="F41" s="87" t="s">
        <v>145</v>
      </c>
      <c r="G41" s="87"/>
      <c r="I41" s="20"/>
      <c r="Q41"/>
    </row>
    <row r="42" spans="1:17" ht="15.5" x14ac:dyDescent="0.3">
      <c r="A42" s="21" t="s">
        <v>24</v>
      </c>
      <c r="B42" s="93"/>
      <c r="C42" s="87" t="s">
        <v>189</v>
      </c>
      <c r="D42" s="87"/>
      <c r="E42" s="91"/>
      <c r="F42" s="87" t="s">
        <v>145</v>
      </c>
      <c r="G42" s="87"/>
      <c r="I42" s="20"/>
      <c r="Q42"/>
    </row>
    <row r="43" spans="1:17" ht="18.5" x14ac:dyDescent="0.45">
      <c r="A43" s="21" t="s">
        <v>25</v>
      </c>
      <c r="B43" s="94" t="s">
        <v>233</v>
      </c>
      <c r="C43" s="87" t="s">
        <v>194</v>
      </c>
      <c r="D43" s="87"/>
      <c r="E43" s="91" t="s">
        <v>163</v>
      </c>
      <c r="F43" s="87" t="s">
        <v>144</v>
      </c>
      <c r="G43" s="87"/>
      <c r="Q43"/>
    </row>
    <row r="44" spans="1:17" ht="15.5" x14ac:dyDescent="0.25">
      <c r="A44" s="21" t="s">
        <v>6</v>
      </c>
      <c r="B44" s="84"/>
      <c r="C44" s="84"/>
      <c r="D44" s="84"/>
      <c r="E44" s="84"/>
      <c r="F44" s="84"/>
      <c r="G44" s="84"/>
      <c r="Q44"/>
    </row>
    <row r="45" spans="1:17" ht="13" x14ac:dyDescent="0.3">
      <c r="A45" s="21"/>
      <c r="B45" s="20" t="s">
        <v>104</v>
      </c>
      <c r="C45" s="20" t="s">
        <v>104</v>
      </c>
      <c r="D45" s="20" t="s">
        <v>104</v>
      </c>
      <c r="E45" s="20" t="s">
        <v>104</v>
      </c>
      <c r="F45" s="20" t="s">
        <v>104</v>
      </c>
      <c r="G45" s="20" t="s">
        <v>104</v>
      </c>
      <c r="Q45"/>
    </row>
    <row r="46" spans="1:17" ht="15.5" x14ac:dyDescent="0.25">
      <c r="A46" s="24" t="s">
        <v>43</v>
      </c>
      <c r="B46" s="84"/>
      <c r="C46" s="87" t="s">
        <v>195</v>
      </c>
      <c r="D46" s="87" t="s">
        <v>243</v>
      </c>
      <c r="F46" s="87" t="s">
        <v>146</v>
      </c>
      <c r="G46" s="87" t="s">
        <v>221</v>
      </c>
      <c r="Q46"/>
    </row>
    <row r="47" spans="1:17" ht="15.5" x14ac:dyDescent="0.25">
      <c r="A47" s="24" t="s">
        <v>44</v>
      </c>
      <c r="B47" s="84"/>
      <c r="C47" s="87" t="s">
        <v>196</v>
      </c>
      <c r="D47" s="87" t="s">
        <v>241</v>
      </c>
      <c r="E47" s="91" t="s">
        <v>166</v>
      </c>
      <c r="F47" s="87" t="s">
        <v>146</v>
      </c>
      <c r="G47" s="87" t="s">
        <v>220</v>
      </c>
      <c r="Q47"/>
    </row>
    <row r="48" spans="1:17" ht="31" x14ac:dyDescent="0.25">
      <c r="A48" s="24" t="s">
        <v>45</v>
      </c>
      <c r="B48" s="84"/>
      <c r="C48" s="87" t="s">
        <v>197</v>
      </c>
      <c r="D48" s="87" t="s">
        <v>244</v>
      </c>
      <c r="E48" s="91" t="s">
        <v>165</v>
      </c>
      <c r="F48" s="87" t="s">
        <v>147</v>
      </c>
      <c r="G48" s="84"/>
      <c r="Q48"/>
    </row>
    <row r="49" spans="1:17" ht="15.5" x14ac:dyDescent="0.25">
      <c r="A49" s="24" t="s">
        <v>46</v>
      </c>
      <c r="B49" s="84"/>
      <c r="C49" s="87" t="s">
        <v>198</v>
      </c>
      <c r="D49" s="87"/>
      <c r="E49" s="91" t="s">
        <v>167</v>
      </c>
      <c r="F49" s="87"/>
      <c r="G49" s="84"/>
      <c r="Q49"/>
    </row>
    <row r="50" spans="1:17" ht="15.5" x14ac:dyDescent="0.25">
      <c r="A50" s="23" t="s">
        <v>101</v>
      </c>
      <c r="B50" s="84"/>
      <c r="C50" s="87" t="s">
        <v>199</v>
      </c>
      <c r="D50" s="87"/>
      <c r="E50" s="91"/>
      <c r="F50" s="87"/>
      <c r="G50" s="84"/>
      <c r="Q50"/>
    </row>
    <row r="51" spans="1:17" ht="15.5" x14ac:dyDescent="0.25">
      <c r="A51" s="21" t="s">
        <v>0</v>
      </c>
      <c r="B51" s="84"/>
      <c r="C51" s="87" t="s">
        <v>194</v>
      </c>
      <c r="D51" s="87"/>
      <c r="E51" s="91" t="s">
        <v>167</v>
      </c>
      <c r="F51" s="87"/>
      <c r="G51" s="84"/>
      <c r="Q51"/>
    </row>
    <row r="52" spans="1:17" ht="15.5" x14ac:dyDescent="0.25">
      <c r="A52" s="21" t="s">
        <v>1</v>
      </c>
      <c r="B52" s="84"/>
      <c r="C52" s="87" t="s">
        <v>195</v>
      </c>
      <c r="D52" s="87"/>
      <c r="E52" s="91"/>
      <c r="F52" s="87"/>
      <c r="G52" s="84"/>
      <c r="Q52"/>
    </row>
    <row r="53" spans="1:17" ht="15.5" x14ac:dyDescent="0.25">
      <c r="A53" s="23" t="s">
        <v>23</v>
      </c>
      <c r="B53" s="84"/>
      <c r="C53" s="87" t="s">
        <v>200</v>
      </c>
      <c r="D53" s="87" t="s">
        <v>242</v>
      </c>
      <c r="E53" s="91" t="s">
        <v>164</v>
      </c>
      <c r="F53" s="87"/>
      <c r="G53" s="84"/>
      <c r="Q53"/>
    </row>
    <row r="54" spans="1:17" ht="15.5" x14ac:dyDescent="0.25">
      <c r="A54" s="23" t="s">
        <v>24</v>
      </c>
      <c r="B54" s="84"/>
      <c r="C54" s="87" t="s">
        <v>200</v>
      </c>
      <c r="D54" s="87"/>
      <c r="E54" s="91"/>
      <c r="F54" s="87" t="s">
        <v>142</v>
      </c>
      <c r="G54" s="84"/>
      <c r="Q54"/>
    </row>
    <row r="55" spans="1:17" ht="15.5" x14ac:dyDescent="0.25">
      <c r="A55" s="23" t="s">
        <v>25</v>
      </c>
      <c r="B55" s="84"/>
      <c r="C55" s="87" t="s">
        <v>199</v>
      </c>
      <c r="D55" s="95"/>
      <c r="E55" s="91" t="s">
        <v>168</v>
      </c>
      <c r="F55" s="87" t="s">
        <v>147</v>
      </c>
      <c r="G55" s="84"/>
      <c r="Q55"/>
    </row>
    <row r="56" spans="1:17" x14ac:dyDescent="0.25">
      <c r="A56" s="21"/>
      <c r="B56" s="17"/>
      <c r="C56" s="17"/>
      <c r="D56" s="17"/>
      <c r="E56" s="17"/>
    </row>
  </sheetData>
  <sheetProtection selectLockedCells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Q304"/>
  <sheetViews>
    <sheetView topLeftCell="A37" zoomScaleNormal="100" workbookViewId="0">
      <selection activeCell="E145" sqref="E145"/>
    </sheetView>
  </sheetViews>
  <sheetFormatPr defaultRowHeight="12.5" x14ac:dyDescent="0.25"/>
  <cols>
    <col min="1" max="1" width="6.81640625" style="2" customWidth="1"/>
    <col min="2" max="2" width="3.26953125" style="4" customWidth="1"/>
    <col min="3" max="3" width="30.1796875" style="9" customWidth="1"/>
    <col min="4" max="4" width="25.26953125" style="9" customWidth="1"/>
    <col min="5" max="5" width="8.81640625" style="3" customWidth="1"/>
    <col min="6" max="6" width="4.26953125" style="7" customWidth="1"/>
    <col min="7" max="7" width="5" style="2" bestFit="1" customWidth="1"/>
    <col min="8" max="13" width="4" style="15" customWidth="1"/>
    <col min="14" max="14" width="4.26953125" style="15" customWidth="1"/>
    <col min="15" max="15" width="8.7265625" style="15" customWidth="1"/>
    <col min="16" max="16" width="8.1796875" style="15" customWidth="1"/>
    <col min="17" max="17" width="8" hidden="1" customWidth="1"/>
  </cols>
  <sheetData>
    <row r="1" spans="1:17" ht="15.5" x14ac:dyDescent="0.35">
      <c r="A1" s="30"/>
      <c r="B1" s="105" t="str">
        <f>Dec!B1</f>
        <v xml:space="preserve">Sussex Under 13 League - East Division </v>
      </c>
      <c r="C1" s="106"/>
      <c r="D1" s="106"/>
      <c r="E1" s="106"/>
      <c r="F1" s="106"/>
      <c r="G1" s="27"/>
    </row>
    <row r="2" spans="1:17" ht="13" x14ac:dyDescent="0.3">
      <c r="A2" s="31"/>
      <c r="B2" s="32"/>
      <c r="C2" s="33" t="s">
        <v>3</v>
      </c>
      <c r="D2" s="33" t="s">
        <v>4</v>
      </c>
      <c r="E2" s="34"/>
      <c r="F2" s="35"/>
      <c r="G2" s="5"/>
      <c r="H2" s="10"/>
      <c r="I2" s="10"/>
      <c r="J2" s="10"/>
      <c r="K2" s="10"/>
      <c r="L2" s="10"/>
      <c r="M2" s="10"/>
      <c r="N2" s="10"/>
      <c r="O2" s="10"/>
      <c r="P2" s="10"/>
    </row>
    <row r="3" spans="1:17" x14ac:dyDescent="0.25">
      <c r="A3" s="36"/>
      <c r="B3" s="37" t="s">
        <v>102</v>
      </c>
      <c r="C3" s="38" t="s">
        <v>112</v>
      </c>
      <c r="D3" s="39">
        <f>$H$304</f>
        <v>23</v>
      </c>
      <c r="E3" s="40" t="s">
        <v>106</v>
      </c>
      <c r="F3" s="35"/>
      <c r="G3" s="5"/>
      <c r="H3" s="10"/>
      <c r="I3" s="10"/>
      <c r="J3" s="10"/>
      <c r="K3" s="10"/>
      <c r="L3" s="10"/>
      <c r="M3" s="10"/>
      <c r="N3" s="10"/>
      <c r="O3" s="10"/>
      <c r="P3" s="10"/>
    </row>
    <row r="4" spans="1:17" x14ac:dyDescent="0.25">
      <c r="A4" s="36"/>
      <c r="B4" s="37" t="s">
        <v>103</v>
      </c>
      <c r="C4" s="38" t="s">
        <v>113</v>
      </c>
      <c r="D4" s="39">
        <f>$I$304</f>
        <v>230</v>
      </c>
      <c r="E4" s="40" t="s">
        <v>107</v>
      </c>
      <c r="F4" s="35"/>
      <c r="G4" s="5"/>
      <c r="H4" s="10"/>
      <c r="I4" s="10"/>
      <c r="J4" s="10"/>
      <c r="K4" s="10"/>
      <c r="L4" s="10"/>
      <c r="M4" s="10"/>
      <c r="N4" s="10"/>
      <c r="O4" s="10"/>
      <c r="P4" s="10"/>
    </row>
    <row r="5" spans="1:17" x14ac:dyDescent="0.25">
      <c r="A5" s="36"/>
      <c r="B5" s="37" t="s">
        <v>39</v>
      </c>
      <c r="C5" s="38" t="s">
        <v>114</v>
      </c>
      <c r="D5" s="39">
        <f>$J$304</f>
        <v>80</v>
      </c>
      <c r="E5" s="40" t="s">
        <v>108</v>
      </c>
      <c r="F5" s="35"/>
      <c r="G5" s="5"/>
      <c r="H5" s="10"/>
      <c r="I5" s="10"/>
      <c r="J5" s="10"/>
      <c r="K5" s="10"/>
      <c r="L5" s="10"/>
      <c r="M5" s="10"/>
      <c r="N5" s="10"/>
      <c r="O5" s="10"/>
      <c r="P5" s="10"/>
    </row>
    <row r="6" spans="1:17" x14ac:dyDescent="0.25">
      <c r="A6" s="36"/>
      <c r="B6" s="37" t="s">
        <v>22</v>
      </c>
      <c r="C6" s="38" t="s">
        <v>118</v>
      </c>
      <c r="D6" s="39">
        <f>$K$304</f>
        <v>95</v>
      </c>
      <c r="E6" s="40" t="s">
        <v>110</v>
      </c>
      <c r="F6" s="35"/>
      <c r="G6" s="5"/>
      <c r="H6" s="10"/>
      <c r="I6" s="10"/>
      <c r="J6" s="10"/>
      <c r="K6" s="10"/>
      <c r="L6" s="10"/>
      <c r="M6" s="10"/>
      <c r="N6" s="10"/>
      <c r="O6" s="10"/>
      <c r="P6" s="10"/>
    </row>
    <row r="7" spans="1:17" x14ac:dyDescent="0.25">
      <c r="A7" s="36"/>
      <c r="B7" s="37" t="s">
        <v>100</v>
      </c>
      <c r="C7" s="38" t="s">
        <v>115</v>
      </c>
      <c r="D7" s="39">
        <f>$L$304</f>
        <v>154</v>
      </c>
      <c r="E7" s="40" t="s">
        <v>109</v>
      </c>
      <c r="F7" s="35"/>
      <c r="G7" s="5"/>
      <c r="H7" s="10"/>
      <c r="I7" s="10"/>
      <c r="J7" s="10"/>
      <c r="K7" s="10"/>
      <c r="L7" s="10"/>
      <c r="M7" s="10"/>
      <c r="N7" s="10"/>
      <c r="O7" s="10"/>
      <c r="P7" s="10"/>
    </row>
    <row r="8" spans="1:17" x14ac:dyDescent="0.25">
      <c r="A8" s="36"/>
      <c r="B8" s="37" t="s">
        <v>40</v>
      </c>
      <c r="C8" s="38" t="s">
        <v>117</v>
      </c>
      <c r="D8" s="39">
        <f>$M$304</f>
        <v>50</v>
      </c>
      <c r="E8" s="40" t="s">
        <v>111</v>
      </c>
      <c r="F8" s="35"/>
      <c r="G8" s="5"/>
      <c r="H8" s="10"/>
      <c r="I8" s="10"/>
      <c r="J8" s="10"/>
      <c r="K8" s="10"/>
      <c r="L8" s="10"/>
      <c r="M8" s="10"/>
      <c r="N8" s="10"/>
      <c r="O8" s="10"/>
      <c r="P8" s="10"/>
    </row>
    <row r="9" spans="1:17" ht="35.25" customHeight="1" x14ac:dyDescent="0.9">
      <c r="A9" s="36"/>
      <c r="B9" s="41"/>
      <c r="C9" s="57"/>
      <c r="D9" s="33"/>
      <c r="E9" s="58"/>
      <c r="F9" s="59"/>
      <c r="G9" s="5"/>
      <c r="H9" s="11" t="str">
        <f>LEFT(Dec!B3,6)</f>
        <v>Hastin</v>
      </c>
      <c r="I9" s="11" t="str">
        <f>LEFT(Dec!B4,6)</f>
        <v>Bright</v>
      </c>
      <c r="J9" s="11" t="str">
        <f>LEFT(Dec!B5,6)</f>
        <v>Eastbo</v>
      </c>
      <c r="K9" s="11" t="str">
        <f>LEFT(Dec!B6,6)</f>
        <v>HYAC</v>
      </c>
      <c r="L9" s="11" t="str">
        <f>LEFT(Dec!B7,6)</f>
        <v>Lewes</v>
      </c>
      <c r="M9" s="11" t="str">
        <f>LEFT(Dec!B8,6)</f>
        <v>Phoeni</v>
      </c>
      <c r="N9" s="12" t="s">
        <v>2</v>
      </c>
      <c r="O9" s="10"/>
      <c r="P9" s="10"/>
    </row>
    <row r="10" spans="1:17" ht="13" x14ac:dyDescent="0.3">
      <c r="A10" s="43" t="s">
        <v>43</v>
      </c>
      <c r="B10" s="41"/>
      <c r="C10" s="44" t="s">
        <v>48</v>
      </c>
      <c r="D10" s="25"/>
      <c r="E10" s="45"/>
      <c r="F10" s="35"/>
      <c r="G10" s="5"/>
      <c r="H10" s="13" t="str">
        <f>Dec!A3</f>
        <v>A</v>
      </c>
      <c r="I10" s="13" t="str">
        <f>Dec!A4</f>
        <v>B</v>
      </c>
      <c r="J10" s="13" t="str">
        <f>Dec!A5</f>
        <v>E</v>
      </c>
      <c r="K10" s="13" t="str">
        <f>Dec!A6</f>
        <v>H</v>
      </c>
      <c r="L10" s="13" t="str">
        <f>Dec!A7</f>
        <v>L</v>
      </c>
      <c r="M10" s="13" t="str">
        <f>Dec!A8</f>
        <v>P</v>
      </c>
      <c r="N10" s="14"/>
      <c r="O10" s="10" t="s">
        <v>52</v>
      </c>
    </row>
    <row r="11" spans="1:17" x14ac:dyDescent="0.25">
      <c r="A11" s="36" t="s">
        <v>291</v>
      </c>
      <c r="B11" s="46">
        <v>1</v>
      </c>
      <c r="C11" s="47" t="str">
        <f>IF(A11="","",VLOOKUP($A10,IF(LEN(A11)=2,MSB,MSA),VLOOKUP(LEFT(A11,1),Teams,4,FALSE),FALSE))</f>
        <v>Zachary Soan</v>
      </c>
      <c r="D11" s="47" t="str">
        <f t="shared" ref="D11:D16" si="0">IF(A11="","",VLOOKUP(LEFT(A11,1),Teams,2,FALSE))</f>
        <v>Eastbourne</v>
      </c>
      <c r="E11" s="48" t="s">
        <v>333</v>
      </c>
      <c r="F11" s="49">
        <v>6</v>
      </c>
      <c r="G11" s="5"/>
      <c r="H11" s="14" t="str">
        <f t="shared" ref="H11:M26" si="1">IF($A11="","",IF(LEFT($A11,1)=H$10,$F11,""))</f>
        <v/>
      </c>
      <c r="I11" s="14" t="str">
        <f t="shared" si="1"/>
        <v/>
      </c>
      <c r="J11" s="14">
        <f t="shared" si="1"/>
        <v>6</v>
      </c>
      <c r="K11" s="14" t="str">
        <f t="shared" si="1"/>
        <v/>
      </c>
      <c r="L11" s="14" t="str">
        <f t="shared" si="1"/>
        <v/>
      </c>
      <c r="M11" s="14" t="str">
        <f t="shared" si="1"/>
        <v/>
      </c>
      <c r="N11" s="14"/>
      <c r="O11" s="10"/>
      <c r="Q11" t="s">
        <v>27</v>
      </c>
    </row>
    <row r="12" spans="1:17" x14ac:dyDescent="0.25">
      <c r="A12" s="36" t="s">
        <v>290</v>
      </c>
      <c r="B12" s="46">
        <v>2</v>
      </c>
      <c r="C12" s="47" t="str">
        <f>IF(A12="","",VLOOKUP($A10,IF(LEN(A12)=2,MSB,MSA),VLOOKUP(LEFT(A12,1),Teams,4,FALSE),FALSE))</f>
        <v>Samuel Trotman</v>
      </c>
      <c r="D12" s="47" t="str">
        <f t="shared" si="0"/>
        <v>Lewes</v>
      </c>
      <c r="E12" s="48" t="s">
        <v>295</v>
      </c>
      <c r="F12" s="49">
        <v>5</v>
      </c>
      <c r="G12" s="5"/>
      <c r="H12" s="14" t="str">
        <f t="shared" si="1"/>
        <v/>
      </c>
      <c r="I12" s="14" t="str">
        <f t="shared" si="1"/>
        <v/>
      </c>
      <c r="J12" s="14" t="str">
        <f t="shared" si="1"/>
        <v/>
      </c>
      <c r="K12" s="14" t="str">
        <f t="shared" si="1"/>
        <v/>
      </c>
      <c r="L12" s="14">
        <f t="shared" si="1"/>
        <v>5</v>
      </c>
      <c r="M12" s="14" t="str">
        <f t="shared" si="1"/>
        <v/>
      </c>
      <c r="N12" s="14"/>
      <c r="O12" s="10"/>
      <c r="Q12" t="s">
        <v>27</v>
      </c>
    </row>
    <row r="13" spans="1:17" x14ac:dyDescent="0.25">
      <c r="A13" s="36" t="s">
        <v>288</v>
      </c>
      <c r="B13" s="46" t="s">
        <v>39</v>
      </c>
      <c r="C13" s="47" t="str">
        <f>IF(A13="","",VLOOKUP($A10,IF(LEN(A13)=2,MSB,MSA),VLOOKUP(LEFT(A13,1),Teams,4,FALSE),FALSE))</f>
        <v>David Otero</v>
      </c>
      <c r="D13" s="47" t="str">
        <f t="shared" si="0"/>
        <v>Phoenix</v>
      </c>
      <c r="E13" s="48" t="s">
        <v>310</v>
      </c>
      <c r="F13" s="49">
        <v>4</v>
      </c>
      <c r="G13" s="5"/>
      <c r="H13" s="14" t="str">
        <f t="shared" si="1"/>
        <v/>
      </c>
      <c r="I13" s="14" t="str">
        <f t="shared" si="1"/>
        <v/>
      </c>
      <c r="J13" s="14" t="str">
        <f t="shared" si="1"/>
        <v/>
      </c>
      <c r="K13" s="14" t="str">
        <f t="shared" si="1"/>
        <v/>
      </c>
      <c r="L13" s="14" t="str">
        <f t="shared" si="1"/>
        <v/>
      </c>
      <c r="M13" s="14">
        <f t="shared" si="1"/>
        <v>4</v>
      </c>
      <c r="N13" s="14"/>
      <c r="O13" s="10"/>
    </row>
    <row r="14" spans="1:17" x14ac:dyDescent="0.25">
      <c r="A14" s="36" t="s">
        <v>286</v>
      </c>
      <c r="B14" s="46" t="s">
        <v>22</v>
      </c>
      <c r="C14" s="47" t="str">
        <f>IF(A14="","",VLOOKUP($A10,IF(LEN(A14)=2,MSB,MSA),VLOOKUP(LEFT(A14,1),Teams,4,FALSE),FALSE))</f>
        <v>Jack Torode-Cooke</v>
      </c>
      <c r="D14" s="47" t="str">
        <f t="shared" si="0"/>
        <v>Brighton &amp; Hove</v>
      </c>
      <c r="E14" s="48" t="s">
        <v>303</v>
      </c>
      <c r="F14" s="49">
        <v>3</v>
      </c>
      <c r="G14" s="5"/>
      <c r="H14" s="14" t="str">
        <f t="shared" si="1"/>
        <v/>
      </c>
      <c r="I14" s="14">
        <f t="shared" si="1"/>
        <v>3</v>
      </c>
      <c r="J14" s="14" t="str">
        <f t="shared" si="1"/>
        <v/>
      </c>
      <c r="K14" s="14" t="str">
        <f t="shared" si="1"/>
        <v/>
      </c>
      <c r="L14" s="14" t="str">
        <f t="shared" si="1"/>
        <v/>
      </c>
      <c r="M14" s="14" t="str">
        <f t="shared" si="1"/>
        <v/>
      </c>
      <c r="N14" s="14"/>
      <c r="O14" s="10"/>
      <c r="Q14" t="s">
        <v>27</v>
      </c>
    </row>
    <row r="15" spans="1:17" x14ac:dyDescent="0.25">
      <c r="A15" s="36"/>
      <c r="B15" s="46" t="s">
        <v>40</v>
      </c>
      <c r="C15" s="47" t="str">
        <f>IF(A15="","",VLOOKUP($A10,IF(LEN(A15)=2,MSB,MSA),VLOOKUP(LEFT(A15,1),Teams,4,FALSE),FALSE))</f>
        <v/>
      </c>
      <c r="D15" s="47" t="str">
        <f t="shared" si="0"/>
        <v/>
      </c>
      <c r="E15" s="48"/>
      <c r="F15" s="49">
        <v>2</v>
      </c>
      <c r="G15" s="5"/>
      <c r="H15" s="14" t="str">
        <f t="shared" si="1"/>
        <v/>
      </c>
      <c r="I15" s="14" t="str">
        <f t="shared" si="1"/>
        <v/>
      </c>
      <c r="J15" s="14" t="str">
        <f t="shared" si="1"/>
        <v/>
      </c>
      <c r="K15" s="14" t="str">
        <f t="shared" si="1"/>
        <v/>
      </c>
      <c r="L15" s="14" t="str">
        <f t="shared" si="1"/>
        <v/>
      </c>
      <c r="M15" s="14" t="str">
        <f t="shared" si="1"/>
        <v/>
      </c>
      <c r="N15" s="14"/>
      <c r="O15" s="10"/>
    </row>
    <row r="16" spans="1:17" x14ac:dyDescent="0.25">
      <c r="A16" s="36"/>
      <c r="B16" s="46" t="s">
        <v>100</v>
      </c>
      <c r="C16" s="47" t="str">
        <f>IF(A16="","",VLOOKUP($A10,IF(LEN(A16)=2,MSB,MSA),VLOOKUP(LEFT(A16,1),Teams,4,FALSE),FALSE))</f>
        <v/>
      </c>
      <c r="D16" s="47" t="str">
        <f t="shared" si="0"/>
        <v/>
      </c>
      <c r="E16" s="48"/>
      <c r="F16" s="49">
        <v>1</v>
      </c>
      <c r="G16" s="5"/>
      <c r="H16" s="14" t="str">
        <f t="shared" si="1"/>
        <v/>
      </c>
      <c r="I16" s="14" t="str">
        <f t="shared" si="1"/>
        <v/>
      </c>
      <c r="J16" s="14" t="str">
        <f t="shared" si="1"/>
        <v/>
      </c>
      <c r="K16" s="14" t="str">
        <f t="shared" si="1"/>
        <v/>
      </c>
      <c r="L16" s="14" t="str">
        <f t="shared" si="1"/>
        <v/>
      </c>
      <c r="M16" s="14" t="str">
        <f t="shared" si="1"/>
        <v/>
      </c>
      <c r="N16" s="14">
        <f>21-SUM(H11:M16)</f>
        <v>3</v>
      </c>
      <c r="O16" s="10"/>
      <c r="Q16" t="s">
        <v>27</v>
      </c>
    </row>
    <row r="17" spans="1:17" ht="13" x14ac:dyDescent="0.3">
      <c r="A17" s="43" t="s">
        <v>43</v>
      </c>
      <c r="B17" s="41"/>
      <c r="C17" s="50" t="s">
        <v>49</v>
      </c>
      <c r="D17" s="25"/>
      <c r="E17" s="45"/>
      <c r="F17" s="35"/>
      <c r="G17" s="5"/>
      <c r="H17" s="14"/>
      <c r="I17" s="14"/>
      <c r="J17" s="14"/>
      <c r="K17" s="14"/>
      <c r="L17" s="14"/>
      <c r="M17" s="14"/>
      <c r="N17" s="14"/>
      <c r="O17" s="10" t="s">
        <v>53</v>
      </c>
    </row>
    <row r="18" spans="1:17" x14ac:dyDescent="0.25">
      <c r="A18" s="51" t="s">
        <v>317</v>
      </c>
      <c r="B18" s="46">
        <v>1</v>
      </c>
      <c r="C18" s="47" t="str">
        <f>IF(A18="","",VLOOKUP($A17,IF(LEN(A18)=2,MSB,MSA),VLOOKUP(LEFT(A18,1),Teams,4,FALSE),FALSE))</f>
        <v>Rainbow Love</v>
      </c>
      <c r="D18" s="47" t="str">
        <f t="shared" ref="D18:D23" si="2">IF(A18="","",VLOOKUP(LEFT(A18,1),Teams,2,FALSE))</f>
        <v>Lewes</v>
      </c>
      <c r="E18" s="48" t="s">
        <v>334</v>
      </c>
      <c r="F18" s="49">
        <v>6</v>
      </c>
      <c r="G18" s="5"/>
      <c r="H18" s="14" t="str">
        <f t="shared" si="1"/>
        <v/>
      </c>
      <c r="I18" s="14" t="str">
        <f t="shared" si="1"/>
        <v/>
      </c>
      <c r="J18" s="14" t="str">
        <f t="shared" si="1"/>
        <v/>
      </c>
      <c r="K18" s="14" t="str">
        <f t="shared" si="1"/>
        <v/>
      </c>
      <c r="L18" s="14">
        <f t="shared" si="1"/>
        <v>6</v>
      </c>
      <c r="M18" s="14" t="str">
        <f t="shared" si="1"/>
        <v/>
      </c>
      <c r="N18" s="14"/>
      <c r="O18" s="10"/>
      <c r="Q18" t="s">
        <v>27</v>
      </c>
    </row>
    <row r="19" spans="1:17" x14ac:dyDescent="0.25">
      <c r="A19" s="51" t="s">
        <v>297</v>
      </c>
      <c r="B19" s="46">
        <v>2</v>
      </c>
      <c r="C19" s="47" t="str">
        <f>IF(A19="","",VLOOKUP($A17,IF(LEN(A19)=2,MSB,MSA),VLOOKUP(LEFT(A19,1),Teams,4,FALSE),FALSE))</f>
        <v>Daniel Oakden</v>
      </c>
      <c r="D19" s="47" t="str">
        <f t="shared" si="2"/>
        <v>Brighton &amp; Hove</v>
      </c>
      <c r="E19" s="48" t="s">
        <v>306</v>
      </c>
      <c r="F19" s="49">
        <v>5</v>
      </c>
      <c r="G19" s="5"/>
      <c r="H19" s="14" t="str">
        <f t="shared" si="1"/>
        <v/>
      </c>
      <c r="I19" s="14">
        <f t="shared" si="1"/>
        <v>5</v>
      </c>
      <c r="J19" s="14" t="str">
        <f t="shared" si="1"/>
        <v/>
      </c>
      <c r="K19" s="14" t="str">
        <f t="shared" si="1"/>
        <v/>
      </c>
      <c r="L19" s="14" t="str">
        <f t="shared" si="1"/>
        <v/>
      </c>
      <c r="M19" s="14" t="str">
        <f t="shared" si="1"/>
        <v/>
      </c>
      <c r="N19" s="14"/>
      <c r="O19" s="10"/>
      <c r="Q19" t="s">
        <v>27</v>
      </c>
    </row>
    <row r="20" spans="1:17" x14ac:dyDescent="0.25">
      <c r="A20" s="51" t="s">
        <v>299</v>
      </c>
      <c r="B20" s="46" t="s">
        <v>39</v>
      </c>
      <c r="C20" s="47" t="str">
        <f>IF(A20="","",VLOOKUP($A17,IF(LEN(A20)=2,MSB,MSA),VLOOKUP(LEFT(A20,1),Teams,4,FALSE),FALSE))</f>
        <v>Harley Hoad</v>
      </c>
      <c r="D20" s="47" t="str">
        <f t="shared" si="2"/>
        <v>Eastbourne</v>
      </c>
      <c r="E20" s="48" t="s">
        <v>307</v>
      </c>
      <c r="F20" s="49">
        <v>4</v>
      </c>
      <c r="G20" s="5"/>
      <c r="H20" s="14" t="str">
        <f t="shared" si="1"/>
        <v/>
      </c>
      <c r="I20" s="14" t="str">
        <f t="shared" si="1"/>
        <v/>
      </c>
      <c r="J20" s="14">
        <f t="shared" si="1"/>
        <v>4</v>
      </c>
      <c r="K20" s="14" t="str">
        <f t="shared" si="1"/>
        <v/>
      </c>
      <c r="L20" s="14" t="str">
        <f t="shared" si="1"/>
        <v/>
      </c>
      <c r="M20" s="14" t="str">
        <f t="shared" si="1"/>
        <v/>
      </c>
      <c r="N20" s="14"/>
      <c r="O20" s="10"/>
    </row>
    <row r="21" spans="1:17" x14ac:dyDescent="0.25">
      <c r="A21" s="51"/>
      <c r="B21" s="46" t="s">
        <v>22</v>
      </c>
      <c r="C21" s="47" t="str">
        <f>IF(A21="","",VLOOKUP($A17,IF(LEN(A21)=2,MSB,MSA),VLOOKUP(LEFT(A21,1),Teams,4,FALSE),FALSE))</f>
        <v/>
      </c>
      <c r="D21" s="47" t="str">
        <f t="shared" si="2"/>
        <v/>
      </c>
      <c r="E21" s="48"/>
      <c r="F21" s="49">
        <v>3</v>
      </c>
      <c r="G21" s="5"/>
      <c r="H21" s="14" t="str">
        <f t="shared" si="1"/>
        <v/>
      </c>
      <c r="I21" s="14" t="str">
        <f t="shared" si="1"/>
        <v/>
      </c>
      <c r="J21" s="14" t="str">
        <f t="shared" si="1"/>
        <v/>
      </c>
      <c r="K21" s="14" t="str">
        <f t="shared" si="1"/>
        <v/>
      </c>
      <c r="L21" s="14" t="str">
        <f t="shared" si="1"/>
        <v/>
      </c>
      <c r="M21" s="14" t="str">
        <f t="shared" si="1"/>
        <v/>
      </c>
      <c r="N21" s="14"/>
      <c r="O21" s="10"/>
      <c r="Q21" t="s">
        <v>27</v>
      </c>
    </row>
    <row r="22" spans="1:17" x14ac:dyDescent="0.25">
      <c r="A22" s="51"/>
      <c r="B22" s="46" t="s">
        <v>40</v>
      </c>
      <c r="C22" s="47" t="str">
        <f>IF(A22="","",VLOOKUP($A17,IF(LEN(A22)=2,MSB,MSA),VLOOKUP(LEFT(A22,1),Teams,4,FALSE),FALSE))</f>
        <v/>
      </c>
      <c r="D22" s="47" t="str">
        <f t="shared" si="2"/>
        <v/>
      </c>
      <c r="E22" s="48"/>
      <c r="F22" s="49">
        <v>2</v>
      </c>
      <c r="G22" s="5"/>
      <c r="H22" s="14" t="str">
        <f t="shared" si="1"/>
        <v/>
      </c>
      <c r="I22" s="14" t="str">
        <f t="shared" si="1"/>
        <v/>
      </c>
      <c r="J22" s="14" t="str">
        <f t="shared" si="1"/>
        <v/>
      </c>
      <c r="K22" s="14" t="str">
        <f t="shared" si="1"/>
        <v/>
      </c>
      <c r="L22" s="14" t="str">
        <f t="shared" si="1"/>
        <v/>
      </c>
      <c r="M22" s="14" t="str">
        <f t="shared" si="1"/>
        <v/>
      </c>
      <c r="N22" s="14"/>
      <c r="O22" s="10"/>
    </row>
    <row r="23" spans="1:17" x14ac:dyDescent="0.25">
      <c r="A23" s="51"/>
      <c r="B23" s="46" t="s">
        <v>100</v>
      </c>
      <c r="C23" s="47" t="str">
        <f>IF(A23="","",VLOOKUP($A17,IF(LEN(A23)=2,MSB,MSA),VLOOKUP(LEFT(A23,1),Teams,4,FALSE),FALSE))</f>
        <v/>
      </c>
      <c r="D23" s="47" t="str">
        <f t="shared" si="2"/>
        <v/>
      </c>
      <c r="E23" s="48"/>
      <c r="F23" s="49">
        <v>1</v>
      </c>
      <c r="G23" s="5"/>
      <c r="H23" s="14" t="str">
        <f t="shared" si="1"/>
        <v/>
      </c>
      <c r="I23" s="14" t="str">
        <f t="shared" si="1"/>
        <v/>
      </c>
      <c r="J23" s="14" t="str">
        <f t="shared" si="1"/>
        <v/>
      </c>
      <c r="K23" s="14" t="str">
        <f t="shared" si="1"/>
        <v/>
      </c>
      <c r="L23" s="14" t="str">
        <f t="shared" si="1"/>
        <v/>
      </c>
      <c r="M23" s="14" t="str">
        <f t="shared" si="1"/>
        <v/>
      </c>
      <c r="N23" s="14">
        <f>21-SUM(H18:M23)</f>
        <v>6</v>
      </c>
      <c r="O23" s="10"/>
      <c r="Q23" t="s">
        <v>27</v>
      </c>
    </row>
    <row r="24" spans="1:17" ht="13" x14ac:dyDescent="0.3">
      <c r="A24" s="43" t="s">
        <v>44</v>
      </c>
      <c r="B24" s="41"/>
      <c r="C24" s="44" t="s">
        <v>50</v>
      </c>
      <c r="D24" s="25"/>
      <c r="E24" s="45"/>
      <c r="F24" s="35"/>
      <c r="G24" s="5"/>
      <c r="H24" s="14"/>
      <c r="I24" s="14"/>
      <c r="J24" s="14"/>
      <c r="K24" s="14"/>
      <c r="L24" s="14"/>
      <c r="M24" s="14"/>
      <c r="N24" s="14"/>
      <c r="O24" s="10" t="s">
        <v>54</v>
      </c>
    </row>
    <row r="25" spans="1:17" x14ac:dyDescent="0.25">
      <c r="A25" s="51" t="s">
        <v>291</v>
      </c>
      <c r="B25" s="46">
        <v>1</v>
      </c>
      <c r="C25" s="47" t="str">
        <f>IF(A25="","",VLOOKUP($A24,IF(LEN(A25)=2,MSB,MSA),VLOOKUP(LEFT(A25,1),Teams,4,FALSE),FALSE))</f>
        <v>Zachary Soan</v>
      </c>
      <c r="D25" s="47" t="str">
        <f t="shared" ref="D25:D30" si="3">IF(A25="","",VLOOKUP(LEFT(A25,1),Teams,2,FALSE))</f>
        <v>Eastbourne</v>
      </c>
      <c r="E25" s="48" t="s">
        <v>430</v>
      </c>
      <c r="F25" s="49">
        <v>6</v>
      </c>
      <c r="G25" s="5"/>
      <c r="H25" s="14" t="str">
        <f t="shared" si="1"/>
        <v/>
      </c>
      <c r="I25" s="14" t="str">
        <f t="shared" si="1"/>
        <v/>
      </c>
      <c r="J25" s="14">
        <f t="shared" si="1"/>
        <v>6</v>
      </c>
      <c r="K25" s="14" t="str">
        <f t="shared" si="1"/>
        <v/>
      </c>
      <c r="L25" s="14" t="str">
        <f t="shared" si="1"/>
        <v/>
      </c>
      <c r="M25" s="14" t="str">
        <f t="shared" si="1"/>
        <v/>
      </c>
      <c r="N25" s="14"/>
      <c r="O25" s="10"/>
      <c r="Q25" t="s">
        <v>30</v>
      </c>
    </row>
    <row r="26" spans="1:17" x14ac:dyDescent="0.25">
      <c r="A26" s="51" t="s">
        <v>286</v>
      </c>
      <c r="B26" s="46">
        <v>2</v>
      </c>
      <c r="C26" s="47" t="str">
        <f>IF(A26="","",VLOOKUP($A24,IF(LEN(A26)=2,MSB,MSA),VLOOKUP(LEFT(A26,1),Teams,4,FALSE),FALSE))</f>
        <v>Ethan Taites</v>
      </c>
      <c r="D26" s="47" t="str">
        <f t="shared" si="3"/>
        <v>Brighton &amp; Hove</v>
      </c>
      <c r="E26" s="48" t="s">
        <v>434</v>
      </c>
      <c r="F26" s="49">
        <v>5</v>
      </c>
      <c r="G26" s="5"/>
      <c r="H26" s="14" t="str">
        <f t="shared" si="1"/>
        <v/>
      </c>
      <c r="I26" s="14">
        <f t="shared" si="1"/>
        <v>5</v>
      </c>
      <c r="J26" s="14" t="str">
        <f t="shared" si="1"/>
        <v/>
      </c>
      <c r="K26" s="14" t="str">
        <f t="shared" si="1"/>
        <v/>
      </c>
      <c r="L26" s="14" t="str">
        <f t="shared" si="1"/>
        <v/>
      </c>
      <c r="M26" s="14" t="str">
        <f t="shared" si="1"/>
        <v/>
      </c>
      <c r="N26" s="14"/>
      <c r="O26" s="10"/>
      <c r="Q26" t="s">
        <v>30</v>
      </c>
    </row>
    <row r="27" spans="1:17" x14ac:dyDescent="0.25">
      <c r="A27" s="51" t="s">
        <v>290</v>
      </c>
      <c r="B27" s="46" t="s">
        <v>39</v>
      </c>
      <c r="C27" s="47" t="str">
        <f>IF(A27="","",VLOOKUP($A24,IF(LEN(A27)=2,MSB,MSA),VLOOKUP(LEFT(A27,1),Teams,4,FALSE),FALSE))</f>
        <v>Daniel Tennant</v>
      </c>
      <c r="D27" s="47" t="str">
        <f t="shared" si="3"/>
        <v>Lewes</v>
      </c>
      <c r="E27" s="48" t="s">
        <v>435</v>
      </c>
      <c r="F27" s="49">
        <v>4</v>
      </c>
      <c r="G27" s="5"/>
      <c r="H27" s="14" t="str">
        <f t="shared" ref="H27:M30" si="4">IF($A27="","",IF(LEFT($A27,1)=H$10,$F27,""))</f>
        <v/>
      </c>
      <c r="I27" s="14" t="str">
        <f t="shared" si="4"/>
        <v/>
      </c>
      <c r="J27" s="14" t="str">
        <f t="shared" si="4"/>
        <v/>
      </c>
      <c r="K27" s="14" t="str">
        <f t="shared" si="4"/>
        <v/>
      </c>
      <c r="L27" s="14">
        <f t="shared" si="4"/>
        <v>4</v>
      </c>
      <c r="M27" s="14" t="str">
        <f t="shared" si="4"/>
        <v/>
      </c>
      <c r="N27" s="14"/>
      <c r="O27" s="10"/>
    </row>
    <row r="28" spans="1:17" x14ac:dyDescent="0.25">
      <c r="A28" s="51" t="s">
        <v>288</v>
      </c>
      <c r="B28" s="46" t="s">
        <v>22</v>
      </c>
      <c r="C28" s="47" t="str">
        <f>IF(A28="","",VLOOKUP($A24,IF(LEN(A28)=2,MSB,MSA),VLOOKUP(LEFT(A28,1),Teams,4,FALSE),FALSE))</f>
        <v>Marcus Robinson</v>
      </c>
      <c r="D28" s="47" t="str">
        <f t="shared" si="3"/>
        <v>Phoenix</v>
      </c>
      <c r="E28" s="48" t="s">
        <v>436</v>
      </c>
      <c r="F28" s="49">
        <v>3</v>
      </c>
      <c r="G28" s="5"/>
      <c r="H28" s="14" t="str">
        <f t="shared" si="4"/>
        <v/>
      </c>
      <c r="I28" s="14" t="str">
        <f t="shared" si="4"/>
        <v/>
      </c>
      <c r="J28" s="14" t="str">
        <f t="shared" si="4"/>
        <v/>
      </c>
      <c r="K28" s="14" t="str">
        <f t="shared" si="4"/>
        <v/>
      </c>
      <c r="L28" s="14" t="str">
        <f t="shared" si="4"/>
        <v/>
      </c>
      <c r="M28" s="14">
        <f t="shared" si="4"/>
        <v>3</v>
      </c>
      <c r="N28" s="14"/>
      <c r="O28" s="10"/>
      <c r="Q28" t="s">
        <v>30</v>
      </c>
    </row>
    <row r="29" spans="1:17" x14ac:dyDescent="0.25">
      <c r="A29" s="51"/>
      <c r="B29" s="46" t="s">
        <v>40</v>
      </c>
      <c r="C29" s="47" t="str">
        <f>IF(A29="","",VLOOKUP($A24,IF(LEN(A29)=2,MSB,MSA),VLOOKUP(LEFT(A29,1),Teams,4,FALSE),FALSE))</f>
        <v/>
      </c>
      <c r="D29" s="47" t="str">
        <f t="shared" si="3"/>
        <v/>
      </c>
      <c r="E29" s="48"/>
      <c r="F29" s="49">
        <v>2</v>
      </c>
      <c r="G29" s="5"/>
      <c r="H29" s="14" t="str">
        <f t="shared" si="4"/>
        <v/>
      </c>
      <c r="I29" s="14" t="str">
        <f t="shared" si="4"/>
        <v/>
      </c>
      <c r="J29" s="14" t="str">
        <f t="shared" si="4"/>
        <v/>
      </c>
      <c r="K29" s="14" t="str">
        <f t="shared" si="4"/>
        <v/>
      </c>
      <c r="L29" s="14" t="str">
        <f t="shared" si="4"/>
        <v/>
      </c>
      <c r="M29" s="14" t="str">
        <f t="shared" si="4"/>
        <v/>
      </c>
      <c r="N29" s="14"/>
      <c r="O29" s="10"/>
    </row>
    <row r="30" spans="1:17" x14ac:dyDescent="0.25">
      <c r="A30" s="51"/>
      <c r="B30" s="46" t="s">
        <v>100</v>
      </c>
      <c r="C30" s="47" t="str">
        <f>IF(A30="","",VLOOKUP($A24,IF(LEN(A30)=2,MSB,MSA),VLOOKUP(LEFT(A30,1),Teams,4,FALSE),FALSE))</f>
        <v/>
      </c>
      <c r="D30" s="47" t="str">
        <f t="shared" si="3"/>
        <v/>
      </c>
      <c r="E30" s="48"/>
      <c r="F30" s="49">
        <v>1</v>
      </c>
      <c r="G30" s="5"/>
      <c r="H30" s="14" t="str">
        <f t="shared" si="4"/>
        <v/>
      </c>
      <c r="I30" s="14" t="str">
        <f t="shared" si="4"/>
        <v/>
      </c>
      <c r="J30" s="14" t="str">
        <f t="shared" si="4"/>
        <v/>
      </c>
      <c r="K30" s="14" t="str">
        <f t="shared" si="4"/>
        <v/>
      </c>
      <c r="L30" s="14" t="str">
        <f t="shared" si="4"/>
        <v/>
      </c>
      <c r="M30" s="14" t="str">
        <f t="shared" si="4"/>
        <v/>
      </c>
      <c r="N30" s="14">
        <f>21-SUM(H25:M30)</f>
        <v>3</v>
      </c>
      <c r="O30" s="10"/>
      <c r="Q30" t="s">
        <v>30</v>
      </c>
    </row>
    <row r="31" spans="1:17" ht="13" x14ac:dyDescent="0.3">
      <c r="A31" s="43" t="s">
        <v>44</v>
      </c>
      <c r="B31" s="41"/>
      <c r="C31" s="50" t="s">
        <v>51</v>
      </c>
      <c r="D31" s="25"/>
      <c r="E31" s="45"/>
      <c r="F31" s="35"/>
      <c r="G31" s="5"/>
      <c r="H31" s="14"/>
      <c r="I31" s="14"/>
      <c r="J31" s="14"/>
      <c r="K31" s="14"/>
      <c r="L31" s="14"/>
      <c r="M31" s="14"/>
      <c r="N31" s="14"/>
      <c r="O31" s="10" t="s">
        <v>55</v>
      </c>
    </row>
    <row r="32" spans="1:17" x14ac:dyDescent="0.25">
      <c r="A32" s="51" t="s">
        <v>299</v>
      </c>
      <c r="B32" s="46">
        <v>1</v>
      </c>
      <c r="C32" s="47" t="str">
        <f>IF(A32="","",VLOOKUP($A31,IF(LEN(A32)=2,MSB,MSA),VLOOKUP(LEFT(A32,1),Teams,4,FALSE),FALSE))</f>
        <v>William Holloway</v>
      </c>
      <c r="D32" s="47" t="str">
        <f t="shared" ref="D32:D37" si="5">IF(A32="","",VLOOKUP(LEFT(A32,1),Teams,2,FALSE))</f>
        <v>Eastbourne</v>
      </c>
      <c r="E32" s="48" t="s">
        <v>437</v>
      </c>
      <c r="F32" s="49">
        <v>6</v>
      </c>
      <c r="G32" s="5"/>
      <c r="H32" s="14" t="str">
        <f t="shared" ref="H32:M37" si="6">IF($A32="","",IF(LEFT($A32,1)=H$10,$F32,""))</f>
        <v/>
      </c>
      <c r="I32" s="14" t="str">
        <f t="shared" si="6"/>
        <v/>
      </c>
      <c r="J32" s="14">
        <f t="shared" si="6"/>
        <v>6</v>
      </c>
      <c r="K32" s="14" t="str">
        <f t="shared" si="6"/>
        <v/>
      </c>
      <c r="L32" s="14" t="str">
        <f t="shared" si="6"/>
        <v/>
      </c>
      <c r="M32" s="14" t="str">
        <f t="shared" si="6"/>
        <v/>
      </c>
      <c r="N32" s="14"/>
      <c r="O32" s="10"/>
      <c r="Q32" t="s">
        <v>30</v>
      </c>
    </row>
    <row r="33" spans="1:17" x14ac:dyDescent="0.25">
      <c r="A33" s="51" t="s">
        <v>297</v>
      </c>
      <c r="B33" s="46">
        <v>2</v>
      </c>
      <c r="C33" s="47" t="str">
        <f>IF(A33="","",VLOOKUP($A31,IF(LEN(A33)=2,MSB,MSA),VLOOKUP(LEFT(A33,1),Teams,4,FALSE),FALSE))</f>
        <v>Ben Sorrell</v>
      </c>
      <c r="D33" s="47" t="str">
        <f t="shared" si="5"/>
        <v>Brighton &amp; Hove</v>
      </c>
      <c r="E33" s="48" t="s">
        <v>301</v>
      </c>
      <c r="F33" s="49">
        <v>5</v>
      </c>
      <c r="G33" s="5"/>
      <c r="H33" s="14" t="str">
        <f t="shared" si="6"/>
        <v/>
      </c>
      <c r="I33" s="14">
        <f t="shared" si="6"/>
        <v>5</v>
      </c>
      <c r="J33" s="14" t="str">
        <f t="shared" si="6"/>
        <v/>
      </c>
      <c r="K33" s="14" t="str">
        <f t="shared" si="6"/>
        <v/>
      </c>
      <c r="L33" s="14" t="str">
        <f t="shared" si="6"/>
        <v/>
      </c>
      <c r="M33" s="14" t="str">
        <f t="shared" si="6"/>
        <v/>
      </c>
      <c r="N33" s="14"/>
      <c r="O33" s="10"/>
    </row>
    <row r="34" spans="1:17" x14ac:dyDescent="0.25">
      <c r="A34" s="51" t="s">
        <v>317</v>
      </c>
      <c r="B34" s="46" t="s">
        <v>39</v>
      </c>
      <c r="C34" s="47" t="str">
        <f>IF(A34="","",VLOOKUP($A31,IF(LEN(A34)=2,MSB,MSA),VLOOKUP(LEFT(A34,1),Teams,4,FALSE),FALSE))</f>
        <v>Miles Levy</v>
      </c>
      <c r="D34" s="47" t="str">
        <f t="shared" si="5"/>
        <v>Lewes</v>
      </c>
      <c r="E34" s="48" t="s">
        <v>438</v>
      </c>
      <c r="F34" s="49">
        <v>4</v>
      </c>
      <c r="G34" s="5"/>
      <c r="H34" s="14" t="str">
        <f t="shared" si="6"/>
        <v/>
      </c>
      <c r="I34" s="14" t="str">
        <f t="shared" si="6"/>
        <v/>
      </c>
      <c r="J34" s="14" t="str">
        <f t="shared" si="6"/>
        <v/>
      </c>
      <c r="K34" s="14" t="str">
        <f t="shared" si="6"/>
        <v/>
      </c>
      <c r="L34" s="14">
        <f t="shared" si="6"/>
        <v>4</v>
      </c>
      <c r="M34" s="14" t="str">
        <f t="shared" si="6"/>
        <v/>
      </c>
      <c r="N34" s="14"/>
      <c r="O34" s="10"/>
      <c r="Q34" t="s">
        <v>30</v>
      </c>
    </row>
    <row r="35" spans="1:17" x14ac:dyDescent="0.25">
      <c r="A35" s="51" t="s">
        <v>298</v>
      </c>
      <c r="B35" s="46" t="s">
        <v>22</v>
      </c>
      <c r="C35" s="47" t="str">
        <f>IF(A35="","",VLOOKUP($A31,IF(LEN(A35)=2,MSB,MSA),VLOOKUP(LEFT(A35,1),Teams,4,FALSE),FALSE))</f>
        <v>Sonny Chumnansin</v>
      </c>
      <c r="D35" s="47" t="str">
        <f t="shared" si="5"/>
        <v>Phoenix</v>
      </c>
      <c r="E35" s="48" t="s">
        <v>439</v>
      </c>
      <c r="F35" s="49">
        <v>3</v>
      </c>
      <c r="G35" s="5"/>
      <c r="H35" s="14" t="str">
        <f t="shared" si="6"/>
        <v/>
      </c>
      <c r="I35" s="14" t="str">
        <f t="shared" si="6"/>
        <v/>
      </c>
      <c r="J35" s="14" t="str">
        <f t="shared" si="6"/>
        <v/>
      </c>
      <c r="K35" s="14" t="str">
        <f t="shared" si="6"/>
        <v/>
      </c>
      <c r="L35" s="14" t="str">
        <f t="shared" si="6"/>
        <v/>
      </c>
      <c r="M35" s="14">
        <f t="shared" si="6"/>
        <v>3</v>
      </c>
      <c r="N35" s="14"/>
      <c r="O35" s="10"/>
      <c r="Q35" t="s">
        <v>30</v>
      </c>
    </row>
    <row r="36" spans="1:17" x14ac:dyDescent="0.25">
      <c r="A36" s="51"/>
      <c r="B36" s="46" t="s">
        <v>40</v>
      </c>
      <c r="C36" s="47" t="str">
        <f>IF(A36="","",VLOOKUP($A31,IF(LEN(A36)=2,MSB,MSA),VLOOKUP(LEFT(A36,1),Teams,4,FALSE),FALSE))</f>
        <v/>
      </c>
      <c r="D36" s="47" t="str">
        <f t="shared" si="5"/>
        <v/>
      </c>
      <c r="E36" s="48"/>
      <c r="F36" s="49">
        <v>2</v>
      </c>
      <c r="G36" s="5"/>
      <c r="H36" s="14" t="str">
        <f t="shared" si="6"/>
        <v/>
      </c>
      <c r="I36" s="14" t="str">
        <f t="shared" si="6"/>
        <v/>
      </c>
      <c r="J36" s="14" t="str">
        <f t="shared" si="6"/>
        <v/>
      </c>
      <c r="K36" s="14" t="str">
        <f t="shared" si="6"/>
        <v/>
      </c>
      <c r="L36" s="14" t="str">
        <f t="shared" si="6"/>
        <v/>
      </c>
      <c r="M36" s="14" t="str">
        <f t="shared" si="6"/>
        <v/>
      </c>
      <c r="N36" s="14"/>
      <c r="O36" s="10"/>
    </row>
    <row r="37" spans="1:17" x14ac:dyDescent="0.25">
      <c r="A37" s="51"/>
      <c r="B37" s="46" t="s">
        <v>100</v>
      </c>
      <c r="C37" s="47" t="str">
        <f>IF(A37="","",VLOOKUP($A31,IF(LEN(A37)=2,MSB,MSA),VLOOKUP(LEFT(A37,1),Teams,4,FALSE),FALSE))</f>
        <v/>
      </c>
      <c r="D37" s="47" t="str">
        <f t="shared" si="5"/>
        <v/>
      </c>
      <c r="E37" s="48"/>
      <c r="F37" s="49">
        <v>1</v>
      </c>
      <c r="G37" s="5"/>
      <c r="H37" s="14" t="str">
        <f t="shared" si="6"/>
        <v/>
      </c>
      <c r="I37" s="14" t="str">
        <f t="shared" si="6"/>
        <v/>
      </c>
      <c r="J37" s="14" t="str">
        <f t="shared" si="6"/>
        <v/>
      </c>
      <c r="K37" s="14" t="str">
        <f t="shared" si="6"/>
        <v/>
      </c>
      <c r="L37" s="14" t="str">
        <f t="shared" si="6"/>
        <v/>
      </c>
      <c r="M37" s="14" t="str">
        <f t="shared" si="6"/>
        <v/>
      </c>
      <c r="N37" s="14">
        <f>21-SUM(H32:M37)</f>
        <v>3</v>
      </c>
      <c r="O37" s="10"/>
      <c r="Q37" t="s">
        <v>30</v>
      </c>
    </row>
    <row r="38" spans="1:17" ht="13" x14ac:dyDescent="0.3">
      <c r="A38" s="43" t="s">
        <v>45</v>
      </c>
      <c r="B38" s="41"/>
      <c r="C38" s="52" t="s">
        <v>82</v>
      </c>
      <c r="D38" s="53"/>
      <c r="E38" s="45"/>
      <c r="F38" s="35"/>
      <c r="G38" s="5"/>
      <c r="H38" s="14"/>
      <c r="I38" s="14"/>
      <c r="J38" s="14"/>
      <c r="K38" s="14"/>
      <c r="L38" s="14"/>
      <c r="M38" s="14"/>
      <c r="N38" s="14"/>
      <c r="O38" s="10" t="s">
        <v>56</v>
      </c>
    </row>
    <row r="39" spans="1:17" x14ac:dyDescent="0.25">
      <c r="A39" s="30" t="s">
        <v>286</v>
      </c>
      <c r="B39" s="46">
        <v>1</v>
      </c>
      <c r="C39" s="47" t="str">
        <f>IF(A39="","",VLOOKUP($A38,IF(LEN(A39)=2,MSB,MSA),VLOOKUP(LEFT(A39,1),Teams,4,FALSE),FALSE))</f>
        <v>Rory Grant</v>
      </c>
      <c r="D39" s="47" t="str">
        <f t="shared" ref="D39:D44" si="7">IF(A39="","",VLOOKUP(LEFT(A39,1),Teams,2,FALSE))</f>
        <v>Brighton &amp; Hove</v>
      </c>
      <c r="E39" s="48" t="s">
        <v>335</v>
      </c>
      <c r="F39" s="49">
        <v>6</v>
      </c>
      <c r="G39" s="5"/>
      <c r="H39" s="14" t="str">
        <f t="shared" ref="H39:M44" si="8">IF($A39="","",IF(LEFT($A39,1)=H$10,$F39,""))</f>
        <v/>
      </c>
      <c r="I39" s="14">
        <f t="shared" si="8"/>
        <v>6</v>
      </c>
      <c r="J39" s="14" t="str">
        <f t="shared" si="8"/>
        <v/>
      </c>
      <c r="K39" s="14" t="str">
        <f t="shared" si="8"/>
        <v/>
      </c>
      <c r="L39" s="14" t="str">
        <f t="shared" si="8"/>
        <v/>
      </c>
      <c r="M39" s="14" t="str">
        <f t="shared" si="8"/>
        <v/>
      </c>
      <c r="N39" s="14"/>
      <c r="O39" s="10"/>
      <c r="Q39" t="s">
        <v>31</v>
      </c>
    </row>
    <row r="40" spans="1:17" x14ac:dyDescent="0.25">
      <c r="A40" s="30" t="s">
        <v>287</v>
      </c>
      <c r="B40" s="46">
        <v>2</v>
      </c>
      <c r="C40" s="47" t="str">
        <f>IF(A40="","",VLOOKUP($A38,IF(LEN(A40)=2,MSB,MSA),VLOOKUP(LEFT(A40,1),Teams,4,FALSE),FALSE))</f>
        <v>Cobey Buckley</v>
      </c>
      <c r="D40" s="47" t="str">
        <f t="shared" si="7"/>
        <v>Hastings</v>
      </c>
      <c r="E40" s="48" t="s">
        <v>336</v>
      </c>
      <c r="F40" s="49">
        <v>5</v>
      </c>
      <c r="G40" s="5"/>
      <c r="H40" s="14">
        <f t="shared" si="8"/>
        <v>5</v>
      </c>
      <c r="I40" s="14" t="str">
        <f t="shared" si="8"/>
        <v/>
      </c>
      <c r="J40" s="14" t="str">
        <f t="shared" si="8"/>
        <v/>
      </c>
      <c r="K40" s="14" t="str">
        <f t="shared" si="8"/>
        <v/>
      </c>
      <c r="L40" s="14" t="str">
        <f t="shared" si="8"/>
        <v/>
      </c>
      <c r="M40" s="14" t="str">
        <f t="shared" si="8"/>
        <v/>
      </c>
      <c r="N40" s="14"/>
      <c r="O40" s="10"/>
      <c r="Q40" t="s">
        <v>31</v>
      </c>
    </row>
    <row r="41" spans="1:17" x14ac:dyDescent="0.25">
      <c r="A41" s="30" t="s">
        <v>288</v>
      </c>
      <c r="B41" s="46" t="s">
        <v>39</v>
      </c>
      <c r="C41" s="47" t="str">
        <f>IF(A41="","",VLOOKUP($A38,IF(LEN(A41)=2,MSB,MSA),VLOOKUP(LEFT(A41,1),Teams,4,FALSE),FALSE))</f>
        <v>Marcus Robinson</v>
      </c>
      <c r="D41" s="47" t="str">
        <f t="shared" si="7"/>
        <v>Phoenix</v>
      </c>
      <c r="E41" s="48" t="s">
        <v>338</v>
      </c>
      <c r="F41" s="49">
        <v>4</v>
      </c>
      <c r="G41" s="5"/>
      <c r="H41" s="14" t="str">
        <f t="shared" si="8"/>
        <v/>
      </c>
      <c r="I41" s="14" t="str">
        <f t="shared" si="8"/>
        <v/>
      </c>
      <c r="J41" s="14" t="str">
        <f t="shared" si="8"/>
        <v/>
      </c>
      <c r="K41" s="14" t="str">
        <f t="shared" si="8"/>
        <v/>
      </c>
      <c r="L41" s="14" t="str">
        <f t="shared" si="8"/>
        <v/>
      </c>
      <c r="M41" s="14">
        <f t="shared" si="8"/>
        <v>4</v>
      </c>
      <c r="N41" s="14"/>
      <c r="O41" s="10"/>
    </row>
    <row r="42" spans="1:17" x14ac:dyDescent="0.25">
      <c r="A42" s="30" t="s">
        <v>290</v>
      </c>
      <c r="B42" s="46" t="s">
        <v>22</v>
      </c>
      <c r="C42" s="47" t="str">
        <f>IF(A42="","",VLOOKUP($A38,IF(LEN(A42)=2,MSB,MSA),VLOOKUP(LEFT(A42,1),Teams,4,FALSE),FALSE))</f>
        <v>Samuel Trotman</v>
      </c>
      <c r="D42" s="47" t="str">
        <f t="shared" si="7"/>
        <v>Lewes</v>
      </c>
      <c r="E42" s="48" t="s">
        <v>339</v>
      </c>
      <c r="F42" s="49">
        <v>3</v>
      </c>
      <c r="G42" s="5"/>
      <c r="H42" s="14" t="str">
        <f t="shared" si="8"/>
        <v/>
      </c>
      <c r="I42" s="14" t="str">
        <f t="shared" si="8"/>
        <v/>
      </c>
      <c r="J42" s="14" t="str">
        <f t="shared" si="8"/>
        <v/>
      </c>
      <c r="K42" s="14" t="str">
        <f t="shared" si="8"/>
        <v/>
      </c>
      <c r="L42" s="14">
        <f t="shared" si="8"/>
        <v>3</v>
      </c>
      <c r="M42" s="14" t="str">
        <f t="shared" si="8"/>
        <v/>
      </c>
      <c r="N42" s="14"/>
      <c r="O42" s="10"/>
      <c r="Q42" t="s">
        <v>31</v>
      </c>
    </row>
    <row r="43" spans="1:17" x14ac:dyDescent="0.25">
      <c r="A43" s="30" t="s">
        <v>291</v>
      </c>
      <c r="B43" s="46" t="s">
        <v>40</v>
      </c>
      <c r="C43" s="47" t="str">
        <f>IF(A43="","",VLOOKUP($A38,IF(LEN(A43)=2,MSB,MSA),VLOOKUP(LEFT(A43,1),Teams,4,FALSE),FALSE))</f>
        <v>Jackson Walker</v>
      </c>
      <c r="D43" s="47" t="str">
        <f t="shared" si="7"/>
        <v>Eastbourne</v>
      </c>
      <c r="E43" s="48" t="s">
        <v>340</v>
      </c>
      <c r="F43" s="49">
        <v>2</v>
      </c>
      <c r="G43" s="5"/>
      <c r="H43" s="14" t="str">
        <f t="shared" si="8"/>
        <v/>
      </c>
      <c r="I43" s="14" t="str">
        <f t="shared" si="8"/>
        <v/>
      </c>
      <c r="J43" s="14">
        <f t="shared" si="8"/>
        <v>2</v>
      </c>
      <c r="K43" s="14" t="str">
        <f t="shared" si="8"/>
        <v/>
      </c>
      <c r="L43" s="14" t="str">
        <f t="shared" si="8"/>
        <v/>
      </c>
      <c r="M43" s="14" t="str">
        <f t="shared" si="8"/>
        <v/>
      </c>
      <c r="N43" s="14"/>
      <c r="O43" s="10"/>
    </row>
    <row r="44" spans="1:17" x14ac:dyDescent="0.25">
      <c r="A44" s="30" t="s">
        <v>289</v>
      </c>
      <c r="B44" s="46" t="s">
        <v>100</v>
      </c>
      <c r="C44" s="47" t="str">
        <f>IF(A44="","",VLOOKUP($A38,IF(LEN(A44)=2,MSB,MSA),VLOOKUP(LEFT(A44,1),Teams,4,FALSE),FALSE))</f>
        <v>Ben Sims</v>
      </c>
      <c r="D44" s="47" t="str">
        <f t="shared" si="7"/>
        <v>HYAC</v>
      </c>
      <c r="E44" s="48" t="s">
        <v>343</v>
      </c>
      <c r="F44" s="49">
        <v>1</v>
      </c>
      <c r="G44" s="5"/>
      <c r="H44" s="14" t="str">
        <f t="shared" si="8"/>
        <v/>
      </c>
      <c r="I44" s="14" t="str">
        <f t="shared" si="8"/>
        <v/>
      </c>
      <c r="J44" s="14" t="str">
        <f t="shared" si="8"/>
        <v/>
      </c>
      <c r="K44" s="14">
        <f t="shared" si="8"/>
        <v>1</v>
      </c>
      <c r="L44" s="14" t="str">
        <f t="shared" si="8"/>
        <v/>
      </c>
      <c r="M44" s="14" t="str">
        <f t="shared" si="8"/>
        <v/>
      </c>
      <c r="N44" s="14">
        <f>21-SUM(H39:M44)</f>
        <v>0</v>
      </c>
      <c r="O44" s="10"/>
      <c r="Q44" t="s">
        <v>31</v>
      </c>
    </row>
    <row r="45" spans="1:17" ht="13" x14ac:dyDescent="0.3">
      <c r="A45" s="43" t="s">
        <v>45</v>
      </c>
      <c r="B45" s="41"/>
      <c r="C45" s="50" t="s">
        <v>83</v>
      </c>
      <c r="D45" s="53"/>
      <c r="E45" s="45"/>
      <c r="F45" s="35"/>
      <c r="G45" s="5"/>
      <c r="H45" s="14"/>
      <c r="I45" s="14"/>
      <c r="J45" s="14"/>
      <c r="K45" s="14"/>
      <c r="L45" s="14"/>
      <c r="M45" s="14"/>
      <c r="N45" s="14"/>
      <c r="O45" s="10" t="s">
        <v>57</v>
      </c>
    </row>
    <row r="46" spans="1:17" x14ac:dyDescent="0.25">
      <c r="A46" s="36" t="s">
        <v>297</v>
      </c>
      <c r="B46" s="46">
        <v>1</v>
      </c>
      <c r="C46" s="47" t="str">
        <f>IF(A46="","",VLOOKUP($A45,IF(LEN(A46)=2,MSB,MSA),VLOOKUP(LEFT(A46,1),Teams,4,FALSE),FALSE))</f>
        <v>Ben Sorrell</v>
      </c>
      <c r="D46" s="47" t="str">
        <f t="shared" ref="D46:D51" si="9">IF(A46="","",VLOOKUP(LEFT(A46,1),Teams,2,FALSE))</f>
        <v>Brighton &amp; Hove</v>
      </c>
      <c r="E46" s="48" t="s">
        <v>337</v>
      </c>
      <c r="F46" s="49">
        <v>6</v>
      </c>
      <c r="G46" s="5"/>
      <c r="H46" s="14" t="str">
        <f t="shared" ref="H46:M51" si="10">IF($A46="","",IF(LEFT($A46,1)=H$10,$F46,""))</f>
        <v/>
      </c>
      <c r="I46" s="14">
        <f t="shared" si="10"/>
        <v>6</v>
      </c>
      <c r="J46" s="14" t="str">
        <f t="shared" si="10"/>
        <v/>
      </c>
      <c r="K46" s="14" t="str">
        <f t="shared" si="10"/>
        <v/>
      </c>
      <c r="L46" s="14" t="str">
        <f t="shared" si="10"/>
        <v/>
      </c>
      <c r="M46" s="14" t="str">
        <f t="shared" si="10"/>
        <v/>
      </c>
      <c r="N46" s="14"/>
      <c r="O46" s="10"/>
      <c r="Q46" t="s">
        <v>31</v>
      </c>
    </row>
    <row r="47" spans="1:17" x14ac:dyDescent="0.25">
      <c r="A47" s="36" t="s">
        <v>298</v>
      </c>
      <c r="B47" s="46">
        <v>2</v>
      </c>
      <c r="C47" s="47" t="str">
        <f>IF(A47="","",VLOOKUP($A45,IF(LEN(A47)=2,MSB,MSA),VLOOKUP(LEFT(A47,1),Teams,4,FALSE),FALSE))</f>
        <v>David Otero</v>
      </c>
      <c r="D47" s="47" t="str">
        <f t="shared" si="9"/>
        <v>Phoenix</v>
      </c>
      <c r="E47" s="48" t="s">
        <v>341</v>
      </c>
      <c r="F47" s="49">
        <v>5</v>
      </c>
      <c r="G47" s="5"/>
      <c r="H47" s="14" t="str">
        <f t="shared" si="10"/>
        <v/>
      </c>
      <c r="I47" s="14" t="str">
        <f t="shared" si="10"/>
        <v/>
      </c>
      <c r="J47" s="14" t="str">
        <f t="shared" si="10"/>
        <v/>
      </c>
      <c r="K47" s="14" t="str">
        <f t="shared" si="10"/>
        <v/>
      </c>
      <c r="L47" s="14" t="str">
        <f t="shared" si="10"/>
        <v/>
      </c>
      <c r="M47" s="14">
        <f t="shared" si="10"/>
        <v>5</v>
      </c>
      <c r="N47" s="14"/>
      <c r="O47" s="10"/>
      <c r="Q47" t="s">
        <v>31</v>
      </c>
    </row>
    <row r="48" spans="1:17" x14ac:dyDescent="0.25">
      <c r="A48" s="36" t="s">
        <v>317</v>
      </c>
      <c r="B48" s="46" t="s">
        <v>39</v>
      </c>
      <c r="C48" s="47" t="str">
        <f>IF(A48="","",VLOOKUP($A45,IF(LEN(A48)=2,MSB,MSA),VLOOKUP(LEFT(A48,1),Teams,4,FALSE),FALSE))</f>
        <v>Seth Muddle</v>
      </c>
      <c r="D48" s="47" t="str">
        <f t="shared" si="9"/>
        <v>Lewes</v>
      </c>
      <c r="E48" s="48" t="s">
        <v>342</v>
      </c>
      <c r="F48" s="49">
        <v>4</v>
      </c>
      <c r="G48" s="5"/>
      <c r="H48" s="14" t="str">
        <f t="shared" si="10"/>
        <v/>
      </c>
      <c r="I48" s="14" t="str">
        <f t="shared" si="10"/>
        <v/>
      </c>
      <c r="J48" s="14" t="str">
        <f t="shared" si="10"/>
        <v/>
      </c>
      <c r="K48" s="14" t="str">
        <f t="shared" si="10"/>
        <v/>
      </c>
      <c r="L48" s="14">
        <f t="shared" si="10"/>
        <v>4</v>
      </c>
      <c r="M48" s="14" t="str">
        <f t="shared" si="10"/>
        <v/>
      </c>
      <c r="N48" s="14"/>
      <c r="O48" s="10"/>
    </row>
    <row r="49" spans="1:17" x14ac:dyDescent="0.25">
      <c r="A49" s="36"/>
      <c r="B49" s="46" t="s">
        <v>22</v>
      </c>
      <c r="C49" s="47" t="str">
        <f>IF(A49="","",VLOOKUP($A45,IF(LEN(A49)=2,MSB,MSA),VLOOKUP(LEFT(A49,1),Teams,4,FALSE),FALSE))</f>
        <v/>
      </c>
      <c r="D49" s="47" t="str">
        <f t="shared" si="9"/>
        <v/>
      </c>
      <c r="E49" s="48"/>
      <c r="F49" s="49">
        <v>3</v>
      </c>
      <c r="G49" s="5"/>
      <c r="H49" s="14" t="str">
        <f t="shared" si="10"/>
        <v/>
      </c>
      <c r="I49" s="14" t="str">
        <f t="shared" si="10"/>
        <v/>
      </c>
      <c r="J49" s="14" t="str">
        <f t="shared" si="10"/>
        <v/>
      </c>
      <c r="K49" s="14" t="str">
        <f t="shared" si="10"/>
        <v/>
      </c>
      <c r="L49" s="14" t="str">
        <f t="shared" si="10"/>
        <v/>
      </c>
      <c r="M49" s="14" t="str">
        <f t="shared" si="10"/>
        <v/>
      </c>
      <c r="N49" s="14"/>
      <c r="O49" s="10"/>
      <c r="Q49" t="s">
        <v>31</v>
      </c>
    </row>
    <row r="50" spans="1:17" x14ac:dyDescent="0.25">
      <c r="A50" s="36"/>
      <c r="B50" s="46" t="s">
        <v>40</v>
      </c>
      <c r="C50" s="47" t="str">
        <f>IF(A50="","",VLOOKUP($A45,IF(LEN(A50)=2,MSB,MSA),VLOOKUP(LEFT(A50,1),Teams,4,FALSE),FALSE))</f>
        <v/>
      </c>
      <c r="D50" s="47" t="str">
        <f t="shared" si="9"/>
        <v/>
      </c>
      <c r="E50" s="48"/>
      <c r="F50" s="49">
        <v>2</v>
      </c>
      <c r="G50" s="5"/>
      <c r="H50" s="14" t="str">
        <f t="shared" si="10"/>
        <v/>
      </c>
      <c r="I50" s="14" t="str">
        <f t="shared" si="10"/>
        <v/>
      </c>
      <c r="J50" s="14" t="str">
        <f t="shared" si="10"/>
        <v/>
      </c>
      <c r="K50" s="14" t="str">
        <f t="shared" si="10"/>
        <v/>
      </c>
      <c r="L50" s="14" t="str">
        <f t="shared" si="10"/>
        <v/>
      </c>
      <c r="M50" s="14" t="str">
        <f t="shared" si="10"/>
        <v/>
      </c>
      <c r="N50" s="14"/>
      <c r="O50" s="10"/>
    </row>
    <row r="51" spans="1:17" x14ac:dyDescent="0.25">
      <c r="A51" s="36"/>
      <c r="B51" s="46" t="s">
        <v>100</v>
      </c>
      <c r="C51" s="47" t="str">
        <f>IF(A51="","",VLOOKUP($A45,IF(LEN(A51)=2,MSB,MSA),VLOOKUP(LEFT(A51,1),Teams,4,FALSE),FALSE))</f>
        <v/>
      </c>
      <c r="D51" s="47" t="str">
        <f t="shared" si="9"/>
        <v/>
      </c>
      <c r="E51" s="48"/>
      <c r="F51" s="49">
        <v>1</v>
      </c>
      <c r="G51" s="5"/>
      <c r="H51" s="14" t="str">
        <f t="shared" si="10"/>
        <v/>
      </c>
      <c r="I51" s="14" t="str">
        <f t="shared" si="10"/>
        <v/>
      </c>
      <c r="J51" s="14" t="str">
        <f t="shared" si="10"/>
        <v/>
      </c>
      <c r="K51" s="14" t="str">
        <f t="shared" si="10"/>
        <v/>
      </c>
      <c r="L51" s="14" t="str">
        <f t="shared" si="10"/>
        <v/>
      </c>
      <c r="M51" s="14" t="str">
        <f t="shared" si="10"/>
        <v/>
      </c>
      <c r="N51" s="14">
        <f>21-SUM(H46:M51)</f>
        <v>6</v>
      </c>
      <c r="O51" s="10"/>
      <c r="Q51" t="s">
        <v>31</v>
      </c>
    </row>
    <row r="52" spans="1:17" ht="13" x14ac:dyDescent="0.3">
      <c r="A52" s="43" t="s">
        <v>46</v>
      </c>
      <c r="B52" s="41"/>
      <c r="C52" s="52" t="s">
        <v>84</v>
      </c>
      <c r="D52" s="53"/>
      <c r="E52" s="42"/>
      <c r="F52" s="35"/>
      <c r="G52" s="5"/>
      <c r="H52" s="14"/>
      <c r="I52" s="14"/>
      <c r="J52" s="14"/>
      <c r="K52" s="14"/>
      <c r="L52" s="14"/>
      <c r="M52" s="14"/>
      <c r="N52" s="14"/>
      <c r="O52" s="10" t="s">
        <v>58</v>
      </c>
    </row>
    <row r="53" spans="1:17" x14ac:dyDescent="0.25">
      <c r="A53" s="36" t="s">
        <v>289</v>
      </c>
      <c r="B53" s="46">
        <v>1</v>
      </c>
      <c r="C53" s="47" t="str">
        <f>IF(A53="","",VLOOKUP($A52,IF(LEN(A53)=2,MSB,MSA),VLOOKUP(LEFT(A53,1),Teams,4,FALSE),FALSE))</f>
        <v>Henry Sully</v>
      </c>
      <c r="D53" s="47" t="str">
        <f t="shared" ref="D53:D58" si="11">IF(A53="","",VLOOKUP(LEFT(A53,1),Teams,2,FALSE))</f>
        <v>HYAC</v>
      </c>
      <c r="E53" s="48" t="s">
        <v>416</v>
      </c>
      <c r="F53" s="49">
        <v>6</v>
      </c>
      <c r="G53" s="5"/>
      <c r="H53" s="14" t="str">
        <f t="shared" ref="H53:M58" si="12">IF($A53="","",IF(LEFT($A53,1)=H$10,$F53,""))</f>
        <v/>
      </c>
      <c r="I53" s="14" t="str">
        <f t="shared" si="12"/>
        <v/>
      </c>
      <c r="J53" s="14" t="str">
        <f t="shared" si="12"/>
        <v/>
      </c>
      <c r="K53" s="14">
        <f t="shared" si="12"/>
        <v>6</v>
      </c>
      <c r="L53" s="14" t="str">
        <f t="shared" si="12"/>
        <v/>
      </c>
      <c r="M53" s="14" t="str">
        <f t="shared" si="12"/>
        <v/>
      </c>
      <c r="N53" s="14"/>
      <c r="O53" s="10"/>
      <c r="Q53" t="s">
        <v>33</v>
      </c>
    </row>
    <row r="54" spans="1:17" x14ac:dyDescent="0.25">
      <c r="A54" s="36" t="s">
        <v>286</v>
      </c>
      <c r="B54" s="46">
        <v>2</v>
      </c>
      <c r="C54" s="47" t="str">
        <f>IF(A54="","",VLOOKUP($A52,IF(LEN(A54)=2,MSB,MSA),VLOOKUP(LEFT(A54,1),Teams,4,FALSE),FALSE))</f>
        <v>Jem Marshall</v>
      </c>
      <c r="D54" s="47" t="str">
        <f t="shared" si="11"/>
        <v>Brighton &amp; Hove</v>
      </c>
      <c r="E54" s="48" t="s">
        <v>417</v>
      </c>
      <c r="F54" s="49">
        <v>5</v>
      </c>
      <c r="G54" s="5"/>
      <c r="H54" s="14" t="str">
        <f t="shared" si="12"/>
        <v/>
      </c>
      <c r="I54" s="14">
        <f t="shared" si="12"/>
        <v>5</v>
      </c>
      <c r="J54" s="14" t="str">
        <f t="shared" si="12"/>
        <v/>
      </c>
      <c r="K54" s="14" t="str">
        <f t="shared" si="12"/>
        <v/>
      </c>
      <c r="L54" s="14" t="str">
        <f t="shared" si="12"/>
        <v/>
      </c>
      <c r="M54" s="14" t="str">
        <f t="shared" si="12"/>
        <v/>
      </c>
      <c r="N54" s="14"/>
      <c r="O54" s="10"/>
      <c r="Q54" t="s">
        <v>33</v>
      </c>
    </row>
    <row r="55" spans="1:17" x14ac:dyDescent="0.25">
      <c r="A55" s="36" t="s">
        <v>317</v>
      </c>
      <c r="B55" s="46" t="s">
        <v>39</v>
      </c>
      <c r="C55" s="47" t="str">
        <f>IF(A55="","",VLOOKUP($A52,IF(LEN(A55)=2,MSB,MSA),VLOOKUP(LEFT(A55,1),Teams,4,FALSE),FALSE))</f>
        <v>Rex Hastings</v>
      </c>
      <c r="D55" s="47" t="str">
        <f t="shared" si="11"/>
        <v>Lewes</v>
      </c>
      <c r="E55" s="48" t="s">
        <v>419</v>
      </c>
      <c r="F55" s="49">
        <v>4</v>
      </c>
      <c r="G55" s="5"/>
      <c r="H55" s="14" t="str">
        <f t="shared" si="12"/>
        <v/>
      </c>
      <c r="I55" s="14" t="str">
        <f t="shared" si="12"/>
        <v/>
      </c>
      <c r="J55" s="14" t="str">
        <f t="shared" si="12"/>
        <v/>
      </c>
      <c r="K55" s="14" t="str">
        <f t="shared" si="12"/>
        <v/>
      </c>
      <c r="L55" s="14">
        <f t="shared" si="12"/>
        <v>4</v>
      </c>
      <c r="M55" s="14" t="str">
        <f t="shared" si="12"/>
        <v/>
      </c>
      <c r="N55" s="14"/>
      <c r="O55" s="10"/>
    </row>
    <row r="56" spans="1:17" x14ac:dyDescent="0.25">
      <c r="A56" s="36" t="s">
        <v>298</v>
      </c>
      <c r="B56" s="46" t="s">
        <v>22</v>
      </c>
      <c r="C56" s="47" t="str">
        <f>IF(A56="","",VLOOKUP($A52,IF(LEN(A56)=2,MSB,MSA),VLOOKUP(LEFT(A56,1),Teams,4,FALSE),FALSE))</f>
        <v>Lucas Hart</v>
      </c>
      <c r="D56" s="47" t="str">
        <f t="shared" si="11"/>
        <v>Phoenix</v>
      </c>
      <c r="E56" s="48" t="s">
        <v>422</v>
      </c>
      <c r="F56" s="49">
        <v>3</v>
      </c>
      <c r="G56" s="5"/>
      <c r="H56" s="14" t="str">
        <f t="shared" si="12"/>
        <v/>
      </c>
      <c r="I56" s="14" t="str">
        <f t="shared" si="12"/>
        <v/>
      </c>
      <c r="J56" s="14" t="str">
        <f t="shared" si="12"/>
        <v/>
      </c>
      <c r="K56" s="14" t="str">
        <f t="shared" si="12"/>
        <v/>
      </c>
      <c r="L56" s="14" t="str">
        <f t="shared" si="12"/>
        <v/>
      </c>
      <c r="M56" s="14">
        <f t="shared" si="12"/>
        <v>3</v>
      </c>
      <c r="N56" s="14"/>
      <c r="O56" s="10"/>
      <c r="Q56" t="s">
        <v>33</v>
      </c>
    </row>
    <row r="57" spans="1:17" x14ac:dyDescent="0.25">
      <c r="A57" s="36"/>
      <c r="B57" s="46" t="s">
        <v>40</v>
      </c>
      <c r="C57" s="47" t="str">
        <f>IF(A57="","",VLOOKUP($A52,IF(LEN(A57)=2,MSB,MSA),VLOOKUP(LEFT(A57,1),Teams,4,FALSE),FALSE))</f>
        <v/>
      </c>
      <c r="D57" s="47" t="str">
        <f t="shared" si="11"/>
        <v/>
      </c>
      <c r="E57" s="48"/>
      <c r="F57" s="49">
        <v>2</v>
      </c>
      <c r="G57" s="5"/>
      <c r="H57" s="14" t="str">
        <f t="shared" si="12"/>
        <v/>
      </c>
      <c r="I57" s="14" t="str">
        <f t="shared" si="12"/>
        <v/>
      </c>
      <c r="J57" s="14" t="str">
        <f t="shared" si="12"/>
        <v/>
      </c>
      <c r="K57" s="14" t="str">
        <f t="shared" si="12"/>
        <v/>
      </c>
      <c r="L57" s="14" t="str">
        <f t="shared" si="12"/>
        <v/>
      </c>
      <c r="M57" s="14" t="str">
        <f t="shared" si="12"/>
        <v/>
      </c>
      <c r="N57" s="14"/>
      <c r="O57" s="10"/>
    </row>
    <row r="58" spans="1:17" x14ac:dyDescent="0.25">
      <c r="A58" s="36"/>
      <c r="B58" s="46" t="s">
        <v>100</v>
      </c>
      <c r="C58" s="47" t="str">
        <f>IF(A58="","",VLOOKUP($A52,IF(LEN(A58)=2,MSB,MSA),VLOOKUP(LEFT(A58,1),Teams,4,FALSE),FALSE))</f>
        <v/>
      </c>
      <c r="D58" s="47" t="str">
        <f t="shared" si="11"/>
        <v/>
      </c>
      <c r="E58" s="48"/>
      <c r="F58" s="49">
        <v>1</v>
      </c>
      <c r="G58" s="5"/>
      <c r="H58" s="14" t="str">
        <f t="shared" si="12"/>
        <v/>
      </c>
      <c r="I58" s="14" t="str">
        <f t="shared" si="12"/>
        <v/>
      </c>
      <c r="J58" s="14" t="str">
        <f t="shared" si="12"/>
        <v/>
      </c>
      <c r="K58" s="14" t="str">
        <f t="shared" si="12"/>
        <v/>
      </c>
      <c r="L58" s="14" t="str">
        <f t="shared" si="12"/>
        <v/>
      </c>
      <c r="M58" s="14" t="str">
        <f t="shared" si="12"/>
        <v/>
      </c>
      <c r="N58" s="14">
        <f>21-SUM(H53:M58)</f>
        <v>3</v>
      </c>
      <c r="O58" s="10"/>
      <c r="Q58" t="s">
        <v>33</v>
      </c>
    </row>
    <row r="59" spans="1:17" ht="13" x14ac:dyDescent="0.3">
      <c r="A59" s="43" t="s">
        <v>46</v>
      </c>
      <c r="B59" s="41"/>
      <c r="C59" s="50" t="s">
        <v>85</v>
      </c>
      <c r="D59" s="53"/>
      <c r="E59" s="42"/>
      <c r="F59" s="35"/>
      <c r="G59" s="5"/>
      <c r="H59" s="14"/>
      <c r="I59" s="14"/>
      <c r="J59" s="14"/>
      <c r="K59" s="14"/>
      <c r="L59" s="14"/>
      <c r="M59" s="14"/>
      <c r="N59" s="14"/>
      <c r="O59" s="10" t="s">
        <v>59</v>
      </c>
    </row>
    <row r="60" spans="1:17" x14ac:dyDescent="0.25">
      <c r="A60" s="36" t="s">
        <v>297</v>
      </c>
      <c r="B60" s="46">
        <v>1</v>
      </c>
      <c r="C60" s="47" t="str">
        <f>IF(A60="","",VLOOKUP($A59,IF(LEN(A60)=2,MSB,MSA),VLOOKUP(LEFT(A60,1),Teams,4,FALSE),FALSE))</f>
        <v>Samuel Gill</v>
      </c>
      <c r="D60" s="47" t="str">
        <f t="shared" ref="D60:D65" si="13">IF(A60="","",VLOOKUP(LEFT(A60,1),Teams,2,FALSE))</f>
        <v>Brighton &amp; Hove</v>
      </c>
      <c r="E60" s="48" t="s">
        <v>418</v>
      </c>
      <c r="F60" s="49">
        <v>6</v>
      </c>
      <c r="G60" s="5"/>
      <c r="H60" s="14" t="str">
        <f t="shared" ref="H60:M65" si="14">IF($A60="","",IF(LEFT($A60,1)=H$10,$F60,""))</f>
        <v/>
      </c>
      <c r="I60" s="14">
        <f t="shared" si="14"/>
        <v>6</v>
      </c>
      <c r="J60" s="14" t="str">
        <f t="shared" si="14"/>
        <v/>
      </c>
      <c r="K60" s="14" t="str">
        <f t="shared" si="14"/>
        <v/>
      </c>
      <c r="L60" s="14" t="str">
        <f t="shared" si="14"/>
        <v/>
      </c>
      <c r="M60" s="14" t="str">
        <f t="shared" si="14"/>
        <v/>
      </c>
      <c r="N60" s="14"/>
      <c r="O60" s="10"/>
      <c r="Q60" t="s">
        <v>33</v>
      </c>
    </row>
    <row r="61" spans="1:17" x14ac:dyDescent="0.25">
      <c r="A61" s="36" t="s">
        <v>290</v>
      </c>
      <c r="B61" s="46">
        <v>2</v>
      </c>
      <c r="C61" s="47" t="str">
        <f>IF(A61="","",VLOOKUP($A59,IF(LEN(A61)=2,MSB,MSA),VLOOKUP(LEFT(A61,1),Teams,4,FALSE),FALSE))</f>
        <v>Ralf Pelkonen</v>
      </c>
      <c r="D61" s="47" t="str">
        <f t="shared" si="13"/>
        <v>Lewes</v>
      </c>
      <c r="E61" s="48" t="s">
        <v>420</v>
      </c>
      <c r="F61" s="49">
        <v>5</v>
      </c>
      <c r="G61" s="5"/>
      <c r="H61" s="14" t="str">
        <f t="shared" si="14"/>
        <v/>
      </c>
      <c r="I61" s="14" t="str">
        <f t="shared" si="14"/>
        <v/>
      </c>
      <c r="J61" s="14" t="str">
        <f t="shared" si="14"/>
        <v/>
      </c>
      <c r="K61" s="14" t="str">
        <f t="shared" si="14"/>
        <v/>
      </c>
      <c r="L61" s="14">
        <f t="shared" si="14"/>
        <v>5</v>
      </c>
      <c r="M61" s="14" t="str">
        <f t="shared" si="14"/>
        <v/>
      </c>
      <c r="N61" s="14"/>
      <c r="O61" s="10"/>
      <c r="Q61" t="s">
        <v>33</v>
      </c>
    </row>
    <row r="62" spans="1:17" x14ac:dyDescent="0.25">
      <c r="A62" s="36" t="s">
        <v>316</v>
      </c>
      <c r="B62" s="46" t="s">
        <v>39</v>
      </c>
      <c r="C62" s="47" t="str">
        <f>IF(A62="","",VLOOKUP($A59,IF(LEN(A62)=2,MSB,MSA),VLOOKUP(LEFT(A62,1),Teams,4,FALSE),FALSE))</f>
        <v>Tommy Mills</v>
      </c>
      <c r="D62" s="47" t="str">
        <f t="shared" si="13"/>
        <v>HYAC</v>
      </c>
      <c r="E62" s="48" t="s">
        <v>421</v>
      </c>
      <c r="F62" s="49">
        <v>4</v>
      </c>
      <c r="G62" s="5"/>
      <c r="H62" s="14" t="str">
        <f t="shared" si="14"/>
        <v/>
      </c>
      <c r="I62" s="14" t="str">
        <f t="shared" si="14"/>
        <v/>
      </c>
      <c r="J62" s="14" t="str">
        <f t="shared" si="14"/>
        <v/>
      </c>
      <c r="K62" s="14">
        <f t="shared" si="14"/>
        <v>4</v>
      </c>
      <c r="L62" s="14" t="str">
        <f t="shared" si="14"/>
        <v/>
      </c>
      <c r="M62" s="14" t="str">
        <f t="shared" si="14"/>
        <v/>
      </c>
      <c r="N62" s="14"/>
      <c r="O62" s="10"/>
    </row>
    <row r="63" spans="1:17" x14ac:dyDescent="0.25">
      <c r="A63" s="36"/>
      <c r="B63" s="46" t="s">
        <v>22</v>
      </c>
      <c r="C63" s="47" t="str">
        <f>IF(A63="","",VLOOKUP($A59,IF(LEN(A63)=2,MSB,MSA),VLOOKUP(LEFT(A63,1),Teams,4,FALSE),FALSE))</f>
        <v/>
      </c>
      <c r="D63" s="47" t="str">
        <f t="shared" si="13"/>
        <v/>
      </c>
      <c r="E63" s="48"/>
      <c r="F63" s="49">
        <v>3</v>
      </c>
      <c r="G63" s="5"/>
      <c r="H63" s="14" t="str">
        <f t="shared" si="14"/>
        <v/>
      </c>
      <c r="I63" s="14" t="str">
        <f t="shared" si="14"/>
        <v/>
      </c>
      <c r="J63" s="14" t="str">
        <f t="shared" si="14"/>
        <v/>
      </c>
      <c r="K63" s="14" t="str">
        <f t="shared" si="14"/>
        <v/>
      </c>
      <c r="L63" s="14" t="str">
        <f t="shared" si="14"/>
        <v/>
      </c>
      <c r="M63" s="14" t="str">
        <f t="shared" si="14"/>
        <v/>
      </c>
      <c r="N63" s="14"/>
      <c r="O63" s="10"/>
      <c r="Q63" t="s">
        <v>33</v>
      </c>
    </row>
    <row r="64" spans="1:17" x14ac:dyDescent="0.25">
      <c r="A64" s="36"/>
      <c r="B64" s="46" t="s">
        <v>40</v>
      </c>
      <c r="C64" s="47" t="str">
        <f>IF(A64="","",VLOOKUP($A59,IF(LEN(A64)=2,MSB,MSA),VLOOKUP(LEFT(A64,1),Teams,4,FALSE),FALSE))</f>
        <v/>
      </c>
      <c r="D64" s="47" t="str">
        <f t="shared" si="13"/>
        <v/>
      </c>
      <c r="E64" s="48"/>
      <c r="F64" s="49">
        <v>2</v>
      </c>
      <c r="G64" s="5"/>
      <c r="H64" s="14" t="str">
        <f t="shared" si="14"/>
        <v/>
      </c>
      <c r="I64" s="14" t="str">
        <f t="shared" si="14"/>
        <v/>
      </c>
      <c r="J64" s="14" t="str">
        <f t="shared" si="14"/>
        <v/>
      </c>
      <c r="K64" s="14" t="str">
        <f t="shared" si="14"/>
        <v/>
      </c>
      <c r="L64" s="14" t="str">
        <f t="shared" si="14"/>
        <v/>
      </c>
      <c r="M64" s="14" t="str">
        <f t="shared" si="14"/>
        <v/>
      </c>
      <c r="N64" s="14"/>
      <c r="O64" s="10"/>
    </row>
    <row r="65" spans="1:17" x14ac:dyDescent="0.25">
      <c r="A65" s="36"/>
      <c r="B65" s="46" t="s">
        <v>100</v>
      </c>
      <c r="C65" s="47" t="str">
        <f>IF(A65="","",VLOOKUP($A59,IF(LEN(A65)=2,MSB,MSA),VLOOKUP(LEFT(A65,1),Teams,4,FALSE),FALSE))</f>
        <v/>
      </c>
      <c r="D65" s="47" t="str">
        <f t="shared" si="13"/>
        <v/>
      </c>
      <c r="E65" s="48"/>
      <c r="F65" s="49">
        <v>1</v>
      </c>
      <c r="G65" s="5"/>
      <c r="H65" s="14" t="str">
        <f t="shared" si="14"/>
        <v/>
      </c>
      <c r="I65" s="14" t="str">
        <f t="shared" si="14"/>
        <v/>
      </c>
      <c r="J65" s="14" t="str">
        <f t="shared" si="14"/>
        <v/>
      </c>
      <c r="K65" s="14" t="str">
        <f t="shared" si="14"/>
        <v/>
      </c>
      <c r="L65" s="14" t="str">
        <f t="shared" si="14"/>
        <v/>
      </c>
      <c r="M65" s="14" t="str">
        <f t="shared" si="14"/>
        <v/>
      </c>
      <c r="N65" s="14">
        <f>21-SUM(H60:M65)</f>
        <v>6</v>
      </c>
      <c r="O65" s="10"/>
      <c r="Q65" t="s">
        <v>33</v>
      </c>
    </row>
    <row r="66" spans="1:17" ht="13" x14ac:dyDescent="0.3">
      <c r="A66" s="54" t="s">
        <v>47</v>
      </c>
      <c r="B66" s="41"/>
      <c r="C66" s="50" t="s">
        <v>86</v>
      </c>
      <c r="D66" s="25"/>
      <c r="E66" s="45"/>
      <c r="F66" s="35"/>
      <c r="G66" s="5"/>
      <c r="H66" s="14"/>
      <c r="I66" s="14"/>
      <c r="J66" s="14"/>
      <c r="K66" s="14"/>
      <c r="L66" s="14"/>
      <c r="M66" s="14"/>
      <c r="N66" s="14"/>
      <c r="O66" s="10">
        <v>75</v>
      </c>
    </row>
    <row r="67" spans="1:17" x14ac:dyDescent="0.25">
      <c r="A67" s="36" t="s">
        <v>286</v>
      </c>
      <c r="B67" s="46">
        <v>1</v>
      </c>
      <c r="C67" s="47" t="str">
        <f>IF(A67="","",VLOOKUP($A66,IF(LEN(A67)=2,MSB,MSA),VLOOKUP(LEFT(A67,1),Teams,4,FALSE),FALSE))</f>
        <v>Isaac Machin</v>
      </c>
      <c r="D67" s="47" t="str">
        <f t="shared" ref="D67:D72" si="15">IF(A67="","",VLOOKUP(LEFT(A67,1),Teams,2,FALSE))</f>
        <v>Brighton &amp; Hove</v>
      </c>
      <c r="E67" s="48" t="s">
        <v>332</v>
      </c>
      <c r="F67" s="49">
        <v>6</v>
      </c>
      <c r="G67" s="5"/>
      <c r="H67" s="14" t="str">
        <f t="shared" ref="H67:M72" si="16">IF($A67="","",IF(LEFT($A67,1)=H$10,$F67,""))</f>
        <v/>
      </c>
      <c r="I67" s="14">
        <f t="shared" si="16"/>
        <v>6</v>
      </c>
      <c r="J67" s="14" t="str">
        <f t="shared" si="16"/>
        <v/>
      </c>
      <c r="K67" s="14" t="str">
        <f t="shared" si="16"/>
        <v/>
      </c>
      <c r="L67" s="14" t="str">
        <f t="shared" si="16"/>
        <v/>
      </c>
      <c r="M67" s="14" t="str">
        <f t="shared" si="16"/>
        <v/>
      </c>
      <c r="N67" s="14"/>
      <c r="O67" s="10"/>
      <c r="Q67" t="s">
        <v>28</v>
      </c>
    </row>
    <row r="68" spans="1:17" x14ac:dyDescent="0.25">
      <c r="A68" s="36"/>
      <c r="B68" s="46">
        <v>2</v>
      </c>
      <c r="C68" s="47" t="str">
        <f>IF(A68="","",VLOOKUP($A66,IF(LEN(A68)=2,MSB,MSA),VLOOKUP(LEFT(A68,1),Teams,4,FALSE),FALSE))</f>
        <v/>
      </c>
      <c r="D68" s="47" t="str">
        <f t="shared" si="15"/>
        <v/>
      </c>
      <c r="E68" s="48"/>
      <c r="F68" s="49">
        <v>5</v>
      </c>
      <c r="G68" s="5"/>
      <c r="H68" s="14" t="str">
        <f t="shared" si="16"/>
        <v/>
      </c>
      <c r="I68" s="14" t="str">
        <f t="shared" si="16"/>
        <v/>
      </c>
      <c r="J68" s="14" t="str">
        <f t="shared" si="16"/>
        <v/>
      </c>
      <c r="K68" s="14" t="str">
        <f t="shared" si="16"/>
        <v/>
      </c>
      <c r="L68" s="14" t="str">
        <f t="shared" si="16"/>
        <v/>
      </c>
      <c r="M68" s="14" t="str">
        <f t="shared" si="16"/>
        <v/>
      </c>
      <c r="N68" s="14"/>
      <c r="O68" s="10"/>
      <c r="Q68" t="s">
        <v>28</v>
      </c>
    </row>
    <row r="69" spans="1:17" x14ac:dyDescent="0.25">
      <c r="A69" s="36"/>
      <c r="B69" s="46" t="s">
        <v>39</v>
      </c>
      <c r="C69" s="47" t="str">
        <f>IF(A69="","",VLOOKUP($A66,IF(LEN(A69)=2,MSB,MSA),VLOOKUP(LEFT(A69,1),Teams,4,FALSE),FALSE))</f>
        <v/>
      </c>
      <c r="D69" s="47" t="str">
        <f t="shared" si="15"/>
        <v/>
      </c>
      <c r="E69" s="48"/>
      <c r="F69" s="49">
        <v>4</v>
      </c>
      <c r="G69" s="5"/>
      <c r="H69" s="14" t="str">
        <f t="shared" si="16"/>
        <v/>
      </c>
      <c r="I69" s="14" t="str">
        <f t="shared" si="16"/>
        <v/>
      </c>
      <c r="J69" s="14" t="str">
        <f t="shared" si="16"/>
        <v/>
      </c>
      <c r="K69" s="14" t="str">
        <f t="shared" si="16"/>
        <v/>
      </c>
      <c r="L69" s="14" t="str">
        <f t="shared" si="16"/>
        <v/>
      </c>
      <c r="M69" s="14" t="str">
        <f t="shared" si="16"/>
        <v/>
      </c>
      <c r="N69" s="14"/>
      <c r="O69" s="10"/>
    </row>
    <row r="70" spans="1:17" x14ac:dyDescent="0.25">
      <c r="A70" s="36"/>
      <c r="B70" s="46" t="s">
        <v>22</v>
      </c>
      <c r="C70" s="47" t="str">
        <f>IF(A70="","",VLOOKUP($A66,IF(LEN(A70)=2,MSB,MSA),VLOOKUP(LEFT(A70,1),Teams,4,FALSE),FALSE))</f>
        <v/>
      </c>
      <c r="D70" s="47" t="str">
        <f t="shared" si="15"/>
        <v/>
      </c>
      <c r="E70" s="48"/>
      <c r="F70" s="49">
        <v>3</v>
      </c>
      <c r="G70" s="5"/>
      <c r="H70" s="14" t="str">
        <f t="shared" si="16"/>
        <v/>
      </c>
      <c r="I70" s="14" t="str">
        <f t="shared" si="16"/>
        <v/>
      </c>
      <c r="J70" s="14" t="str">
        <f t="shared" si="16"/>
        <v/>
      </c>
      <c r="K70" s="14" t="str">
        <f t="shared" si="16"/>
        <v/>
      </c>
      <c r="L70" s="14" t="str">
        <f t="shared" si="16"/>
        <v/>
      </c>
      <c r="M70" s="14" t="str">
        <f t="shared" si="16"/>
        <v/>
      </c>
      <c r="N70" s="14"/>
      <c r="O70" s="10"/>
      <c r="Q70" t="s">
        <v>28</v>
      </c>
    </row>
    <row r="71" spans="1:17" x14ac:dyDescent="0.25">
      <c r="A71" s="36"/>
      <c r="B71" s="46" t="s">
        <v>40</v>
      </c>
      <c r="C71" s="47" t="str">
        <f>IF(A71="","",VLOOKUP($A66,IF(LEN(A71)=2,MSB,MSA),VLOOKUP(LEFT(A71,1),Teams,4,FALSE),FALSE))</f>
        <v/>
      </c>
      <c r="D71" s="47" t="str">
        <f t="shared" si="15"/>
        <v/>
      </c>
      <c r="E71" s="48"/>
      <c r="F71" s="49">
        <v>2</v>
      </c>
      <c r="G71" s="5"/>
      <c r="H71" s="14" t="str">
        <f t="shared" si="16"/>
        <v/>
      </c>
      <c r="I71" s="14" t="str">
        <f t="shared" si="16"/>
        <v/>
      </c>
      <c r="J71" s="14" t="str">
        <f t="shared" si="16"/>
        <v/>
      </c>
      <c r="K71" s="14" t="str">
        <f t="shared" si="16"/>
        <v/>
      </c>
      <c r="L71" s="14" t="str">
        <f t="shared" si="16"/>
        <v/>
      </c>
      <c r="M71" s="14" t="str">
        <f t="shared" si="16"/>
        <v/>
      </c>
      <c r="N71" s="14"/>
      <c r="O71" s="10"/>
    </row>
    <row r="72" spans="1:17" x14ac:dyDescent="0.25">
      <c r="A72" s="36"/>
      <c r="B72" s="46" t="s">
        <v>100</v>
      </c>
      <c r="C72" s="47" t="str">
        <f>IF(A72="","",VLOOKUP($A66,IF(LEN(A72)=2,MSB,MSA),VLOOKUP(LEFT(A72,1),Teams,4,FALSE),FALSE))</f>
        <v/>
      </c>
      <c r="D72" s="47" t="str">
        <f t="shared" si="15"/>
        <v/>
      </c>
      <c r="E72" s="48"/>
      <c r="F72" s="49">
        <v>1</v>
      </c>
      <c r="G72" s="5"/>
      <c r="H72" s="14" t="str">
        <f t="shared" si="16"/>
        <v/>
      </c>
      <c r="I72" s="14" t="str">
        <f t="shared" si="16"/>
        <v/>
      </c>
      <c r="J72" s="14" t="str">
        <f t="shared" si="16"/>
        <v/>
      </c>
      <c r="K72" s="14" t="str">
        <f t="shared" si="16"/>
        <v/>
      </c>
      <c r="L72" s="14" t="str">
        <f t="shared" si="16"/>
        <v/>
      </c>
      <c r="M72" s="14" t="str">
        <f t="shared" si="16"/>
        <v/>
      </c>
      <c r="N72" s="14">
        <f>21-SUM(H67:M72)</f>
        <v>15</v>
      </c>
      <c r="O72" s="10"/>
      <c r="Q72" t="s">
        <v>28</v>
      </c>
    </row>
    <row r="73" spans="1:17" ht="13" x14ac:dyDescent="0.3">
      <c r="A73" s="54" t="s">
        <v>47</v>
      </c>
      <c r="B73" s="41"/>
      <c r="C73" s="50" t="s">
        <v>87</v>
      </c>
      <c r="D73" s="25"/>
      <c r="E73" s="45"/>
      <c r="F73" s="35"/>
      <c r="G73" s="5"/>
      <c r="H73" s="14"/>
      <c r="I73" s="14"/>
      <c r="J73" s="14"/>
      <c r="K73" s="14"/>
      <c r="L73" s="14"/>
      <c r="M73" s="14"/>
      <c r="N73" s="14"/>
      <c r="O73" s="10" t="s">
        <v>26</v>
      </c>
    </row>
    <row r="74" spans="1:17" x14ac:dyDescent="0.25">
      <c r="A74" s="36" t="s">
        <v>297</v>
      </c>
      <c r="B74" s="46">
        <v>1</v>
      </c>
      <c r="C74" s="47" t="str">
        <f>IF(A74="","",VLOOKUP($A73,IF(LEN(A74)=2,MSB,MSA),VLOOKUP(LEFT(A74,1),Teams,4,FALSE),FALSE))</f>
        <v>Stanley Rogers</v>
      </c>
      <c r="D74" s="47" t="str">
        <f t="shared" ref="D74:D79" si="17">IF(A74="","",VLOOKUP(LEFT(A74,1),Teams,2,FALSE))</f>
        <v>Brighton &amp; Hove</v>
      </c>
      <c r="E74" s="48" t="s">
        <v>429</v>
      </c>
      <c r="F74" s="49">
        <v>6</v>
      </c>
      <c r="G74" s="5"/>
      <c r="H74" s="14" t="str">
        <f t="shared" ref="H74:M79" si="18">IF($A74="","",IF(LEFT($A74,1)=H$10,$F74,""))</f>
        <v/>
      </c>
      <c r="I74" s="14">
        <f t="shared" si="18"/>
        <v>6</v>
      </c>
      <c r="J74" s="14" t="str">
        <f t="shared" si="18"/>
        <v/>
      </c>
      <c r="K74" s="14" t="str">
        <f t="shared" si="18"/>
        <v/>
      </c>
      <c r="L74" s="14" t="str">
        <f t="shared" si="18"/>
        <v/>
      </c>
      <c r="M74" s="14" t="str">
        <f t="shared" si="18"/>
        <v/>
      </c>
      <c r="N74" s="14"/>
      <c r="O74" s="10"/>
      <c r="Q74" t="s">
        <v>28</v>
      </c>
    </row>
    <row r="75" spans="1:17" x14ac:dyDescent="0.25">
      <c r="A75" s="36"/>
      <c r="B75" s="46">
        <v>2</v>
      </c>
      <c r="C75" s="47" t="str">
        <f>IF(A75="","",VLOOKUP($A73,IF(LEN(A75)=2,MSB,MSA),VLOOKUP(LEFT(A75,1),Teams,4,FALSE),FALSE))</f>
        <v/>
      </c>
      <c r="D75" s="47" t="str">
        <f t="shared" si="17"/>
        <v/>
      </c>
      <c r="E75" s="48"/>
      <c r="F75" s="49">
        <v>5</v>
      </c>
      <c r="G75" s="5"/>
      <c r="H75" s="14" t="str">
        <f t="shared" si="18"/>
        <v/>
      </c>
      <c r="I75" s="14" t="str">
        <f t="shared" si="18"/>
        <v/>
      </c>
      <c r="J75" s="14" t="str">
        <f t="shared" si="18"/>
        <v/>
      </c>
      <c r="K75" s="14" t="str">
        <f t="shared" si="18"/>
        <v/>
      </c>
      <c r="L75" s="14" t="str">
        <f t="shared" si="18"/>
        <v/>
      </c>
      <c r="M75" s="14" t="str">
        <f t="shared" si="18"/>
        <v/>
      </c>
      <c r="N75" s="14"/>
      <c r="O75" s="10"/>
      <c r="Q75" t="s">
        <v>28</v>
      </c>
    </row>
    <row r="76" spans="1:17" x14ac:dyDescent="0.25">
      <c r="A76" s="36"/>
      <c r="B76" s="46" t="s">
        <v>39</v>
      </c>
      <c r="C76" s="47" t="str">
        <f>IF(A76="","",VLOOKUP($A73,IF(LEN(A76)=2,MSB,MSA),VLOOKUP(LEFT(A76,1),Teams,4,FALSE),FALSE))</f>
        <v/>
      </c>
      <c r="D76" s="47" t="str">
        <f t="shared" si="17"/>
        <v/>
      </c>
      <c r="E76" s="48"/>
      <c r="F76" s="49">
        <v>4</v>
      </c>
      <c r="G76" s="5"/>
      <c r="H76" s="14" t="str">
        <f t="shared" si="18"/>
        <v/>
      </c>
      <c r="I76" s="14" t="str">
        <f t="shared" si="18"/>
        <v/>
      </c>
      <c r="J76" s="14" t="str">
        <f t="shared" si="18"/>
        <v/>
      </c>
      <c r="K76" s="14" t="str">
        <f t="shared" si="18"/>
        <v/>
      </c>
      <c r="L76" s="14" t="str">
        <f t="shared" si="18"/>
        <v/>
      </c>
      <c r="M76" s="14" t="str">
        <f t="shared" si="18"/>
        <v/>
      </c>
      <c r="N76" s="14"/>
      <c r="O76" s="10"/>
    </row>
    <row r="77" spans="1:17" x14ac:dyDescent="0.25">
      <c r="A77" s="36"/>
      <c r="B77" s="46" t="s">
        <v>22</v>
      </c>
      <c r="C77" s="47" t="str">
        <f>IF(A77="","",VLOOKUP($A73,IF(LEN(A77)=2,MSB,MSA),VLOOKUP(LEFT(A77,1),Teams,4,FALSE),FALSE))</f>
        <v/>
      </c>
      <c r="D77" s="47" t="str">
        <f t="shared" si="17"/>
        <v/>
      </c>
      <c r="E77" s="48"/>
      <c r="F77" s="49">
        <v>3</v>
      </c>
      <c r="G77" s="5"/>
      <c r="H77" s="14" t="str">
        <f t="shared" si="18"/>
        <v/>
      </c>
      <c r="I77" s="14" t="str">
        <f t="shared" si="18"/>
        <v/>
      </c>
      <c r="J77" s="14" t="str">
        <f t="shared" si="18"/>
        <v/>
      </c>
      <c r="K77" s="14" t="str">
        <f t="shared" si="18"/>
        <v/>
      </c>
      <c r="L77" s="14" t="str">
        <f t="shared" si="18"/>
        <v/>
      </c>
      <c r="M77" s="14" t="str">
        <f t="shared" si="18"/>
        <v/>
      </c>
      <c r="N77" s="14"/>
      <c r="O77" s="10"/>
      <c r="Q77" t="s">
        <v>28</v>
      </c>
    </row>
    <row r="78" spans="1:17" x14ac:dyDescent="0.25">
      <c r="A78" s="36"/>
      <c r="B78" s="46" t="s">
        <v>40</v>
      </c>
      <c r="C78" s="47" t="str">
        <f>IF(A78="","",VLOOKUP($A73,IF(LEN(A78)=2,MSB,MSA),VLOOKUP(LEFT(A78,1),Teams,4,FALSE),FALSE))</f>
        <v/>
      </c>
      <c r="D78" s="47" t="str">
        <f t="shared" si="17"/>
        <v/>
      </c>
      <c r="E78" s="48"/>
      <c r="F78" s="49">
        <v>2</v>
      </c>
      <c r="G78" s="5"/>
      <c r="H78" s="14" t="str">
        <f t="shared" si="18"/>
        <v/>
      </c>
      <c r="I78" s="14" t="str">
        <f t="shared" si="18"/>
        <v/>
      </c>
      <c r="J78" s="14" t="str">
        <f t="shared" si="18"/>
        <v/>
      </c>
      <c r="K78" s="14" t="str">
        <f t="shared" si="18"/>
        <v/>
      </c>
      <c r="L78" s="14" t="str">
        <f t="shared" si="18"/>
        <v/>
      </c>
      <c r="M78" s="14" t="str">
        <f t="shared" si="18"/>
        <v/>
      </c>
      <c r="N78" s="14"/>
      <c r="O78" s="10"/>
    </row>
    <row r="79" spans="1:17" x14ac:dyDescent="0.25">
      <c r="A79" s="36"/>
      <c r="B79" s="46" t="s">
        <v>100</v>
      </c>
      <c r="C79" s="47" t="str">
        <f>IF(A79="","",VLOOKUP($A73,IF(LEN(A79)=2,MSB,MSA),VLOOKUP(LEFT(A79,1),Teams,4,FALSE),FALSE))</f>
        <v/>
      </c>
      <c r="D79" s="47" t="str">
        <f t="shared" si="17"/>
        <v/>
      </c>
      <c r="E79" s="48"/>
      <c r="F79" s="49">
        <v>1</v>
      </c>
      <c r="G79" s="5"/>
      <c r="H79" s="14" t="str">
        <f t="shared" si="18"/>
        <v/>
      </c>
      <c r="I79" s="14" t="str">
        <f t="shared" si="18"/>
        <v/>
      </c>
      <c r="J79" s="14" t="str">
        <f t="shared" si="18"/>
        <v/>
      </c>
      <c r="K79" s="14" t="str">
        <f t="shared" si="18"/>
        <v/>
      </c>
      <c r="L79" s="14" t="str">
        <f t="shared" si="18"/>
        <v/>
      </c>
      <c r="M79" s="14" t="str">
        <f t="shared" si="18"/>
        <v/>
      </c>
      <c r="N79" s="14">
        <f>21-SUM(H74:M79)</f>
        <v>15</v>
      </c>
      <c r="O79" s="10"/>
      <c r="Q79" t="s">
        <v>28</v>
      </c>
    </row>
    <row r="80" spans="1:17" ht="13" x14ac:dyDescent="0.3">
      <c r="A80" s="54" t="s">
        <v>0</v>
      </c>
      <c r="B80" s="41"/>
      <c r="C80" s="50" t="s">
        <v>71</v>
      </c>
      <c r="D80" s="53"/>
      <c r="E80" s="42"/>
      <c r="F80" s="35"/>
      <c r="G80" s="5"/>
      <c r="H80" s="14"/>
      <c r="I80" s="14"/>
      <c r="J80" s="14"/>
      <c r="K80" s="14"/>
      <c r="L80" s="14"/>
      <c r="M80" s="14"/>
      <c r="N80" s="14"/>
      <c r="O80" s="10" t="s">
        <v>7</v>
      </c>
    </row>
    <row r="81" spans="1:17" x14ac:dyDescent="0.25">
      <c r="A81" s="36" t="s">
        <v>286</v>
      </c>
      <c r="B81" s="46">
        <v>1</v>
      </c>
      <c r="C81" s="47" t="str">
        <f>IF(A81="","",VLOOKUP($A80,IF(LEN(A81)=2,MSB,MSA),VLOOKUP(LEFT(A81,1),Teams,4,FALSE),FALSE))</f>
        <v>Isaac Machin</v>
      </c>
      <c r="D81" s="47" t="str">
        <f t="shared" ref="D81:D86" si="19">IF(A81="","",VLOOKUP(LEFT(A81,1),Teams,2,FALSE))</f>
        <v>Brighton &amp; Hove</v>
      </c>
      <c r="E81" s="48" t="s">
        <v>366</v>
      </c>
      <c r="F81" s="49">
        <v>6</v>
      </c>
      <c r="G81" s="5"/>
      <c r="H81" s="14" t="str">
        <f t="shared" ref="H81:M86" si="20">IF($A81="","",IF(LEFT($A81,1)=H$10,$F81,""))</f>
        <v/>
      </c>
      <c r="I81" s="14">
        <f t="shared" si="20"/>
        <v>6</v>
      </c>
      <c r="J81" s="14" t="str">
        <f t="shared" si="20"/>
        <v/>
      </c>
      <c r="K81" s="14" t="str">
        <f t="shared" si="20"/>
        <v/>
      </c>
      <c r="L81" s="14" t="str">
        <f t="shared" si="20"/>
        <v/>
      </c>
      <c r="M81" s="14" t="str">
        <f t="shared" si="20"/>
        <v/>
      </c>
      <c r="N81" s="14"/>
      <c r="O81" s="10"/>
      <c r="Q81" t="s">
        <v>35</v>
      </c>
    </row>
    <row r="82" spans="1:17" x14ac:dyDescent="0.25">
      <c r="A82" s="36" t="s">
        <v>291</v>
      </c>
      <c r="B82" s="46">
        <v>2</v>
      </c>
      <c r="C82" s="47" t="str">
        <f>IF(A82="","",VLOOKUP($A80,IF(LEN(A82)=2,MSB,MSA),VLOOKUP(LEFT(A82,1),Teams,4,FALSE),FALSE))</f>
        <v>Max Smith</v>
      </c>
      <c r="D82" s="47" t="str">
        <f t="shared" si="19"/>
        <v>Eastbourne</v>
      </c>
      <c r="E82" s="48" t="s">
        <v>368</v>
      </c>
      <c r="F82" s="49">
        <v>5</v>
      </c>
      <c r="G82" s="5"/>
      <c r="H82" s="14" t="str">
        <f t="shared" si="20"/>
        <v/>
      </c>
      <c r="I82" s="14" t="str">
        <f t="shared" si="20"/>
        <v/>
      </c>
      <c r="J82" s="14">
        <f t="shared" si="20"/>
        <v>5</v>
      </c>
      <c r="K82" s="14" t="str">
        <f t="shared" si="20"/>
        <v/>
      </c>
      <c r="L82" s="14" t="str">
        <f t="shared" si="20"/>
        <v/>
      </c>
      <c r="M82" s="14" t="str">
        <f t="shared" si="20"/>
        <v/>
      </c>
      <c r="N82" s="14"/>
      <c r="O82" s="10"/>
      <c r="Q82" t="s">
        <v>35</v>
      </c>
    </row>
    <row r="83" spans="1:17" x14ac:dyDescent="0.25">
      <c r="A83" s="36" t="s">
        <v>290</v>
      </c>
      <c r="B83" s="46" t="s">
        <v>39</v>
      </c>
      <c r="C83" s="47" t="str">
        <f>IF(A83="","",VLOOKUP($A80,IF(LEN(A83)=2,MSB,MSA),VLOOKUP(LEFT(A83,1),Teams,4,FALSE),FALSE))</f>
        <v>Antoine Dohmatob</v>
      </c>
      <c r="D83" s="47" t="str">
        <f t="shared" si="19"/>
        <v>Lewes</v>
      </c>
      <c r="E83" s="48" t="s">
        <v>369</v>
      </c>
      <c r="F83" s="49">
        <v>4</v>
      </c>
      <c r="G83" s="5"/>
      <c r="H83" s="14" t="str">
        <f t="shared" si="20"/>
        <v/>
      </c>
      <c r="I83" s="14" t="str">
        <f t="shared" si="20"/>
        <v/>
      </c>
      <c r="J83" s="14" t="str">
        <f t="shared" si="20"/>
        <v/>
      </c>
      <c r="K83" s="14" t="str">
        <f t="shared" si="20"/>
        <v/>
      </c>
      <c r="L83" s="14">
        <f t="shared" si="20"/>
        <v>4</v>
      </c>
      <c r="M83" s="14" t="str">
        <f t="shared" si="20"/>
        <v/>
      </c>
      <c r="N83" s="14"/>
      <c r="O83" s="10"/>
    </row>
    <row r="84" spans="1:17" x14ac:dyDescent="0.25">
      <c r="A84" s="36"/>
      <c r="B84" s="46" t="s">
        <v>22</v>
      </c>
      <c r="C84" s="47" t="str">
        <f>IF(A84="","",VLOOKUP($A80,IF(LEN(A84)=2,MSB,MSA),VLOOKUP(LEFT(A84,1),Teams,4,FALSE),FALSE))</f>
        <v/>
      </c>
      <c r="D84" s="47" t="str">
        <f t="shared" si="19"/>
        <v/>
      </c>
      <c r="E84" s="48"/>
      <c r="F84" s="49">
        <v>3</v>
      </c>
      <c r="G84" s="5"/>
      <c r="H84" s="14" t="str">
        <f t="shared" si="20"/>
        <v/>
      </c>
      <c r="I84" s="14" t="str">
        <f t="shared" si="20"/>
        <v/>
      </c>
      <c r="J84" s="14" t="str">
        <f t="shared" si="20"/>
        <v/>
      </c>
      <c r="K84" s="14" t="str">
        <f t="shared" si="20"/>
        <v/>
      </c>
      <c r="L84" s="14" t="str">
        <f t="shared" si="20"/>
        <v/>
      </c>
      <c r="M84" s="14" t="str">
        <f t="shared" si="20"/>
        <v/>
      </c>
      <c r="N84" s="14"/>
      <c r="O84" s="10"/>
      <c r="Q84" t="s">
        <v>35</v>
      </c>
    </row>
    <row r="85" spans="1:17" x14ac:dyDescent="0.25">
      <c r="A85" s="36"/>
      <c r="B85" s="46" t="s">
        <v>40</v>
      </c>
      <c r="C85" s="47" t="str">
        <f>IF(A85="","",VLOOKUP($A80,IF(LEN(A85)=2,MSB,MSA),VLOOKUP(LEFT(A85,1),Teams,4,FALSE),FALSE))</f>
        <v/>
      </c>
      <c r="D85" s="47" t="str">
        <f t="shared" si="19"/>
        <v/>
      </c>
      <c r="E85" s="48"/>
      <c r="F85" s="49">
        <v>2</v>
      </c>
      <c r="G85" s="5"/>
      <c r="H85" s="14" t="str">
        <f t="shared" si="20"/>
        <v/>
      </c>
      <c r="I85" s="14" t="str">
        <f t="shared" si="20"/>
        <v/>
      </c>
      <c r="J85" s="14" t="str">
        <f t="shared" si="20"/>
        <v/>
      </c>
      <c r="K85" s="14" t="str">
        <f t="shared" si="20"/>
        <v/>
      </c>
      <c r="L85" s="14" t="str">
        <f t="shared" si="20"/>
        <v/>
      </c>
      <c r="M85" s="14" t="str">
        <f t="shared" si="20"/>
        <v/>
      </c>
      <c r="N85" s="14"/>
      <c r="O85" s="10"/>
    </row>
    <row r="86" spans="1:17" x14ac:dyDescent="0.25">
      <c r="A86" s="36"/>
      <c r="B86" s="46" t="s">
        <v>100</v>
      </c>
      <c r="C86" s="47" t="str">
        <f>IF(A86="","",VLOOKUP($A80,IF(LEN(A86)=2,MSB,MSA),VLOOKUP(LEFT(A86,1),Teams,4,FALSE),FALSE))</f>
        <v/>
      </c>
      <c r="D86" s="47" t="str">
        <f t="shared" si="19"/>
        <v/>
      </c>
      <c r="E86" s="48"/>
      <c r="F86" s="49">
        <v>1</v>
      </c>
      <c r="G86" s="5"/>
      <c r="H86" s="14" t="str">
        <f t="shared" si="20"/>
        <v/>
      </c>
      <c r="I86" s="14" t="str">
        <f t="shared" si="20"/>
        <v/>
      </c>
      <c r="J86" s="14" t="str">
        <f t="shared" si="20"/>
        <v/>
      </c>
      <c r="K86" s="14" t="str">
        <f t="shared" si="20"/>
        <v/>
      </c>
      <c r="L86" s="14" t="str">
        <f t="shared" si="20"/>
        <v/>
      </c>
      <c r="M86" s="14" t="str">
        <f t="shared" si="20"/>
        <v/>
      </c>
      <c r="N86" s="14">
        <f>21-SUM(H81:M86)</f>
        <v>6</v>
      </c>
      <c r="O86" s="10"/>
      <c r="Q86" t="s">
        <v>35</v>
      </c>
    </row>
    <row r="87" spans="1:17" ht="13" x14ac:dyDescent="0.3">
      <c r="A87" s="54" t="s">
        <v>0</v>
      </c>
      <c r="B87" s="41"/>
      <c r="C87" s="50" t="s">
        <v>72</v>
      </c>
      <c r="D87" s="53"/>
      <c r="E87" s="42"/>
      <c r="F87" s="35"/>
      <c r="G87" s="5"/>
      <c r="H87" s="14"/>
      <c r="I87" s="14"/>
      <c r="J87" s="14"/>
      <c r="K87" s="14"/>
      <c r="L87" s="14"/>
      <c r="M87" s="14"/>
      <c r="N87" s="14"/>
      <c r="O87" s="10" t="s">
        <v>8</v>
      </c>
    </row>
    <row r="88" spans="1:17" x14ac:dyDescent="0.25">
      <c r="A88" s="36" t="s">
        <v>317</v>
      </c>
      <c r="B88" s="46">
        <v>1</v>
      </c>
      <c r="C88" s="47" t="str">
        <f>IF(A88="","",VLOOKUP($A87,IF(LEN(A88)=2,MSB,MSA),VLOOKUP(LEFT(A88,1),Teams,4,FALSE),FALSE))</f>
        <v>Stanley Taylor</v>
      </c>
      <c r="D88" s="47" t="str">
        <f t="shared" ref="D88:D93" si="21">IF(A88="","",VLOOKUP(LEFT(A88,1),Teams,2,FALSE))</f>
        <v>Lewes</v>
      </c>
      <c r="E88" s="48" t="s">
        <v>369</v>
      </c>
      <c r="F88" s="49">
        <v>6</v>
      </c>
      <c r="G88" s="5"/>
      <c r="H88" s="14" t="str">
        <f t="shared" ref="H88:M93" si="22">IF($A88="","",IF(LEFT($A88,1)=H$10,$F88,""))</f>
        <v/>
      </c>
      <c r="I88" s="14" t="str">
        <f t="shared" si="22"/>
        <v/>
      </c>
      <c r="J88" s="14" t="str">
        <f t="shared" si="22"/>
        <v/>
      </c>
      <c r="K88" s="14" t="str">
        <f t="shared" si="22"/>
        <v/>
      </c>
      <c r="L88" s="14">
        <f t="shared" si="22"/>
        <v>6</v>
      </c>
      <c r="M88" s="14" t="str">
        <f t="shared" si="22"/>
        <v/>
      </c>
      <c r="N88" s="14"/>
      <c r="O88" s="10"/>
      <c r="Q88" t="s">
        <v>35</v>
      </c>
    </row>
    <row r="89" spans="1:17" x14ac:dyDescent="0.25">
      <c r="A89" s="36"/>
      <c r="B89" s="46">
        <v>2</v>
      </c>
      <c r="C89" s="47" t="str">
        <f>IF(A89="","",VLOOKUP($A87,IF(LEN(A89)=2,MSB,MSA),VLOOKUP(LEFT(A89,1),Teams,4,FALSE),FALSE))</f>
        <v/>
      </c>
      <c r="D89" s="47" t="str">
        <f t="shared" si="21"/>
        <v/>
      </c>
      <c r="E89" s="48"/>
      <c r="F89" s="49">
        <v>5</v>
      </c>
      <c r="G89" s="5"/>
      <c r="H89" s="14" t="str">
        <f t="shared" si="22"/>
        <v/>
      </c>
      <c r="I89" s="14" t="str">
        <f t="shared" si="22"/>
        <v/>
      </c>
      <c r="J89" s="14" t="str">
        <f t="shared" si="22"/>
        <v/>
      </c>
      <c r="K89" s="14" t="str">
        <f t="shared" si="22"/>
        <v/>
      </c>
      <c r="L89" s="14" t="str">
        <f t="shared" si="22"/>
        <v/>
      </c>
      <c r="M89" s="14" t="str">
        <f t="shared" si="22"/>
        <v/>
      </c>
      <c r="N89" s="14"/>
      <c r="O89" s="10"/>
      <c r="Q89" t="s">
        <v>35</v>
      </c>
    </row>
    <row r="90" spans="1:17" x14ac:dyDescent="0.25">
      <c r="A90" s="36"/>
      <c r="B90" s="46" t="s">
        <v>39</v>
      </c>
      <c r="C90" s="47" t="str">
        <f>IF(A90="","",VLOOKUP($A87,IF(LEN(A90)=2,MSB,MSA),VLOOKUP(LEFT(A90,1),Teams,4,FALSE),FALSE))</f>
        <v/>
      </c>
      <c r="D90" s="47" t="str">
        <f t="shared" si="21"/>
        <v/>
      </c>
      <c r="E90" s="48"/>
      <c r="F90" s="49">
        <v>4</v>
      </c>
      <c r="G90" s="5"/>
      <c r="H90" s="14" t="str">
        <f t="shared" si="22"/>
        <v/>
      </c>
      <c r="I90" s="14" t="str">
        <f t="shared" si="22"/>
        <v/>
      </c>
      <c r="J90" s="14" t="str">
        <f t="shared" si="22"/>
        <v/>
      </c>
      <c r="K90" s="14" t="str">
        <f t="shared" si="22"/>
        <v/>
      </c>
      <c r="L90" s="14" t="str">
        <f t="shared" si="22"/>
        <v/>
      </c>
      <c r="M90" s="14" t="str">
        <f t="shared" si="22"/>
        <v/>
      </c>
      <c r="N90" s="14"/>
      <c r="O90" s="10"/>
    </row>
    <row r="91" spans="1:17" x14ac:dyDescent="0.25">
      <c r="A91" s="36"/>
      <c r="B91" s="46" t="s">
        <v>22</v>
      </c>
      <c r="C91" s="47" t="str">
        <f>IF(A91="","",VLOOKUP($A87,IF(LEN(A91)=2,MSB,MSA),VLOOKUP(LEFT(A91,1),Teams,4,FALSE),FALSE))</f>
        <v/>
      </c>
      <c r="D91" s="47" t="str">
        <f t="shared" si="21"/>
        <v/>
      </c>
      <c r="E91" s="48"/>
      <c r="F91" s="49">
        <v>3</v>
      </c>
      <c r="G91" s="5"/>
      <c r="H91" s="14" t="str">
        <f t="shared" si="22"/>
        <v/>
      </c>
      <c r="I91" s="14" t="str">
        <f t="shared" si="22"/>
        <v/>
      </c>
      <c r="J91" s="14" t="str">
        <f t="shared" si="22"/>
        <v/>
      </c>
      <c r="K91" s="14" t="str">
        <f t="shared" si="22"/>
        <v/>
      </c>
      <c r="L91" s="14" t="str">
        <f t="shared" si="22"/>
        <v/>
      </c>
      <c r="M91" s="14" t="str">
        <f t="shared" si="22"/>
        <v/>
      </c>
      <c r="N91" s="14"/>
      <c r="O91" s="10"/>
      <c r="Q91" t="s">
        <v>35</v>
      </c>
    </row>
    <row r="92" spans="1:17" x14ac:dyDescent="0.25">
      <c r="A92" s="36"/>
      <c r="B92" s="46" t="s">
        <v>40</v>
      </c>
      <c r="C92" s="47" t="str">
        <f>IF(A92="","",VLOOKUP($A87,IF(LEN(A92)=2,MSB,MSA),VLOOKUP(LEFT(A92,1),Teams,4,FALSE),FALSE))</f>
        <v/>
      </c>
      <c r="D92" s="47" t="str">
        <f t="shared" si="21"/>
        <v/>
      </c>
      <c r="E92" s="48"/>
      <c r="F92" s="49">
        <v>2</v>
      </c>
      <c r="G92" s="5"/>
      <c r="H92" s="14" t="str">
        <f t="shared" si="22"/>
        <v/>
      </c>
      <c r="I92" s="14" t="str">
        <f t="shared" si="22"/>
        <v/>
      </c>
      <c r="J92" s="14" t="str">
        <f t="shared" si="22"/>
        <v/>
      </c>
      <c r="K92" s="14" t="str">
        <f t="shared" si="22"/>
        <v/>
      </c>
      <c r="L92" s="14" t="str">
        <f t="shared" si="22"/>
        <v/>
      </c>
      <c r="M92" s="14" t="str">
        <f t="shared" si="22"/>
        <v/>
      </c>
      <c r="N92" s="14"/>
      <c r="O92" s="10"/>
    </row>
    <row r="93" spans="1:17" x14ac:dyDescent="0.25">
      <c r="A93" s="36"/>
      <c r="B93" s="46" t="s">
        <v>100</v>
      </c>
      <c r="C93" s="47" t="str">
        <f>IF(A93="","",VLOOKUP($A87,IF(LEN(A93)=2,MSB,MSA),VLOOKUP(LEFT(A93,1),Teams,4,FALSE),FALSE))</f>
        <v/>
      </c>
      <c r="D93" s="47" t="str">
        <f t="shared" si="21"/>
        <v/>
      </c>
      <c r="E93" s="48"/>
      <c r="F93" s="49">
        <v>1</v>
      </c>
      <c r="G93" s="5"/>
      <c r="H93" s="14" t="str">
        <f t="shared" si="22"/>
        <v/>
      </c>
      <c r="I93" s="14" t="str">
        <f t="shared" si="22"/>
        <v/>
      </c>
      <c r="J93" s="14" t="str">
        <f t="shared" si="22"/>
        <v/>
      </c>
      <c r="K93" s="14" t="str">
        <f t="shared" si="22"/>
        <v/>
      </c>
      <c r="L93" s="14" t="str">
        <f t="shared" si="22"/>
        <v/>
      </c>
      <c r="M93" s="14" t="str">
        <f t="shared" si="22"/>
        <v/>
      </c>
      <c r="N93" s="14">
        <f>21-SUM(H88:M93)</f>
        <v>15</v>
      </c>
      <c r="O93" s="10"/>
      <c r="Q93" t="s">
        <v>35</v>
      </c>
    </row>
    <row r="94" spans="1:17" ht="13" x14ac:dyDescent="0.3">
      <c r="A94" s="54" t="s">
        <v>1</v>
      </c>
      <c r="B94" s="41"/>
      <c r="C94" s="50" t="s">
        <v>73</v>
      </c>
      <c r="D94" s="53"/>
      <c r="E94" s="42"/>
      <c r="F94" s="35"/>
      <c r="G94" s="26"/>
      <c r="H94" s="14"/>
      <c r="I94" s="14"/>
      <c r="J94" s="14"/>
      <c r="K94" s="14"/>
      <c r="L94" s="14"/>
      <c r="M94" s="14"/>
      <c r="N94" s="14"/>
      <c r="O94" s="10" t="s">
        <v>9</v>
      </c>
    </row>
    <row r="95" spans="1:17" x14ac:dyDescent="0.25">
      <c r="A95" s="36" t="s">
        <v>299</v>
      </c>
      <c r="B95" s="46">
        <v>1</v>
      </c>
      <c r="C95" s="47" t="str">
        <f>IF(A95="","",VLOOKUP($A94,IF(LEN(A95)=2,MSB,MSA),VLOOKUP(LEFT(A95,1),Teams,4,FALSE),FALSE))</f>
        <v>Max Smith</v>
      </c>
      <c r="D95" s="47" t="str">
        <f t="shared" ref="D95:D100" si="23">IF(A95="","",VLOOKUP(LEFT(A95,1),Teams,2,FALSE))</f>
        <v>Eastbourne</v>
      </c>
      <c r="E95" s="48" t="s">
        <v>379</v>
      </c>
      <c r="F95" s="49">
        <v>6</v>
      </c>
      <c r="G95" s="5"/>
      <c r="H95" s="14" t="str">
        <f t="shared" ref="H95:M100" si="24">IF($A95="","",IF(LEFT($A95,1)=H$10,$F95,""))</f>
        <v/>
      </c>
      <c r="I95" s="14" t="str">
        <f t="shared" si="24"/>
        <v/>
      </c>
      <c r="J95" s="14">
        <f t="shared" si="24"/>
        <v>6</v>
      </c>
      <c r="K95" s="14" t="str">
        <f t="shared" si="24"/>
        <v/>
      </c>
      <c r="L95" s="14" t="str">
        <f t="shared" si="24"/>
        <v/>
      </c>
      <c r="M95" s="14" t="str">
        <f t="shared" si="24"/>
        <v/>
      </c>
      <c r="N95" s="14"/>
      <c r="O95" s="10"/>
      <c r="Q95" t="s">
        <v>37</v>
      </c>
    </row>
    <row r="96" spans="1:17" x14ac:dyDescent="0.25">
      <c r="A96" s="36" t="s">
        <v>286</v>
      </c>
      <c r="B96" s="46">
        <v>2</v>
      </c>
      <c r="C96" s="47" t="str">
        <f>IF(A96="","",VLOOKUP($A94,IF(LEN(A96)=2,MSB,MSA),VLOOKUP(LEFT(A96,1),Teams,4,FALSE),FALSE))</f>
        <v>Ethan Taites</v>
      </c>
      <c r="D96" s="47" t="str">
        <f t="shared" si="23"/>
        <v>Brighton &amp; Hove</v>
      </c>
      <c r="E96" s="48" t="s">
        <v>380</v>
      </c>
      <c r="F96" s="49">
        <v>5</v>
      </c>
      <c r="G96" s="5"/>
      <c r="H96" s="14" t="str">
        <f t="shared" si="24"/>
        <v/>
      </c>
      <c r="I96" s="14">
        <f t="shared" si="24"/>
        <v>5</v>
      </c>
      <c r="J96" s="14" t="str">
        <f t="shared" si="24"/>
        <v/>
      </c>
      <c r="K96" s="14" t="str">
        <f t="shared" si="24"/>
        <v/>
      </c>
      <c r="L96" s="14" t="str">
        <f t="shared" si="24"/>
        <v/>
      </c>
      <c r="M96" s="14" t="str">
        <f t="shared" si="24"/>
        <v/>
      </c>
      <c r="N96" s="14"/>
      <c r="O96" s="10"/>
      <c r="Q96" t="s">
        <v>37</v>
      </c>
    </row>
    <row r="97" spans="1:17" x14ac:dyDescent="0.25">
      <c r="A97" s="36" t="s">
        <v>290</v>
      </c>
      <c r="B97" s="46" t="s">
        <v>39</v>
      </c>
      <c r="C97" s="47" t="str">
        <f>IF(A97="","",VLOOKUP($A94,IF(LEN(A97)=2,MSB,MSA),VLOOKUP(LEFT(A97,1),Teams,4,FALSE),FALSE))</f>
        <v>Daniel Tennant</v>
      </c>
      <c r="D97" s="47" t="str">
        <f t="shared" si="23"/>
        <v>Lewes</v>
      </c>
      <c r="E97" s="48" t="s">
        <v>381</v>
      </c>
      <c r="F97" s="49">
        <v>4</v>
      </c>
      <c r="G97" s="5"/>
      <c r="H97" s="14" t="str">
        <f t="shared" si="24"/>
        <v/>
      </c>
      <c r="I97" s="14" t="str">
        <f t="shared" si="24"/>
        <v/>
      </c>
      <c r="J97" s="14" t="str">
        <f t="shared" si="24"/>
        <v/>
      </c>
      <c r="K97" s="14" t="str">
        <f t="shared" si="24"/>
        <v/>
      </c>
      <c r="L97" s="14">
        <f t="shared" si="24"/>
        <v>4</v>
      </c>
      <c r="M97" s="14" t="str">
        <f t="shared" si="24"/>
        <v/>
      </c>
      <c r="N97" s="14"/>
      <c r="O97" s="10"/>
    </row>
    <row r="98" spans="1:17" x14ac:dyDescent="0.25">
      <c r="A98" s="36" t="s">
        <v>316</v>
      </c>
      <c r="B98" s="46" t="s">
        <v>22</v>
      </c>
      <c r="C98" s="47" t="str">
        <f>IF(A98="","",VLOOKUP($A94,IF(LEN(A98)=2,MSB,MSA),VLOOKUP(LEFT(A98,1),Teams,4,FALSE),FALSE))</f>
        <v>Tommy Mills</v>
      </c>
      <c r="D98" s="47" t="str">
        <f t="shared" si="23"/>
        <v>HYAC</v>
      </c>
      <c r="E98" s="48" t="s">
        <v>382</v>
      </c>
      <c r="F98" s="49">
        <v>3</v>
      </c>
      <c r="G98" s="5"/>
      <c r="H98" s="14" t="str">
        <f t="shared" si="24"/>
        <v/>
      </c>
      <c r="I98" s="14" t="str">
        <f t="shared" si="24"/>
        <v/>
      </c>
      <c r="J98" s="14" t="str">
        <f t="shared" si="24"/>
        <v/>
      </c>
      <c r="K98" s="14">
        <f t="shared" si="24"/>
        <v>3</v>
      </c>
      <c r="L98" s="14" t="str">
        <f t="shared" si="24"/>
        <v/>
      </c>
      <c r="M98" s="14" t="str">
        <f t="shared" si="24"/>
        <v/>
      </c>
      <c r="N98" s="14"/>
      <c r="O98" s="10"/>
      <c r="Q98" t="s">
        <v>37</v>
      </c>
    </row>
    <row r="99" spans="1:17" x14ac:dyDescent="0.25">
      <c r="A99" s="36"/>
      <c r="B99" s="46" t="s">
        <v>40</v>
      </c>
      <c r="C99" s="47" t="str">
        <f>IF(A99="","",VLOOKUP($A94,IF(LEN(A99)=2,MSB,MSA),VLOOKUP(LEFT(A99,1),Teams,4,FALSE),FALSE))</f>
        <v/>
      </c>
      <c r="D99" s="47" t="str">
        <f t="shared" si="23"/>
        <v/>
      </c>
      <c r="E99" s="48"/>
      <c r="F99" s="49">
        <v>2</v>
      </c>
      <c r="G99" s="5"/>
      <c r="H99" s="14" t="str">
        <f t="shared" si="24"/>
        <v/>
      </c>
      <c r="I99" s="14" t="str">
        <f t="shared" si="24"/>
        <v/>
      </c>
      <c r="J99" s="14" t="str">
        <f t="shared" si="24"/>
        <v/>
      </c>
      <c r="K99" s="14" t="str">
        <f t="shared" si="24"/>
        <v/>
      </c>
      <c r="L99" s="14" t="str">
        <f t="shared" si="24"/>
        <v/>
      </c>
      <c r="M99" s="14" t="str">
        <f t="shared" si="24"/>
        <v/>
      </c>
      <c r="N99" s="14"/>
      <c r="O99" s="10"/>
    </row>
    <row r="100" spans="1:17" x14ac:dyDescent="0.25">
      <c r="A100" s="36"/>
      <c r="B100" s="46" t="s">
        <v>100</v>
      </c>
      <c r="C100" s="47" t="str">
        <f>IF(A100="","",VLOOKUP($A94,IF(LEN(A100)=2,MSB,MSA),VLOOKUP(LEFT(A100,1),Teams,4,FALSE),FALSE))</f>
        <v/>
      </c>
      <c r="D100" s="47" t="str">
        <f t="shared" si="23"/>
        <v/>
      </c>
      <c r="E100" s="48"/>
      <c r="F100" s="49">
        <v>1</v>
      </c>
      <c r="G100" s="5"/>
      <c r="H100" s="14" t="str">
        <f t="shared" si="24"/>
        <v/>
      </c>
      <c r="I100" s="14" t="str">
        <f t="shared" si="24"/>
        <v/>
      </c>
      <c r="J100" s="14" t="str">
        <f t="shared" si="24"/>
        <v/>
      </c>
      <c r="K100" s="14" t="str">
        <f t="shared" si="24"/>
        <v/>
      </c>
      <c r="L100" s="14" t="str">
        <f t="shared" si="24"/>
        <v/>
      </c>
      <c r="M100" s="14" t="str">
        <f t="shared" si="24"/>
        <v/>
      </c>
      <c r="N100" s="14">
        <f>21-SUM(H95:M100)</f>
        <v>3</v>
      </c>
      <c r="O100" s="10"/>
      <c r="Q100" t="s">
        <v>37</v>
      </c>
    </row>
    <row r="101" spans="1:17" ht="13" x14ac:dyDescent="0.3">
      <c r="A101" s="54" t="s">
        <v>1</v>
      </c>
      <c r="B101" s="41"/>
      <c r="C101" s="50" t="s">
        <v>74</v>
      </c>
      <c r="D101" s="53"/>
      <c r="E101" s="42"/>
      <c r="F101" s="35"/>
      <c r="G101" s="26"/>
      <c r="H101" s="14"/>
      <c r="I101" s="14"/>
      <c r="J101" s="14"/>
      <c r="K101" s="14"/>
      <c r="L101" s="14"/>
      <c r="M101" s="14"/>
      <c r="N101" s="14"/>
      <c r="O101" s="10" t="s">
        <v>10</v>
      </c>
    </row>
    <row r="102" spans="1:17" x14ac:dyDescent="0.25">
      <c r="A102" s="36" t="s">
        <v>297</v>
      </c>
      <c r="B102" s="46">
        <v>1</v>
      </c>
      <c r="C102" s="47" t="str">
        <f>IF(A102="","",VLOOKUP($A101,IF(LEN(A102)=2,MSB,MSA),VLOOKUP(LEFT(A102,1),Teams,4,FALSE),FALSE))</f>
        <v>Barnaby Moyes</v>
      </c>
      <c r="D102" s="47" t="str">
        <f t="shared" ref="D102:D107" si="25">IF(A102="","",VLOOKUP(LEFT(A102,1),Teams,2,FALSE))</f>
        <v>Brighton &amp; Hove</v>
      </c>
      <c r="E102" s="48" t="s">
        <v>384</v>
      </c>
      <c r="F102" s="49">
        <v>6</v>
      </c>
      <c r="G102" s="5"/>
      <c r="H102" s="14" t="str">
        <f t="shared" ref="H102:M107" si="26">IF($A102="","",IF(LEFT($A102,1)=H$10,$F102,""))</f>
        <v/>
      </c>
      <c r="I102" s="14">
        <f t="shared" si="26"/>
        <v>6</v>
      </c>
      <c r="J102" s="14" t="str">
        <f t="shared" si="26"/>
        <v/>
      </c>
      <c r="K102" s="14" t="str">
        <f t="shared" si="26"/>
        <v/>
      </c>
      <c r="L102" s="14" t="str">
        <f t="shared" si="26"/>
        <v/>
      </c>
      <c r="M102" s="14" t="str">
        <f t="shared" si="26"/>
        <v/>
      </c>
      <c r="N102" s="14"/>
      <c r="O102" s="10"/>
      <c r="Q102" t="s">
        <v>37</v>
      </c>
    </row>
    <row r="103" spans="1:17" x14ac:dyDescent="0.25">
      <c r="A103" s="36" t="s">
        <v>289</v>
      </c>
      <c r="B103" s="46">
        <v>2</v>
      </c>
      <c r="C103" s="47" t="str">
        <f>IF(A103="","",VLOOKUP($A101,IF(LEN(A103)=2,MSB,MSA),VLOOKUP(LEFT(A103,1),Teams,4,FALSE),FALSE))</f>
        <v>Ben Sims</v>
      </c>
      <c r="D103" s="47" t="str">
        <f t="shared" si="25"/>
        <v>HYAC</v>
      </c>
      <c r="E103" s="48" t="s">
        <v>385</v>
      </c>
      <c r="F103" s="49">
        <v>5</v>
      </c>
      <c r="G103" s="5"/>
      <c r="H103" s="14" t="str">
        <f t="shared" si="26"/>
        <v/>
      </c>
      <c r="I103" s="14" t="str">
        <f t="shared" si="26"/>
        <v/>
      </c>
      <c r="J103" s="14" t="str">
        <f t="shared" si="26"/>
        <v/>
      </c>
      <c r="K103" s="14">
        <f t="shared" si="26"/>
        <v>5</v>
      </c>
      <c r="L103" s="14" t="str">
        <f t="shared" si="26"/>
        <v/>
      </c>
      <c r="M103" s="14" t="str">
        <f t="shared" si="26"/>
        <v/>
      </c>
      <c r="N103" s="14"/>
      <c r="O103" s="10"/>
      <c r="Q103" t="s">
        <v>37</v>
      </c>
    </row>
    <row r="104" spans="1:17" x14ac:dyDescent="0.25">
      <c r="A104" s="36" t="s">
        <v>291</v>
      </c>
      <c r="B104" s="46" t="s">
        <v>39</v>
      </c>
      <c r="C104" s="47" t="str">
        <f>IF(A104="","",VLOOKUP($A101,IF(LEN(A104)=2,MSB,MSA),VLOOKUP(LEFT(A104,1),Teams,4,FALSE),FALSE))</f>
        <v>Jackon Walker</v>
      </c>
      <c r="D104" s="47" t="str">
        <f t="shared" si="25"/>
        <v>Eastbourne</v>
      </c>
      <c r="E104" s="48" t="s">
        <v>386</v>
      </c>
      <c r="F104" s="49">
        <v>4</v>
      </c>
      <c r="G104" s="5"/>
      <c r="H104" s="14" t="str">
        <f t="shared" si="26"/>
        <v/>
      </c>
      <c r="I104" s="14" t="str">
        <f t="shared" si="26"/>
        <v/>
      </c>
      <c r="J104" s="14">
        <f t="shared" si="26"/>
        <v>4</v>
      </c>
      <c r="K104" s="14" t="str">
        <f t="shared" si="26"/>
        <v/>
      </c>
      <c r="L104" s="14" t="str">
        <f t="shared" si="26"/>
        <v/>
      </c>
      <c r="M104" s="14" t="str">
        <f t="shared" si="26"/>
        <v/>
      </c>
      <c r="N104" s="14"/>
      <c r="O104" s="10"/>
    </row>
    <row r="105" spans="1:17" x14ac:dyDescent="0.25">
      <c r="A105" s="36" t="s">
        <v>317</v>
      </c>
      <c r="B105" s="46" t="s">
        <v>22</v>
      </c>
      <c r="C105" s="47" t="str">
        <f>IF(A105="","",VLOOKUP($A101,IF(LEN(A105)=2,MSB,MSA),VLOOKUP(LEFT(A105,1),Teams,4,FALSE),FALSE))</f>
        <v>Alex Wallace</v>
      </c>
      <c r="D105" s="47" t="str">
        <f t="shared" si="25"/>
        <v>Lewes</v>
      </c>
      <c r="E105" s="48" t="s">
        <v>387</v>
      </c>
      <c r="F105" s="49">
        <v>3</v>
      </c>
      <c r="G105" s="5"/>
      <c r="H105" s="14" t="str">
        <f t="shared" si="26"/>
        <v/>
      </c>
      <c r="I105" s="14" t="str">
        <f t="shared" si="26"/>
        <v/>
      </c>
      <c r="J105" s="14" t="str">
        <f t="shared" si="26"/>
        <v/>
      </c>
      <c r="K105" s="14" t="str">
        <f t="shared" si="26"/>
        <v/>
      </c>
      <c r="L105" s="14">
        <f t="shared" si="26"/>
        <v>3</v>
      </c>
      <c r="M105" s="14" t="str">
        <f t="shared" si="26"/>
        <v/>
      </c>
      <c r="N105" s="14"/>
      <c r="O105" s="10"/>
      <c r="Q105" t="s">
        <v>37</v>
      </c>
    </row>
    <row r="106" spans="1:17" x14ac:dyDescent="0.25">
      <c r="A106" s="36"/>
      <c r="B106" s="46" t="s">
        <v>40</v>
      </c>
      <c r="C106" s="47" t="str">
        <f>IF(A106="","",VLOOKUP($A101,IF(LEN(A106)=2,MSB,MSA),VLOOKUP(LEFT(A106,1),Teams,4,FALSE),FALSE))</f>
        <v/>
      </c>
      <c r="D106" s="47" t="str">
        <f t="shared" si="25"/>
        <v/>
      </c>
      <c r="E106" s="48"/>
      <c r="F106" s="49">
        <v>2</v>
      </c>
      <c r="G106" s="5"/>
      <c r="H106" s="14" t="str">
        <f t="shared" si="26"/>
        <v/>
      </c>
      <c r="I106" s="14" t="str">
        <f t="shared" si="26"/>
        <v/>
      </c>
      <c r="J106" s="14" t="str">
        <f t="shared" si="26"/>
        <v/>
      </c>
      <c r="K106" s="14" t="str">
        <f t="shared" si="26"/>
        <v/>
      </c>
      <c r="L106" s="14" t="str">
        <f t="shared" si="26"/>
        <v/>
      </c>
      <c r="M106" s="14" t="str">
        <f t="shared" si="26"/>
        <v/>
      </c>
      <c r="N106" s="14"/>
      <c r="O106" s="10"/>
    </row>
    <row r="107" spans="1:17" x14ac:dyDescent="0.25">
      <c r="A107" s="36"/>
      <c r="B107" s="46" t="s">
        <v>100</v>
      </c>
      <c r="C107" s="47" t="str">
        <f>IF(A107="","",VLOOKUP($A101,IF(LEN(A107)=2,MSB,MSA),VLOOKUP(LEFT(A107,1),Teams,4,FALSE),FALSE))</f>
        <v/>
      </c>
      <c r="D107" s="47" t="str">
        <f t="shared" si="25"/>
        <v/>
      </c>
      <c r="E107" s="48"/>
      <c r="F107" s="49">
        <v>1</v>
      </c>
      <c r="G107" s="5"/>
      <c r="H107" s="14" t="str">
        <f t="shared" si="26"/>
        <v/>
      </c>
      <c r="I107" s="14" t="str">
        <f t="shared" si="26"/>
        <v/>
      </c>
      <c r="J107" s="14" t="str">
        <f t="shared" si="26"/>
        <v/>
      </c>
      <c r="K107" s="14" t="str">
        <f t="shared" si="26"/>
        <v/>
      </c>
      <c r="L107" s="14" t="str">
        <f t="shared" si="26"/>
        <v/>
      </c>
      <c r="M107" s="14" t="str">
        <f t="shared" si="26"/>
        <v/>
      </c>
      <c r="N107" s="14">
        <f>21-SUM(H102:M107)</f>
        <v>3</v>
      </c>
      <c r="O107" s="10"/>
      <c r="Q107" t="s">
        <v>37</v>
      </c>
    </row>
    <row r="108" spans="1:17" ht="13" x14ac:dyDescent="0.3">
      <c r="A108" s="54" t="s">
        <v>23</v>
      </c>
      <c r="B108" s="41"/>
      <c r="C108" s="50" t="s">
        <v>75</v>
      </c>
      <c r="D108" s="53"/>
      <c r="E108" s="42"/>
      <c r="F108" s="35"/>
      <c r="G108" s="5"/>
      <c r="H108" s="14"/>
      <c r="I108" s="14"/>
      <c r="J108" s="14"/>
      <c r="K108" s="14"/>
      <c r="L108" s="14"/>
      <c r="M108" s="14"/>
      <c r="N108" s="14"/>
      <c r="O108" s="10" t="s">
        <v>11</v>
      </c>
    </row>
    <row r="109" spans="1:17" x14ac:dyDescent="0.25">
      <c r="A109" s="36" t="s">
        <v>290</v>
      </c>
      <c r="B109" s="46">
        <v>1</v>
      </c>
      <c r="C109" s="47" t="str">
        <f>IF(A109="","",VLOOKUP($A108,IF(LEN(A109)=2,MSB,MSA),VLOOKUP(LEFT(A109,1),Teams,4,FALSE),FALSE))</f>
        <v>Rainbow Love</v>
      </c>
      <c r="D109" s="47" t="str">
        <f t="shared" ref="D109:D114" si="27">IF(A109="","",VLOOKUP(LEFT(A109,1),Teams,2,FALSE))</f>
        <v>Lewes</v>
      </c>
      <c r="E109" s="48" t="s">
        <v>394</v>
      </c>
      <c r="F109" s="49">
        <v>6</v>
      </c>
      <c r="G109" s="5"/>
      <c r="H109" s="14" t="str">
        <f t="shared" ref="H109:M114" si="28">IF($A109="","",IF(LEFT($A109,1)=H$10,$F109,""))</f>
        <v/>
      </c>
      <c r="I109" s="14" t="str">
        <f t="shared" si="28"/>
        <v/>
      </c>
      <c r="J109" s="14" t="str">
        <f t="shared" si="28"/>
        <v/>
      </c>
      <c r="K109" s="14" t="str">
        <f t="shared" si="28"/>
        <v/>
      </c>
      <c r="L109" s="14">
        <f t="shared" si="28"/>
        <v>6</v>
      </c>
      <c r="M109" s="14" t="str">
        <f t="shared" si="28"/>
        <v/>
      </c>
      <c r="N109" s="14"/>
      <c r="O109" s="10"/>
      <c r="Q109" t="s">
        <v>38</v>
      </c>
    </row>
    <row r="110" spans="1:17" x14ac:dyDescent="0.25">
      <c r="A110" s="36" t="s">
        <v>286</v>
      </c>
      <c r="B110" s="46">
        <v>2</v>
      </c>
      <c r="C110" s="47" t="str">
        <f>IF(A110="","",VLOOKUP($A108,IF(LEN(A110)=2,MSB,MSA),VLOOKUP(LEFT(A110,1),Teams,4,FALSE),FALSE))</f>
        <v>Rory Grant</v>
      </c>
      <c r="D110" s="47" t="str">
        <f t="shared" si="27"/>
        <v>Brighton &amp; Hove</v>
      </c>
      <c r="E110" s="48" t="s">
        <v>395</v>
      </c>
      <c r="F110" s="49">
        <v>5</v>
      </c>
      <c r="G110" s="5"/>
      <c r="H110" s="14" t="str">
        <f t="shared" si="28"/>
        <v/>
      </c>
      <c r="I110" s="14">
        <f t="shared" si="28"/>
        <v>5</v>
      </c>
      <c r="J110" s="14" t="str">
        <f t="shared" si="28"/>
        <v/>
      </c>
      <c r="K110" s="14" t="str">
        <f t="shared" si="28"/>
        <v/>
      </c>
      <c r="L110" s="14" t="str">
        <f t="shared" si="28"/>
        <v/>
      </c>
      <c r="M110" s="14" t="str">
        <f t="shared" si="28"/>
        <v/>
      </c>
      <c r="N110" s="14"/>
      <c r="O110" s="10"/>
      <c r="Q110" t="s">
        <v>38</v>
      </c>
    </row>
    <row r="111" spans="1:17" x14ac:dyDescent="0.25">
      <c r="A111" s="36" t="s">
        <v>291</v>
      </c>
      <c r="B111" s="46" t="s">
        <v>39</v>
      </c>
      <c r="C111" s="47" t="str">
        <f>IF(A111="","",VLOOKUP($A108,IF(LEN(A111)=2,MSB,MSA),VLOOKUP(LEFT(A111,1),Teams,4,FALSE),FALSE))</f>
        <v>Harley Hoad</v>
      </c>
      <c r="D111" s="47" t="str">
        <f t="shared" si="27"/>
        <v>Eastbourne</v>
      </c>
      <c r="E111" s="48" t="s">
        <v>396</v>
      </c>
      <c r="F111" s="49">
        <v>4</v>
      </c>
      <c r="G111" s="5"/>
      <c r="H111" s="14" t="str">
        <f t="shared" si="28"/>
        <v/>
      </c>
      <c r="I111" s="14" t="str">
        <f t="shared" si="28"/>
        <v/>
      </c>
      <c r="J111" s="14">
        <f t="shared" si="28"/>
        <v>4</v>
      </c>
      <c r="K111" s="14" t="str">
        <f t="shared" si="28"/>
        <v/>
      </c>
      <c r="L111" s="14" t="str">
        <f t="shared" si="28"/>
        <v/>
      </c>
      <c r="M111" s="14" t="str">
        <f t="shared" si="28"/>
        <v/>
      </c>
      <c r="N111" s="14"/>
      <c r="O111" s="10"/>
    </row>
    <row r="112" spans="1:17" x14ac:dyDescent="0.25">
      <c r="A112" s="36"/>
      <c r="B112" s="46" t="s">
        <v>22</v>
      </c>
      <c r="C112" s="47" t="str">
        <f>IF(A112="","",VLOOKUP($A108,IF(LEN(A112)=2,MSB,MSA),VLOOKUP(LEFT(A112,1),Teams,4,FALSE),FALSE))</f>
        <v/>
      </c>
      <c r="D112" s="47" t="str">
        <f t="shared" si="27"/>
        <v/>
      </c>
      <c r="E112" s="48"/>
      <c r="F112" s="49">
        <v>3</v>
      </c>
      <c r="G112" s="5"/>
      <c r="H112" s="14" t="str">
        <f t="shared" si="28"/>
        <v/>
      </c>
      <c r="I112" s="14" t="str">
        <f t="shared" si="28"/>
        <v/>
      </c>
      <c r="J112" s="14" t="str">
        <f t="shared" si="28"/>
        <v/>
      </c>
      <c r="K112" s="14" t="str">
        <f t="shared" si="28"/>
        <v/>
      </c>
      <c r="L112" s="14" t="str">
        <f t="shared" si="28"/>
        <v/>
      </c>
      <c r="M112" s="14" t="str">
        <f t="shared" si="28"/>
        <v/>
      </c>
      <c r="N112" s="14"/>
      <c r="O112" s="10"/>
      <c r="Q112" t="s">
        <v>38</v>
      </c>
    </row>
    <row r="113" spans="1:17" x14ac:dyDescent="0.25">
      <c r="A113" s="36"/>
      <c r="B113" s="46" t="s">
        <v>40</v>
      </c>
      <c r="C113" s="47" t="str">
        <f>IF(A113="","",VLOOKUP($A108,IF(LEN(A113)=2,MSB,MSA),VLOOKUP(LEFT(A113,1),Teams,4,FALSE),FALSE))</f>
        <v/>
      </c>
      <c r="D113" s="47" t="str">
        <f t="shared" si="27"/>
        <v/>
      </c>
      <c r="E113" s="48"/>
      <c r="F113" s="49">
        <v>2</v>
      </c>
      <c r="G113" s="5"/>
      <c r="H113" s="14" t="str">
        <f t="shared" si="28"/>
        <v/>
      </c>
      <c r="I113" s="14" t="str">
        <f t="shared" si="28"/>
        <v/>
      </c>
      <c r="J113" s="14" t="str">
        <f t="shared" si="28"/>
        <v/>
      </c>
      <c r="K113" s="14" t="str">
        <f t="shared" si="28"/>
        <v/>
      </c>
      <c r="L113" s="14" t="str">
        <f t="shared" si="28"/>
        <v/>
      </c>
      <c r="M113" s="14" t="str">
        <f t="shared" si="28"/>
        <v/>
      </c>
      <c r="N113" s="14"/>
      <c r="O113" s="10"/>
    </row>
    <row r="114" spans="1:17" x14ac:dyDescent="0.25">
      <c r="A114" s="36"/>
      <c r="B114" s="46" t="s">
        <v>100</v>
      </c>
      <c r="C114" s="47" t="str">
        <f>IF(A114="","",VLOOKUP($A108,IF(LEN(A114)=2,MSB,MSA),VLOOKUP(LEFT(A114,1),Teams,4,FALSE),FALSE))</f>
        <v/>
      </c>
      <c r="D114" s="47" t="str">
        <f t="shared" si="27"/>
        <v/>
      </c>
      <c r="E114" s="48"/>
      <c r="F114" s="49">
        <v>1</v>
      </c>
      <c r="G114" s="5"/>
      <c r="H114" s="14" t="str">
        <f t="shared" si="28"/>
        <v/>
      </c>
      <c r="I114" s="14" t="str">
        <f t="shared" si="28"/>
        <v/>
      </c>
      <c r="J114" s="14" t="str">
        <f t="shared" si="28"/>
        <v/>
      </c>
      <c r="K114" s="14" t="str">
        <f t="shared" si="28"/>
        <v/>
      </c>
      <c r="L114" s="14" t="str">
        <f t="shared" si="28"/>
        <v/>
      </c>
      <c r="M114" s="14" t="str">
        <f t="shared" si="28"/>
        <v/>
      </c>
      <c r="N114" s="14">
        <f>21-SUM(H109:M114)</f>
        <v>6</v>
      </c>
      <c r="O114" s="10"/>
      <c r="Q114" t="s">
        <v>38</v>
      </c>
    </row>
    <row r="115" spans="1:17" ht="13" x14ac:dyDescent="0.3">
      <c r="A115" s="54" t="s">
        <v>23</v>
      </c>
      <c r="B115" s="41"/>
      <c r="C115" s="50" t="s">
        <v>76</v>
      </c>
      <c r="D115" s="53"/>
      <c r="E115" s="42"/>
      <c r="F115" s="35"/>
      <c r="G115" s="5"/>
      <c r="H115" s="14"/>
      <c r="I115" s="14"/>
      <c r="J115" s="14"/>
      <c r="K115" s="14"/>
      <c r="L115" s="14"/>
      <c r="M115" s="14"/>
      <c r="N115" s="14"/>
      <c r="O115" s="10" t="s">
        <v>12</v>
      </c>
    </row>
    <row r="116" spans="1:17" x14ac:dyDescent="0.25">
      <c r="A116" s="36" t="s">
        <v>317</v>
      </c>
      <c r="B116" s="46">
        <v>1</v>
      </c>
      <c r="C116" s="47" t="str">
        <f>IF(A116="","",VLOOKUP($A115,IF(LEN(A116)=2,MSB,MSA),VLOOKUP(LEFT(A116,1),Teams,4,FALSE),FALSE))</f>
        <v>Seth Muddle</v>
      </c>
      <c r="D116" s="47" t="str">
        <f t="shared" ref="D116:D121" si="29">IF(A116="","",VLOOKUP(LEFT(A116,1),Teams,2,FALSE))</f>
        <v>Lewes</v>
      </c>
      <c r="E116" s="48" t="s">
        <v>397</v>
      </c>
      <c r="F116" s="49">
        <v>6</v>
      </c>
      <c r="G116" s="5"/>
      <c r="H116" s="14" t="str">
        <f t="shared" ref="H116:M121" si="30">IF($A116="","",IF(LEFT($A116,1)=H$10,$F116,""))</f>
        <v/>
      </c>
      <c r="I116" s="14" t="str">
        <f t="shared" si="30"/>
        <v/>
      </c>
      <c r="J116" s="14" t="str">
        <f t="shared" si="30"/>
        <v/>
      </c>
      <c r="K116" s="14" t="str">
        <f t="shared" si="30"/>
        <v/>
      </c>
      <c r="L116" s="14">
        <f t="shared" si="30"/>
        <v>6</v>
      </c>
      <c r="M116" s="14" t="str">
        <f t="shared" si="30"/>
        <v/>
      </c>
      <c r="N116" s="14"/>
      <c r="O116" s="10"/>
      <c r="Q116" t="s">
        <v>38</v>
      </c>
    </row>
    <row r="117" spans="1:17" x14ac:dyDescent="0.25">
      <c r="A117" s="36" t="s">
        <v>297</v>
      </c>
      <c r="B117" s="46">
        <v>2</v>
      </c>
      <c r="C117" s="47" t="str">
        <f>IF(A117="","",VLOOKUP($A115,IF(LEN(A117)=2,MSB,MSA),VLOOKUP(LEFT(A117,1),Teams,4,FALSE),FALSE))</f>
        <v>Zaki Ali</v>
      </c>
      <c r="D117" s="47" t="str">
        <f t="shared" si="29"/>
        <v>Brighton &amp; Hove</v>
      </c>
      <c r="E117" s="48" t="s">
        <v>398</v>
      </c>
      <c r="F117" s="49">
        <v>5</v>
      </c>
      <c r="G117" s="5"/>
      <c r="H117" s="14" t="str">
        <f t="shared" si="30"/>
        <v/>
      </c>
      <c r="I117" s="14">
        <f t="shared" si="30"/>
        <v>5</v>
      </c>
      <c r="J117" s="14" t="str">
        <f t="shared" si="30"/>
        <v/>
      </c>
      <c r="K117" s="14" t="str">
        <f t="shared" si="30"/>
        <v/>
      </c>
      <c r="L117" s="14" t="str">
        <f t="shared" si="30"/>
        <v/>
      </c>
      <c r="M117" s="14" t="str">
        <f t="shared" si="30"/>
        <v/>
      </c>
      <c r="N117" s="14"/>
      <c r="O117" s="10"/>
      <c r="Q117" t="s">
        <v>38</v>
      </c>
    </row>
    <row r="118" spans="1:17" x14ac:dyDescent="0.25">
      <c r="A118" s="36"/>
      <c r="B118" s="46" t="s">
        <v>39</v>
      </c>
      <c r="C118" s="47" t="str">
        <f>IF(A118="","",VLOOKUP($A115,IF(LEN(A118)=2,MSB,MSA),VLOOKUP(LEFT(A118,1),Teams,4,FALSE),FALSE))</f>
        <v/>
      </c>
      <c r="D118" s="47" t="str">
        <f t="shared" si="29"/>
        <v/>
      </c>
      <c r="E118" s="48"/>
      <c r="F118" s="49">
        <v>4</v>
      </c>
      <c r="G118" s="5"/>
      <c r="H118" s="14" t="str">
        <f t="shared" si="30"/>
        <v/>
      </c>
      <c r="I118" s="14" t="str">
        <f t="shared" si="30"/>
        <v/>
      </c>
      <c r="J118" s="14" t="str">
        <f t="shared" si="30"/>
        <v/>
      </c>
      <c r="K118" s="14" t="str">
        <f t="shared" si="30"/>
        <v/>
      </c>
      <c r="L118" s="14" t="str">
        <f t="shared" si="30"/>
        <v/>
      </c>
      <c r="M118" s="14" t="str">
        <f t="shared" si="30"/>
        <v/>
      </c>
      <c r="N118" s="14"/>
      <c r="O118" s="10"/>
    </row>
    <row r="119" spans="1:17" x14ac:dyDescent="0.25">
      <c r="A119" s="36"/>
      <c r="B119" s="46" t="s">
        <v>22</v>
      </c>
      <c r="C119" s="47" t="str">
        <f>IF(A119="","",VLOOKUP($A115,IF(LEN(A119)=2,MSB,MSA),VLOOKUP(LEFT(A119,1),Teams,4,FALSE),FALSE))</f>
        <v/>
      </c>
      <c r="D119" s="47" t="str">
        <f t="shared" si="29"/>
        <v/>
      </c>
      <c r="E119" s="48"/>
      <c r="F119" s="49">
        <v>3</v>
      </c>
      <c r="G119" s="5"/>
      <c r="H119" s="14" t="str">
        <f t="shared" si="30"/>
        <v/>
      </c>
      <c r="I119" s="14" t="str">
        <f t="shared" si="30"/>
        <v/>
      </c>
      <c r="J119" s="14" t="str">
        <f t="shared" si="30"/>
        <v/>
      </c>
      <c r="K119" s="14" t="str">
        <f t="shared" si="30"/>
        <v/>
      </c>
      <c r="L119" s="14" t="str">
        <f t="shared" si="30"/>
        <v/>
      </c>
      <c r="M119" s="14" t="str">
        <f t="shared" si="30"/>
        <v/>
      </c>
      <c r="N119" s="14"/>
      <c r="O119" s="10"/>
      <c r="Q119" t="s">
        <v>38</v>
      </c>
    </row>
    <row r="120" spans="1:17" x14ac:dyDescent="0.25">
      <c r="A120" s="36"/>
      <c r="B120" s="46" t="s">
        <v>40</v>
      </c>
      <c r="C120" s="47" t="str">
        <f>IF(A120="","",VLOOKUP($A115,IF(LEN(A120)=2,MSB,MSA),VLOOKUP(LEFT(A120,1),Teams,4,FALSE),FALSE))</f>
        <v/>
      </c>
      <c r="D120" s="47" t="str">
        <f t="shared" si="29"/>
        <v/>
      </c>
      <c r="E120" s="48"/>
      <c r="F120" s="49">
        <v>2</v>
      </c>
      <c r="G120" s="5"/>
      <c r="H120" s="14" t="str">
        <f t="shared" si="30"/>
        <v/>
      </c>
      <c r="I120" s="14" t="str">
        <f t="shared" si="30"/>
        <v/>
      </c>
      <c r="J120" s="14" t="str">
        <f t="shared" si="30"/>
        <v/>
      </c>
      <c r="K120" s="14" t="str">
        <f t="shared" si="30"/>
        <v/>
      </c>
      <c r="L120" s="14" t="str">
        <f t="shared" si="30"/>
        <v/>
      </c>
      <c r="M120" s="14" t="str">
        <f t="shared" si="30"/>
        <v/>
      </c>
      <c r="N120" s="14"/>
      <c r="O120" s="10"/>
    </row>
    <row r="121" spans="1:17" x14ac:dyDescent="0.25">
      <c r="A121" s="36"/>
      <c r="B121" s="46" t="s">
        <v>100</v>
      </c>
      <c r="C121" s="47" t="str">
        <f>IF(A121="","",VLOOKUP($A115,IF(LEN(A121)=2,MSB,MSA),VLOOKUP(LEFT(A121,1),Teams,4,FALSE),FALSE))</f>
        <v/>
      </c>
      <c r="D121" s="47" t="str">
        <f t="shared" si="29"/>
        <v/>
      </c>
      <c r="E121" s="48"/>
      <c r="F121" s="49">
        <v>1</v>
      </c>
      <c r="G121" s="5"/>
      <c r="H121" s="14" t="str">
        <f t="shared" si="30"/>
        <v/>
      </c>
      <c r="I121" s="14" t="str">
        <f t="shared" si="30"/>
        <v/>
      </c>
      <c r="J121" s="14" t="str">
        <f t="shared" si="30"/>
        <v/>
      </c>
      <c r="K121" s="14" t="str">
        <f t="shared" si="30"/>
        <v/>
      </c>
      <c r="L121" s="14" t="str">
        <f t="shared" si="30"/>
        <v/>
      </c>
      <c r="M121" s="14" t="str">
        <f t="shared" si="30"/>
        <v/>
      </c>
      <c r="N121" s="14">
        <f>21-SUM(H116:M121)</f>
        <v>10</v>
      </c>
      <c r="O121" s="10"/>
      <c r="Q121" t="s">
        <v>38</v>
      </c>
    </row>
    <row r="122" spans="1:17" ht="13" x14ac:dyDescent="0.3">
      <c r="A122" s="54" t="s">
        <v>24</v>
      </c>
      <c r="B122" s="41"/>
      <c r="C122" s="50" t="s">
        <v>77</v>
      </c>
      <c r="D122" s="53"/>
      <c r="E122" s="42"/>
      <c r="F122" s="35"/>
      <c r="G122" s="5"/>
      <c r="H122" s="14"/>
      <c r="I122" s="14"/>
      <c r="J122" s="14"/>
      <c r="K122" s="14"/>
      <c r="L122" s="14"/>
      <c r="M122" s="14"/>
      <c r="N122" s="14"/>
      <c r="O122" s="10" t="s">
        <v>13</v>
      </c>
    </row>
    <row r="123" spans="1:17" x14ac:dyDescent="0.25">
      <c r="A123" s="36" t="s">
        <v>286</v>
      </c>
      <c r="B123" s="46" t="s">
        <v>102</v>
      </c>
      <c r="C123" s="47" t="str">
        <f>IF(A123="","",VLOOKUP($A122,IF(LEN(A123)=2,MSB,MSA),VLOOKUP(LEFT(A123,1),Teams,4,FALSE),FALSE))</f>
        <v>Monty Rowland</v>
      </c>
      <c r="D123" s="47" t="str">
        <f t="shared" ref="D123:D128" si="31">IF(A123="","",VLOOKUP(LEFT(A123,1),Teams,2,FALSE))</f>
        <v>Brighton &amp; Hove</v>
      </c>
      <c r="E123" s="48" t="s">
        <v>376</v>
      </c>
      <c r="F123" s="49">
        <v>6</v>
      </c>
      <c r="G123" s="5"/>
      <c r="H123" s="14" t="str">
        <f t="shared" ref="H123:M128" si="32">IF($A123="","",IF(LEFT($A123,1)=H$10,$F123,""))</f>
        <v/>
      </c>
      <c r="I123" s="14">
        <f t="shared" si="32"/>
        <v>6</v>
      </c>
      <c r="J123" s="14" t="str">
        <f t="shared" si="32"/>
        <v/>
      </c>
      <c r="K123" s="14" t="str">
        <f t="shared" si="32"/>
        <v/>
      </c>
      <c r="L123" s="14" t="str">
        <f t="shared" si="32"/>
        <v/>
      </c>
      <c r="M123" s="14" t="str">
        <f t="shared" si="32"/>
        <v/>
      </c>
      <c r="N123" s="14"/>
      <c r="O123" s="10"/>
      <c r="Q123" t="s">
        <v>34</v>
      </c>
    </row>
    <row r="124" spans="1:17" x14ac:dyDescent="0.25">
      <c r="A124" s="36" t="s">
        <v>290</v>
      </c>
      <c r="B124" s="46" t="s">
        <v>103</v>
      </c>
      <c r="C124" s="47" t="str">
        <f>IF(A124="","",VLOOKUP($A122,IF(LEN(A124)=2,MSB,MSA),VLOOKUP(LEFT(A124,1),Teams,4,FALSE),FALSE))</f>
        <v>Noah Alderman</v>
      </c>
      <c r="D124" s="47" t="str">
        <f t="shared" si="31"/>
        <v>Lewes</v>
      </c>
      <c r="E124" s="48" t="s">
        <v>375</v>
      </c>
      <c r="F124" s="49">
        <v>5</v>
      </c>
      <c r="G124" s="5"/>
      <c r="H124" s="14" t="str">
        <f t="shared" si="32"/>
        <v/>
      </c>
      <c r="I124" s="14" t="str">
        <f t="shared" si="32"/>
        <v/>
      </c>
      <c r="J124" s="14" t="str">
        <f t="shared" si="32"/>
        <v/>
      </c>
      <c r="K124" s="14" t="str">
        <f t="shared" si="32"/>
        <v/>
      </c>
      <c r="L124" s="14">
        <f t="shared" si="32"/>
        <v>5</v>
      </c>
      <c r="M124" s="14" t="str">
        <f t="shared" si="32"/>
        <v/>
      </c>
      <c r="N124" s="14"/>
      <c r="O124" s="10"/>
      <c r="Q124" t="s">
        <v>34</v>
      </c>
    </row>
    <row r="125" spans="1:17" x14ac:dyDescent="0.25">
      <c r="A125" s="36" t="s">
        <v>289</v>
      </c>
      <c r="B125" s="46" t="s">
        <v>39</v>
      </c>
      <c r="C125" s="47" t="str">
        <f>IF(A125="","",VLOOKUP($A122,IF(LEN(A125)=2,MSB,MSA),VLOOKUP(LEFT(A125,1),Teams,4,FALSE),FALSE))</f>
        <v>Henry Sully</v>
      </c>
      <c r="D125" s="47" t="str">
        <f t="shared" si="31"/>
        <v>HYAC</v>
      </c>
      <c r="E125" s="48" t="s">
        <v>374</v>
      </c>
      <c r="F125" s="49">
        <v>4</v>
      </c>
      <c r="G125" s="5"/>
      <c r="H125" s="14" t="str">
        <f t="shared" si="32"/>
        <v/>
      </c>
      <c r="I125" s="14" t="str">
        <f t="shared" si="32"/>
        <v/>
      </c>
      <c r="J125" s="14" t="str">
        <f t="shared" si="32"/>
        <v/>
      </c>
      <c r="K125" s="14">
        <f t="shared" si="32"/>
        <v>4</v>
      </c>
      <c r="L125" s="14" t="str">
        <f t="shared" si="32"/>
        <v/>
      </c>
      <c r="M125" s="14" t="str">
        <f t="shared" si="32"/>
        <v/>
      </c>
      <c r="N125" s="14"/>
      <c r="O125" s="10"/>
    </row>
    <row r="126" spans="1:17" x14ac:dyDescent="0.25">
      <c r="A126" s="36"/>
      <c r="B126" s="46" t="s">
        <v>22</v>
      </c>
      <c r="C126" s="47" t="str">
        <f>IF(A126="","",VLOOKUP($A122,IF(LEN(A126)=2,MSB,MSA),VLOOKUP(LEFT(A126,1),Teams,4,FALSE),FALSE))</f>
        <v/>
      </c>
      <c r="D126" s="47" t="str">
        <f t="shared" si="31"/>
        <v/>
      </c>
      <c r="E126" s="48"/>
      <c r="F126" s="49">
        <v>3</v>
      </c>
      <c r="G126" s="5"/>
      <c r="H126" s="14" t="str">
        <f t="shared" si="32"/>
        <v/>
      </c>
      <c r="I126" s="14" t="str">
        <f t="shared" si="32"/>
        <v/>
      </c>
      <c r="J126" s="14" t="str">
        <f t="shared" si="32"/>
        <v/>
      </c>
      <c r="K126" s="14" t="str">
        <f t="shared" si="32"/>
        <v/>
      </c>
      <c r="L126" s="14" t="str">
        <f t="shared" si="32"/>
        <v/>
      </c>
      <c r="M126" s="14" t="str">
        <f t="shared" si="32"/>
        <v/>
      </c>
      <c r="N126" s="14"/>
      <c r="O126" s="10"/>
      <c r="Q126" t="s">
        <v>34</v>
      </c>
    </row>
    <row r="127" spans="1:17" x14ac:dyDescent="0.25">
      <c r="A127" s="36"/>
      <c r="B127" s="46" t="s">
        <v>40</v>
      </c>
      <c r="C127" s="47" t="str">
        <f>IF(A127="","",VLOOKUP($A122,IF(LEN(A127)=2,MSB,MSA),VLOOKUP(LEFT(A127,1),Teams,4,FALSE),FALSE))</f>
        <v/>
      </c>
      <c r="D127" s="47" t="str">
        <f t="shared" si="31"/>
        <v/>
      </c>
      <c r="E127" s="48"/>
      <c r="F127" s="49">
        <v>2</v>
      </c>
      <c r="G127" s="5"/>
      <c r="H127" s="14" t="str">
        <f t="shared" si="32"/>
        <v/>
      </c>
      <c r="I127" s="14" t="str">
        <f t="shared" si="32"/>
        <v/>
      </c>
      <c r="J127" s="14" t="str">
        <f t="shared" si="32"/>
        <v/>
      </c>
      <c r="K127" s="14" t="str">
        <f t="shared" si="32"/>
        <v/>
      </c>
      <c r="L127" s="14" t="str">
        <f t="shared" si="32"/>
        <v/>
      </c>
      <c r="M127" s="14" t="str">
        <f t="shared" si="32"/>
        <v/>
      </c>
      <c r="N127" s="14"/>
      <c r="O127" s="10"/>
    </row>
    <row r="128" spans="1:17" x14ac:dyDescent="0.25">
      <c r="A128" s="36"/>
      <c r="B128" s="46" t="s">
        <v>100</v>
      </c>
      <c r="C128" s="47" t="str">
        <f>IF(A128="","",VLOOKUP($A122,IF(LEN(A128)=2,MSB,MSA),VLOOKUP(LEFT(A128,1),Teams,4,FALSE),FALSE))</f>
        <v/>
      </c>
      <c r="D128" s="47" t="str">
        <f t="shared" si="31"/>
        <v/>
      </c>
      <c r="E128" s="48"/>
      <c r="F128" s="49">
        <v>1</v>
      </c>
      <c r="G128" s="5"/>
      <c r="H128" s="14" t="str">
        <f t="shared" si="32"/>
        <v/>
      </c>
      <c r="I128" s="14" t="str">
        <f t="shared" si="32"/>
        <v/>
      </c>
      <c r="J128" s="14" t="str">
        <f t="shared" si="32"/>
        <v/>
      </c>
      <c r="K128" s="14" t="str">
        <f t="shared" si="32"/>
        <v/>
      </c>
      <c r="L128" s="14" t="str">
        <f t="shared" si="32"/>
        <v/>
      </c>
      <c r="M128" s="14" t="str">
        <f t="shared" si="32"/>
        <v/>
      </c>
      <c r="N128" s="14">
        <f>21-SUM(H123:M128)</f>
        <v>6</v>
      </c>
      <c r="O128" s="10"/>
      <c r="Q128" t="s">
        <v>34</v>
      </c>
    </row>
    <row r="129" spans="1:17" ht="13" x14ac:dyDescent="0.3">
      <c r="A129" s="54" t="s">
        <v>24</v>
      </c>
      <c r="B129" s="41"/>
      <c r="C129" s="50" t="s">
        <v>78</v>
      </c>
      <c r="D129" s="53"/>
      <c r="E129" s="42"/>
      <c r="F129" s="35"/>
      <c r="G129" s="5"/>
      <c r="H129" s="14"/>
      <c r="I129" s="14"/>
      <c r="J129" s="14"/>
      <c r="K129" s="14"/>
      <c r="L129" s="14"/>
      <c r="M129" s="14"/>
      <c r="N129" s="14"/>
      <c r="O129" s="10" t="s">
        <v>14</v>
      </c>
    </row>
    <row r="130" spans="1:17" x14ac:dyDescent="0.25">
      <c r="A130" s="36" t="s">
        <v>297</v>
      </c>
      <c r="B130" s="46" t="s">
        <v>102</v>
      </c>
      <c r="C130" s="47" t="str">
        <f>IF(A130="","",VLOOKUP($A129,IF(LEN(A130)=2,MSB,MSA),VLOOKUP(LEFT(A130,1),Teams,4,FALSE),FALSE))</f>
        <v>Stanley Rogers</v>
      </c>
      <c r="D130" s="47" t="str">
        <f t="shared" ref="D130:D135" si="33">IF(A130="","",VLOOKUP(LEFT(A130,1),Teams,2,FALSE))</f>
        <v>Brighton &amp; Hove</v>
      </c>
      <c r="E130" s="48" t="s">
        <v>377</v>
      </c>
      <c r="F130" s="49">
        <v>6</v>
      </c>
      <c r="G130" s="5"/>
      <c r="H130" s="14" t="str">
        <f t="shared" ref="H130:M135" si="34">IF($A130="","",IF(LEFT($A130,1)=H$10,$F130,""))</f>
        <v/>
      </c>
      <c r="I130" s="14">
        <f t="shared" si="34"/>
        <v>6</v>
      </c>
      <c r="J130" s="14" t="str">
        <f t="shared" si="34"/>
        <v/>
      </c>
      <c r="K130" s="14" t="str">
        <f t="shared" si="34"/>
        <v/>
      </c>
      <c r="L130" s="14" t="str">
        <f t="shared" si="34"/>
        <v/>
      </c>
      <c r="M130" s="14" t="str">
        <f t="shared" si="34"/>
        <v/>
      </c>
      <c r="N130" s="14"/>
      <c r="O130" s="10"/>
      <c r="Q130" t="s">
        <v>34</v>
      </c>
    </row>
    <row r="131" spans="1:17" x14ac:dyDescent="0.25">
      <c r="A131" s="36" t="s">
        <v>317</v>
      </c>
      <c r="B131" s="46" t="s">
        <v>103</v>
      </c>
      <c r="C131" s="47" t="str">
        <f>IF(A131="","",VLOOKUP($A129,IF(LEN(A131)=2,MSB,MSA),VLOOKUP(LEFT(A131,1),Teams,4,FALSE),FALSE))</f>
        <v>Henry Hills</v>
      </c>
      <c r="D131" s="47" t="str">
        <f t="shared" si="33"/>
        <v>Lewes</v>
      </c>
      <c r="E131" s="48" t="s">
        <v>378</v>
      </c>
      <c r="F131" s="49">
        <v>5</v>
      </c>
      <c r="G131" s="5"/>
      <c r="H131" s="14" t="str">
        <f t="shared" si="34"/>
        <v/>
      </c>
      <c r="I131" s="14" t="str">
        <f t="shared" si="34"/>
        <v/>
      </c>
      <c r="J131" s="14" t="str">
        <f t="shared" si="34"/>
        <v/>
      </c>
      <c r="K131" s="14" t="str">
        <f t="shared" si="34"/>
        <v/>
      </c>
      <c r="L131" s="14">
        <f t="shared" si="34"/>
        <v>5</v>
      </c>
      <c r="M131" s="14" t="str">
        <f t="shared" si="34"/>
        <v/>
      </c>
      <c r="N131" s="14"/>
      <c r="O131" s="10"/>
      <c r="Q131" t="s">
        <v>34</v>
      </c>
    </row>
    <row r="132" spans="1:17" x14ac:dyDescent="0.25">
      <c r="A132" s="36"/>
      <c r="B132" s="46" t="s">
        <v>39</v>
      </c>
      <c r="C132" s="47" t="str">
        <f>IF(A132="","",VLOOKUP($A129,IF(LEN(A132)=2,MSB,MSA),VLOOKUP(LEFT(A132,1),Teams,4,FALSE),FALSE))</f>
        <v/>
      </c>
      <c r="D132" s="47" t="str">
        <f t="shared" si="33"/>
        <v/>
      </c>
      <c r="E132" s="48"/>
      <c r="F132" s="49">
        <v>4</v>
      </c>
      <c r="G132" s="5"/>
      <c r="H132" s="14" t="str">
        <f t="shared" si="34"/>
        <v/>
      </c>
      <c r="I132" s="14" t="str">
        <f t="shared" si="34"/>
        <v/>
      </c>
      <c r="J132" s="14" t="str">
        <f t="shared" si="34"/>
        <v/>
      </c>
      <c r="K132" s="14" t="str">
        <f t="shared" si="34"/>
        <v/>
      </c>
      <c r="L132" s="14" t="str">
        <f t="shared" si="34"/>
        <v/>
      </c>
      <c r="M132" s="14" t="str">
        <f t="shared" si="34"/>
        <v/>
      </c>
      <c r="N132" s="14"/>
      <c r="O132" s="10"/>
    </row>
    <row r="133" spans="1:17" x14ac:dyDescent="0.25">
      <c r="A133" s="36"/>
      <c r="B133" s="46" t="s">
        <v>22</v>
      </c>
      <c r="C133" s="47" t="str">
        <f>IF(A133="","",VLOOKUP($A129,IF(LEN(A133)=2,MSB,MSA),VLOOKUP(LEFT(A133,1),Teams,4,FALSE),FALSE))</f>
        <v/>
      </c>
      <c r="D133" s="47" t="str">
        <f t="shared" si="33"/>
        <v/>
      </c>
      <c r="E133" s="48"/>
      <c r="F133" s="49">
        <v>3</v>
      </c>
      <c r="G133" s="5"/>
      <c r="H133" s="14" t="str">
        <f t="shared" si="34"/>
        <v/>
      </c>
      <c r="I133" s="14" t="str">
        <f t="shared" si="34"/>
        <v/>
      </c>
      <c r="J133" s="14" t="str">
        <f t="shared" si="34"/>
        <v/>
      </c>
      <c r="K133" s="14" t="str">
        <f t="shared" si="34"/>
        <v/>
      </c>
      <c r="L133" s="14" t="str">
        <f t="shared" si="34"/>
        <v/>
      </c>
      <c r="M133" s="14" t="str">
        <f t="shared" si="34"/>
        <v/>
      </c>
      <c r="N133" s="14"/>
      <c r="O133" s="10"/>
      <c r="Q133" t="s">
        <v>34</v>
      </c>
    </row>
    <row r="134" spans="1:17" x14ac:dyDescent="0.25">
      <c r="A134" s="36"/>
      <c r="B134" s="46" t="s">
        <v>40</v>
      </c>
      <c r="C134" s="47" t="str">
        <f>IF(A134="","",VLOOKUP($A129,IF(LEN(A134)=2,MSB,MSA),VLOOKUP(LEFT(A134,1),Teams,4,FALSE),FALSE))</f>
        <v/>
      </c>
      <c r="D134" s="47" t="str">
        <f t="shared" si="33"/>
        <v/>
      </c>
      <c r="E134" s="48"/>
      <c r="F134" s="49">
        <v>2</v>
      </c>
      <c r="G134" s="5"/>
      <c r="H134" s="14" t="str">
        <f t="shared" si="34"/>
        <v/>
      </c>
      <c r="I134" s="14" t="str">
        <f t="shared" si="34"/>
        <v/>
      </c>
      <c r="J134" s="14" t="str">
        <f t="shared" si="34"/>
        <v/>
      </c>
      <c r="K134" s="14" t="str">
        <f t="shared" si="34"/>
        <v/>
      </c>
      <c r="L134" s="14" t="str">
        <f t="shared" si="34"/>
        <v/>
      </c>
      <c r="M134" s="14" t="str">
        <f t="shared" si="34"/>
        <v/>
      </c>
      <c r="N134" s="14"/>
      <c r="O134" s="10"/>
    </row>
    <row r="135" spans="1:17" x14ac:dyDescent="0.25">
      <c r="A135" s="36"/>
      <c r="B135" s="46" t="s">
        <v>100</v>
      </c>
      <c r="C135" s="47" t="str">
        <f>IF(A135="","",VLOOKUP($A129,IF(LEN(A135)=2,MSB,MSA),VLOOKUP(LEFT(A135,1),Teams,4,FALSE),FALSE))</f>
        <v/>
      </c>
      <c r="D135" s="47" t="str">
        <f t="shared" si="33"/>
        <v/>
      </c>
      <c r="E135" s="48"/>
      <c r="F135" s="49">
        <v>1</v>
      </c>
      <c r="G135" s="5"/>
      <c r="H135" s="14" t="str">
        <f t="shared" si="34"/>
        <v/>
      </c>
      <c r="I135" s="14" t="str">
        <f t="shared" si="34"/>
        <v/>
      </c>
      <c r="J135" s="14" t="str">
        <f t="shared" si="34"/>
        <v/>
      </c>
      <c r="K135" s="14" t="str">
        <f t="shared" si="34"/>
        <v/>
      </c>
      <c r="L135" s="14" t="str">
        <f t="shared" si="34"/>
        <v/>
      </c>
      <c r="M135" s="14" t="str">
        <f t="shared" si="34"/>
        <v/>
      </c>
      <c r="N135" s="14">
        <f>21-SUM(H130:M135)</f>
        <v>10</v>
      </c>
      <c r="O135" s="10"/>
      <c r="Q135" t="s">
        <v>34</v>
      </c>
    </row>
    <row r="136" spans="1:17" ht="13" x14ac:dyDescent="0.3">
      <c r="A136" s="54" t="s">
        <v>25</v>
      </c>
      <c r="B136" s="41"/>
      <c r="C136" s="50" t="s">
        <v>79</v>
      </c>
      <c r="D136" s="53"/>
      <c r="E136" s="42"/>
      <c r="F136" s="35"/>
      <c r="G136" s="5"/>
      <c r="H136" s="14"/>
      <c r="I136" s="14"/>
      <c r="J136" s="14"/>
      <c r="K136" s="14"/>
      <c r="L136" s="14"/>
      <c r="M136" s="14"/>
      <c r="N136" s="14"/>
      <c r="O136" s="10" t="s">
        <v>15</v>
      </c>
    </row>
    <row r="137" spans="1:17" x14ac:dyDescent="0.25">
      <c r="A137" s="36" t="s">
        <v>290</v>
      </c>
      <c r="B137" s="46">
        <v>1</v>
      </c>
      <c r="C137" s="47" t="str">
        <f>IF(A137="","",VLOOKUP($A136,IF(LEN(A137)=2,MSB,MSA),VLOOKUP(LEFT(A137,1),Teams,4,FALSE),FALSE))</f>
        <v>Rex Hastings</v>
      </c>
      <c r="D137" s="47" t="str">
        <f t="shared" ref="D137:D142" si="35">IF(A137="","",VLOOKUP(LEFT(A137,1),Teams,2,FALSE))</f>
        <v>Lewes</v>
      </c>
      <c r="E137" s="48" t="s">
        <v>388</v>
      </c>
      <c r="F137" s="49">
        <v>6</v>
      </c>
      <c r="G137" s="5"/>
      <c r="H137" s="14" t="str">
        <f t="shared" ref="H137:M142" si="36">IF($A137="","",IF(LEFT($A137,1)=H$10,$F137,""))</f>
        <v/>
      </c>
      <c r="I137" s="14" t="str">
        <f t="shared" si="36"/>
        <v/>
      </c>
      <c r="J137" s="14" t="str">
        <f t="shared" si="36"/>
        <v/>
      </c>
      <c r="K137" s="14" t="str">
        <f t="shared" si="36"/>
        <v/>
      </c>
      <c r="L137" s="14">
        <f t="shared" si="36"/>
        <v>6</v>
      </c>
      <c r="M137" s="14" t="str">
        <f t="shared" si="36"/>
        <v/>
      </c>
      <c r="N137" s="14"/>
      <c r="O137" s="10"/>
      <c r="Q137" t="s">
        <v>36</v>
      </c>
    </row>
    <row r="138" spans="1:17" x14ac:dyDescent="0.25">
      <c r="A138" s="36" t="s">
        <v>286</v>
      </c>
      <c r="B138" s="46">
        <v>2</v>
      </c>
      <c r="C138" s="47" t="str">
        <f>IF(A138="","",VLOOKUP($A136,IF(LEN(A138)=2,MSB,MSA),VLOOKUP(LEFT(A138,1),Teams,4,FALSE),FALSE))</f>
        <v>Monty Rowland</v>
      </c>
      <c r="D138" s="47" t="str">
        <f t="shared" si="35"/>
        <v>Brighton &amp; Hove</v>
      </c>
      <c r="E138" s="48" t="s">
        <v>389</v>
      </c>
      <c r="F138" s="49">
        <v>5</v>
      </c>
      <c r="G138" s="5"/>
      <c r="H138" s="14" t="str">
        <f t="shared" si="36"/>
        <v/>
      </c>
      <c r="I138" s="14">
        <f t="shared" si="36"/>
        <v>5</v>
      </c>
      <c r="J138" s="14" t="str">
        <f t="shared" si="36"/>
        <v/>
      </c>
      <c r="K138" s="14" t="str">
        <f t="shared" si="36"/>
        <v/>
      </c>
      <c r="L138" s="14" t="str">
        <f t="shared" si="36"/>
        <v/>
      </c>
      <c r="M138" s="14" t="str">
        <f t="shared" si="36"/>
        <v/>
      </c>
      <c r="N138" s="14"/>
      <c r="O138" s="10"/>
      <c r="Q138" t="s">
        <v>36</v>
      </c>
    </row>
    <row r="139" spans="1:17" x14ac:dyDescent="0.25">
      <c r="A139" s="36" t="s">
        <v>299</v>
      </c>
      <c r="B139" s="46" t="s">
        <v>39</v>
      </c>
      <c r="C139" s="47" t="str">
        <f>IF(A139="","",VLOOKUP($A136,IF(LEN(A139)=2,MSB,MSA),VLOOKUP(LEFT(A139,1),Teams,4,FALSE),FALSE))</f>
        <v>William Holloway</v>
      </c>
      <c r="D139" s="47" t="str">
        <f t="shared" si="35"/>
        <v>Eastbourne</v>
      </c>
      <c r="E139" s="3" t="s">
        <v>392</v>
      </c>
      <c r="F139" s="49">
        <v>4</v>
      </c>
      <c r="G139" s="5"/>
      <c r="H139" s="14" t="str">
        <f t="shared" si="36"/>
        <v/>
      </c>
      <c r="I139" s="14" t="str">
        <f t="shared" si="36"/>
        <v/>
      </c>
      <c r="J139" s="14">
        <f t="shared" si="36"/>
        <v>4</v>
      </c>
      <c r="K139" s="14" t="str">
        <f t="shared" si="36"/>
        <v/>
      </c>
      <c r="L139" s="14" t="str">
        <f t="shared" si="36"/>
        <v/>
      </c>
      <c r="M139" s="14" t="str">
        <f t="shared" si="36"/>
        <v/>
      </c>
      <c r="N139" s="14"/>
      <c r="O139" s="10"/>
    </row>
    <row r="140" spans="1:17" x14ac:dyDescent="0.25">
      <c r="A140" s="36" t="s">
        <v>287</v>
      </c>
      <c r="B140" s="46" t="s">
        <v>22</v>
      </c>
      <c r="C140" s="47" t="str">
        <f>IF(A140="","",VLOOKUP($A136,IF(LEN(A140)=2,MSB,MSA),VLOOKUP(LEFT(A140,1),Teams,4,FALSE),FALSE))</f>
        <v>Cobey Buckley</v>
      </c>
      <c r="D140" s="47" t="str">
        <f t="shared" si="35"/>
        <v>Hastings</v>
      </c>
      <c r="E140" s="48" t="s">
        <v>390</v>
      </c>
      <c r="F140" s="49">
        <v>3</v>
      </c>
      <c r="G140" s="5"/>
      <c r="H140" s="14">
        <f t="shared" si="36"/>
        <v>3</v>
      </c>
      <c r="I140" s="14" t="str">
        <f t="shared" si="36"/>
        <v/>
      </c>
      <c r="J140" s="14" t="str">
        <f t="shared" si="36"/>
        <v/>
      </c>
      <c r="K140" s="14" t="str">
        <f t="shared" si="36"/>
        <v/>
      </c>
      <c r="L140" s="14" t="str">
        <f t="shared" si="36"/>
        <v/>
      </c>
      <c r="M140" s="14" t="str">
        <f t="shared" si="36"/>
        <v/>
      </c>
      <c r="N140" s="14"/>
      <c r="O140" s="10"/>
      <c r="Q140" t="s">
        <v>36</v>
      </c>
    </row>
    <row r="141" spans="1:17" x14ac:dyDescent="0.25">
      <c r="A141" s="36"/>
      <c r="B141" s="46" t="s">
        <v>40</v>
      </c>
      <c r="C141" s="47" t="str">
        <f>IF(A141="","",VLOOKUP($A136,IF(LEN(A141)=2,MSB,MSA),VLOOKUP(LEFT(A141,1),Teams,4,FALSE),FALSE))</f>
        <v/>
      </c>
      <c r="D141" s="47" t="str">
        <f t="shared" si="35"/>
        <v/>
      </c>
      <c r="E141" s="48"/>
      <c r="F141" s="49">
        <v>2</v>
      </c>
      <c r="G141" s="5"/>
      <c r="H141" s="14" t="str">
        <f t="shared" si="36"/>
        <v/>
      </c>
      <c r="I141" s="14" t="str">
        <f t="shared" si="36"/>
        <v/>
      </c>
      <c r="J141" s="14" t="str">
        <f t="shared" si="36"/>
        <v/>
      </c>
      <c r="K141" s="14" t="str">
        <f t="shared" si="36"/>
        <v/>
      </c>
      <c r="L141" s="14" t="str">
        <f t="shared" si="36"/>
        <v/>
      </c>
      <c r="M141" s="14" t="str">
        <f t="shared" si="36"/>
        <v/>
      </c>
      <c r="N141" s="14"/>
      <c r="O141" s="10"/>
    </row>
    <row r="142" spans="1:17" x14ac:dyDescent="0.25">
      <c r="A142" s="36"/>
      <c r="B142" s="46" t="s">
        <v>100</v>
      </c>
      <c r="C142" s="47" t="str">
        <f>IF(A142="","",VLOOKUP($A136,IF(LEN(A142)=2,MSB,MSA),VLOOKUP(LEFT(A142,1),Teams,4,FALSE),FALSE))</f>
        <v/>
      </c>
      <c r="D142" s="47" t="str">
        <f t="shared" si="35"/>
        <v/>
      </c>
      <c r="E142" s="48"/>
      <c r="F142" s="49">
        <v>1</v>
      </c>
      <c r="G142" s="5"/>
      <c r="H142" s="14" t="str">
        <f t="shared" si="36"/>
        <v/>
      </c>
      <c r="I142" s="14" t="str">
        <f t="shared" si="36"/>
        <v/>
      </c>
      <c r="J142" s="14" t="str">
        <f t="shared" si="36"/>
        <v/>
      </c>
      <c r="K142" s="14" t="str">
        <f t="shared" si="36"/>
        <v/>
      </c>
      <c r="L142" s="14" t="str">
        <f t="shared" si="36"/>
        <v/>
      </c>
      <c r="M142" s="14" t="str">
        <f t="shared" si="36"/>
        <v/>
      </c>
      <c r="N142" s="14">
        <f>21-SUM(H137:M142)</f>
        <v>3</v>
      </c>
      <c r="O142" s="10"/>
      <c r="Q142" t="s">
        <v>36</v>
      </c>
    </row>
    <row r="143" spans="1:17" ht="13" x14ac:dyDescent="0.3">
      <c r="A143" s="54" t="s">
        <v>25</v>
      </c>
      <c r="B143" s="41"/>
      <c r="C143" s="50" t="s">
        <v>80</v>
      </c>
      <c r="D143" s="53"/>
      <c r="E143" s="42"/>
      <c r="F143" s="35"/>
      <c r="G143" s="5"/>
      <c r="H143" s="14"/>
      <c r="I143" s="14"/>
      <c r="J143" s="14"/>
      <c r="K143" s="14"/>
      <c r="L143" s="14"/>
      <c r="M143" s="14"/>
      <c r="N143" s="14"/>
      <c r="O143" s="10" t="s">
        <v>16</v>
      </c>
    </row>
    <row r="144" spans="1:17" x14ac:dyDescent="0.25">
      <c r="A144" s="36" t="s">
        <v>297</v>
      </c>
      <c r="B144" s="46">
        <v>1</v>
      </c>
      <c r="C144" s="47" t="str">
        <f>IF(A144="","",VLOOKUP($A143,IF(LEN(A144)=2,MSB,MSA),VLOOKUP(LEFT(A144,1),Teams,4,FALSE),FALSE))</f>
        <v>Jack Torode-Cooke</v>
      </c>
      <c r="D144" s="47" t="str">
        <f t="shared" ref="D144:D149" si="37">IF(A144="","",VLOOKUP(LEFT(A144,1),Teams,2,FALSE))</f>
        <v>Brighton &amp; Hove</v>
      </c>
      <c r="E144" s="48" t="s">
        <v>393</v>
      </c>
      <c r="F144" s="49">
        <v>6</v>
      </c>
      <c r="G144" s="5"/>
      <c r="H144" s="14" t="str">
        <f t="shared" ref="H144:M149" si="38">IF($A144="","",IF(LEFT($A144,1)=H$10,$F144,""))</f>
        <v/>
      </c>
      <c r="I144" s="14">
        <f t="shared" si="38"/>
        <v>6</v>
      </c>
      <c r="J144" s="14" t="str">
        <f t="shared" si="38"/>
        <v/>
      </c>
      <c r="K144" s="14" t="str">
        <f t="shared" si="38"/>
        <v/>
      </c>
      <c r="L144" s="14" t="str">
        <f t="shared" si="38"/>
        <v/>
      </c>
      <c r="M144" s="14" t="str">
        <f t="shared" si="38"/>
        <v/>
      </c>
      <c r="N144" s="14"/>
      <c r="O144" s="10"/>
      <c r="Q144" t="s">
        <v>36</v>
      </c>
    </row>
    <row r="145" spans="1:17" x14ac:dyDescent="0.25">
      <c r="A145" s="36" t="s">
        <v>317</v>
      </c>
      <c r="B145" s="46">
        <v>2</v>
      </c>
      <c r="C145" s="47" t="str">
        <f>IF(A145="","",VLOOKUP($A143,IF(LEN(A145)=2,MSB,MSA),VLOOKUP(LEFT(A145,1),Teams,4,FALSE),FALSE))</f>
        <v>Noah Alderman</v>
      </c>
      <c r="D145" s="47" t="str">
        <f t="shared" si="37"/>
        <v>Lewes</v>
      </c>
      <c r="E145" s="48" t="s">
        <v>391</v>
      </c>
      <c r="F145" s="49">
        <v>5</v>
      </c>
      <c r="G145" s="5"/>
      <c r="H145" s="14" t="str">
        <f t="shared" si="38"/>
        <v/>
      </c>
      <c r="I145" s="14" t="str">
        <f t="shared" si="38"/>
        <v/>
      </c>
      <c r="J145" s="14" t="str">
        <f t="shared" si="38"/>
        <v/>
      </c>
      <c r="K145" s="14" t="str">
        <f t="shared" si="38"/>
        <v/>
      </c>
      <c r="L145" s="14">
        <f t="shared" si="38"/>
        <v>5</v>
      </c>
      <c r="M145" s="14" t="str">
        <f t="shared" si="38"/>
        <v/>
      </c>
      <c r="N145" s="14"/>
      <c r="O145" s="10"/>
      <c r="Q145" t="s">
        <v>36</v>
      </c>
    </row>
    <row r="146" spans="1:17" x14ac:dyDescent="0.25">
      <c r="A146" s="36"/>
      <c r="B146" s="46" t="s">
        <v>39</v>
      </c>
      <c r="C146" s="47" t="str">
        <f>IF(A146="","",VLOOKUP($A143,IF(LEN(A146)=2,MSB,MSA),VLOOKUP(LEFT(A146,1),Teams,4,FALSE),FALSE))</f>
        <v/>
      </c>
      <c r="D146" s="47" t="str">
        <f t="shared" si="37"/>
        <v/>
      </c>
      <c r="F146" s="49">
        <v>4</v>
      </c>
      <c r="G146" s="5"/>
      <c r="H146" s="14" t="str">
        <f t="shared" si="38"/>
        <v/>
      </c>
      <c r="I146" s="14" t="str">
        <f t="shared" si="38"/>
        <v/>
      </c>
      <c r="J146" s="14" t="str">
        <f t="shared" si="38"/>
        <v/>
      </c>
      <c r="K146" s="14" t="str">
        <f t="shared" si="38"/>
        <v/>
      </c>
      <c r="L146" s="14" t="str">
        <f t="shared" si="38"/>
        <v/>
      </c>
      <c r="M146" s="14" t="str">
        <f t="shared" si="38"/>
        <v/>
      </c>
      <c r="N146" s="14"/>
      <c r="O146" s="10"/>
    </row>
    <row r="147" spans="1:17" x14ac:dyDescent="0.25">
      <c r="A147" s="36"/>
      <c r="B147" s="46" t="s">
        <v>22</v>
      </c>
      <c r="C147" s="47" t="str">
        <f>IF(A147="","",VLOOKUP($A143,IF(LEN(A147)=2,MSB,MSA),VLOOKUP(LEFT(A147,1),Teams,4,FALSE),FALSE))</f>
        <v/>
      </c>
      <c r="D147" s="47" t="str">
        <f t="shared" si="37"/>
        <v/>
      </c>
      <c r="E147" s="48"/>
      <c r="F147" s="49">
        <v>3</v>
      </c>
      <c r="G147" s="5"/>
      <c r="H147" s="14" t="str">
        <f t="shared" si="38"/>
        <v/>
      </c>
      <c r="I147" s="14" t="str">
        <f t="shared" si="38"/>
        <v/>
      </c>
      <c r="J147" s="14" t="str">
        <f t="shared" si="38"/>
        <v/>
      </c>
      <c r="K147" s="14" t="str">
        <f t="shared" si="38"/>
        <v/>
      </c>
      <c r="L147" s="14" t="str">
        <f t="shared" si="38"/>
        <v/>
      </c>
      <c r="M147" s="14" t="str">
        <f t="shared" si="38"/>
        <v/>
      </c>
      <c r="N147" s="14"/>
      <c r="O147" s="10"/>
      <c r="Q147" t="s">
        <v>36</v>
      </c>
    </row>
    <row r="148" spans="1:17" x14ac:dyDescent="0.25">
      <c r="A148" s="36"/>
      <c r="B148" s="46" t="s">
        <v>40</v>
      </c>
      <c r="C148" s="47" t="str">
        <f>IF(A148="","",VLOOKUP($A143,IF(LEN(A148)=2,MSB,MSA),VLOOKUP(LEFT(A148,1),Teams,4,FALSE),FALSE))</f>
        <v/>
      </c>
      <c r="D148" s="47" t="str">
        <f t="shared" si="37"/>
        <v/>
      </c>
      <c r="E148" s="48"/>
      <c r="F148" s="49">
        <v>2</v>
      </c>
      <c r="G148" s="5"/>
      <c r="H148" s="14" t="str">
        <f t="shared" si="38"/>
        <v/>
      </c>
      <c r="I148" s="14" t="str">
        <f t="shared" si="38"/>
        <v/>
      </c>
      <c r="J148" s="14" t="str">
        <f t="shared" si="38"/>
        <v/>
      </c>
      <c r="K148" s="14" t="str">
        <f t="shared" si="38"/>
        <v/>
      </c>
      <c r="L148" s="14" t="str">
        <f t="shared" si="38"/>
        <v/>
      </c>
      <c r="M148" s="14" t="str">
        <f t="shared" si="38"/>
        <v/>
      </c>
      <c r="N148" s="14"/>
      <c r="O148" s="10"/>
    </row>
    <row r="149" spans="1:17" x14ac:dyDescent="0.25">
      <c r="A149" s="36"/>
      <c r="B149" s="46" t="s">
        <v>100</v>
      </c>
      <c r="C149" s="47" t="str">
        <f>IF(A149="","",VLOOKUP($A143,IF(LEN(A149)=2,MSB,MSA),VLOOKUP(LEFT(A149,1),Teams,4,FALSE),FALSE))</f>
        <v/>
      </c>
      <c r="D149" s="47" t="str">
        <f t="shared" si="37"/>
        <v/>
      </c>
      <c r="E149" s="48"/>
      <c r="F149" s="49">
        <v>1</v>
      </c>
      <c r="G149" s="5"/>
      <c r="H149" s="14" t="str">
        <f t="shared" si="38"/>
        <v/>
      </c>
      <c r="I149" s="14" t="str">
        <f t="shared" si="38"/>
        <v/>
      </c>
      <c r="J149" s="14" t="str">
        <f t="shared" si="38"/>
        <v/>
      </c>
      <c r="K149" s="14" t="str">
        <f t="shared" si="38"/>
        <v/>
      </c>
      <c r="L149" s="14" t="str">
        <f t="shared" si="38"/>
        <v/>
      </c>
      <c r="M149" s="14" t="str">
        <f t="shared" si="38"/>
        <v/>
      </c>
      <c r="N149" s="14">
        <f>21-SUM(H144:M149)</f>
        <v>10</v>
      </c>
      <c r="O149" s="10"/>
      <c r="Q149" t="s">
        <v>36</v>
      </c>
    </row>
    <row r="150" spans="1:17" ht="13" x14ac:dyDescent="0.3">
      <c r="A150" s="54" t="s">
        <v>6</v>
      </c>
      <c r="B150" s="41"/>
      <c r="C150" s="50" t="s">
        <v>81</v>
      </c>
      <c r="D150" s="53"/>
      <c r="E150" s="42"/>
      <c r="F150" s="35"/>
      <c r="G150" s="5"/>
      <c r="H150" s="14"/>
      <c r="I150" s="14"/>
      <c r="J150" s="14"/>
      <c r="K150" s="14"/>
      <c r="L150" s="14"/>
      <c r="M150" s="14"/>
      <c r="N150" s="14"/>
      <c r="O150" s="10" t="s">
        <v>6</v>
      </c>
    </row>
    <row r="151" spans="1:17" x14ac:dyDescent="0.25">
      <c r="A151" s="36" t="s">
        <v>286</v>
      </c>
      <c r="B151" s="46">
        <v>1</v>
      </c>
      <c r="C151" s="47">
        <f>IF(A151="","",VLOOKUP($A150,IF(LEN(A151)=2,MSB,MSA),VLOOKUP(LEFT(A151,1),Teams,4,FALSE),FALSE))</f>
        <v>0</v>
      </c>
      <c r="D151" s="47" t="str">
        <f t="shared" ref="D151:D156" si="39">IF(A151="","",VLOOKUP(LEFT(A151,1),Teams,2,FALSE))</f>
        <v>Brighton &amp; Hove</v>
      </c>
      <c r="E151" s="48" t="s">
        <v>467</v>
      </c>
      <c r="F151" s="49">
        <v>6</v>
      </c>
      <c r="G151" s="5"/>
      <c r="H151" s="14" t="str">
        <f t="shared" ref="H151:M166" si="40">IF($A151="","",IF(LEFT($A151,1)=H$10,$F151,""))</f>
        <v/>
      </c>
      <c r="I151" s="14">
        <f t="shared" si="40"/>
        <v>6</v>
      </c>
      <c r="J151" s="14" t="str">
        <f t="shared" si="40"/>
        <v/>
      </c>
      <c r="K151" s="14" t="str">
        <f t="shared" si="40"/>
        <v/>
      </c>
      <c r="L151" s="14" t="str">
        <f t="shared" si="40"/>
        <v/>
      </c>
      <c r="M151" s="14" t="str">
        <f t="shared" si="40"/>
        <v/>
      </c>
      <c r="N151" s="14"/>
      <c r="O151" s="10"/>
      <c r="Q151" t="s">
        <v>32</v>
      </c>
    </row>
    <row r="152" spans="1:17" x14ac:dyDescent="0.25">
      <c r="A152" s="36" t="s">
        <v>291</v>
      </c>
      <c r="B152" s="46">
        <v>2</v>
      </c>
      <c r="C152" s="47">
        <f>IF(A152="","",VLOOKUP($A150,IF(LEN(A152)=2,MSB,MSA),VLOOKUP(LEFT(A152,1),Teams,4,FALSE),FALSE))</f>
        <v>0</v>
      </c>
      <c r="D152" s="47" t="str">
        <f t="shared" si="39"/>
        <v>Eastbourne</v>
      </c>
      <c r="E152" s="48" t="s">
        <v>468</v>
      </c>
      <c r="F152" s="49">
        <v>5</v>
      </c>
      <c r="G152" s="5"/>
      <c r="H152" s="14" t="str">
        <f t="shared" si="40"/>
        <v/>
      </c>
      <c r="I152" s="14" t="str">
        <f t="shared" si="40"/>
        <v/>
      </c>
      <c r="J152" s="14">
        <f t="shared" si="40"/>
        <v>5</v>
      </c>
      <c r="K152" s="14" t="str">
        <f t="shared" si="40"/>
        <v/>
      </c>
      <c r="L152" s="14" t="str">
        <f t="shared" si="40"/>
        <v/>
      </c>
      <c r="M152" s="14" t="str">
        <f t="shared" si="40"/>
        <v/>
      </c>
      <c r="N152" s="14"/>
      <c r="O152" s="10"/>
      <c r="Q152" t="s">
        <v>32</v>
      </c>
    </row>
    <row r="153" spans="1:17" x14ac:dyDescent="0.25">
      <c r="A153" s="36" t="s">
        <v>290</v>
      </c>
      <c r="B153" s="46" t="s">
        <v>39</v>
      </c>
      <c r="C153" s="47">
        <f>IF(A153="","",VLOOKUP($A150,IF(LEN(A153)=2,MSB,MSA),VLOOKUP(LEFT(A153,1),Teams,4,FALSE),FALSE))</f>
        <v>0</v>
      </c>
      <c r="D153" s="47" t="str">
        <f t="shared" si="39"/>
        <v>Lewes</v>
      </c>
      <c r="E153" s="48" t="s">
        <v>469</v>
      </c>
      <c r="F153" s="49">
        <v>4</v>
      </c>
      <c r="G153" s="5"/>
      <c r="H153" s="14" t="str">
        <f t="shared" si="40"/>
        <v/>
      </c>
      <c r="I153" s="14" t="str">
        <f t="shared" si="40"/>
        <v/>
      </c>
      <c r="J153" s="14" t="str">
        <f t="shared" si="40"/>
        <v/>
      </c>
      <c r="K153" s="14" t="str">
        <f t="shared" si="40"/>
        <v/>
      </c>
      <c r="L153" s="14">
        <f t="shared" si="40"/>
        <v>4</v>
      </c>
      <c r="M153" s="14" t="str">
        <f t="shared" si="40"/>
        <v/>
      </c>
      <c r="N153" s="14"/>
      <c r="O153" s="10"/>
    </row>
    <row r="154" spans="1:17" x14ac:dyDescent="0.25">
      <c r="A154" s="36"/>
      <c r="B154" s="46" t="s">
        <v>22</v>
      </c>
      <c r="C154" s="47" t="str">
        <f>IF(A154="","",VLOOKUP($A150,IF(LEN(A154)=2,MSB,MSA),VLOOKUP(LEFT(A154,1),Teams,4,FALSE),FALSE))</f>
        <v/>
      </c>
      <c r="D154" s="47" t="str">
        <f t="shared" si="39"/>
        <v/>
      </c>
      <c r="E154" s="48"/>
      <c r="F154" s="49">
        <v>3</v>
      </c>
      <c r="G154" s="5"/>
      <c r="H154" s="14" t="str">
        <f t="shared" si="40"/>
        <v/>
      </c>
      <c r="I154" s="14" t="str">
        <f t="shared" si="40"/>
        <v/>
      </c>
      <c r="J154" s="14" t="str">
        <f t="shared" si="40"/>
        <v/>
      </c>
      <c r="K154" s="14" t="str">
        <f t="shared" si="40"/>
        <v/>
      </c>
      <c r="L154" s="14" t="str">
        <f t="shared" si="40"/>
        <v/>
      </c>
      <c r="M154" s="14" t="str">
        <f t="shared" si="40"/>
        <v/>
      </c>
      <c r="N154" s="14"/>
      <c r="O154" s="10"/>
      <c r="Q154" t="s">
        <v>32</v>
      </c>
    </row>
    <row r="155" spans="1:17" x14ac:dyDescent="0.25">
      <c r="A155" s="36"/>
      <c r="B155" s="46" t="s">
        <v>40</v>
      </c>
      <c r="C155" s="47" t="str">
        <f>IF(A155="","",VLOOKUP($A150,IF(LEN(A155)=2,MSB,MSA),VLOOKUP(LEFT(A155,1),Teams,4,FALSE),FALSE))</f>
        <v/>
      </c>
      <c r="D155" s="47" t="str">
        <f t="shared" si="39"/>
        <v/>
      </c>
      <c r="E155" s="48"/>
      <c r="F155" s="49">
        <v>2</v>
      </c>
      <c r="G155" s="5"/>
      <c r="H155" s="14" t="str">
        <f t="shared" si="40"/>
        <v/>
      </c>
      <c r="I155" s="14" t="str">
        <f t="shared" si="40"/>
        <v/>
      </c>
      <c r="J155" s="14" t="str">
        <f t="shared" si="40"/>
        <v/>
      </c>
      <c r="K155" s="14" t="str">
        <f t="shared" si="40"/>
        <v/>
      </c>
      <c r="L155" s="14" t="str">
        <f t="shared" si="40"/>
        <v/>
      </c>
      <c r="M155" s="14" t="str">
        <f t="shared" si="40"/>
        <v/>
      </c>
      <c r="N155" s="14"/>
      <c r="O155" s="10"/>
    </row>
    <row r="156" spans="1:17" x14ac:dyDescent="0.25">
      <c r="A156" s="36"/>
      <c r="B156" s="46" t="s">
        <v>100</v>
      </c>
      <c r="C156" s="47" t="str">
        <f>IF(A156="","",VLOOKUP($A150,IF(LEN(A156)=2,MSB,MSA),VLOOKUP(LEFT(A156,1),Teams,4,FALSE),FALSE))</f>
        <v/>
      </c>
      <c r="D156" s="47" t="str">
        <f t="shared" si="39"/>
        <v/>
      </c>
      <c r="E156" s="48"/>
      <c r="F156" s="49">
        <v>1</v>
      </c>
      <c r="G156" s="5"/>
      <c r="H156" s="14" t="str">
        <f t="shared" si="40"/>
        <v/>
      </c>
      <c r="I156" s="14" t="str">
        <f t="shared" si="40"/>
        <v/>
      </c>
      <c r="J156" s="14" t="str">
        <f t="shared" si="40"/>
        <v/>
      </c>
      <c r="K156" s="14" t="str">
        <f t="shared" si="40"/>
        <v/>
      </c>
      <c r="L156" s="14" t="str">
        <f t="shared" si="40"/>
        <v/>
      </c>
      <c r="M156" s="14" t="str">
        <f t="shared" si="40"/>
        <v/>
      </c>
      <c r="N156" s="14">
        <f>21-SUM(H151:M156)</f>
        <v>6</v>
      </c>
      <c r="O156" s="10"/>
      <c r="Q156" t="s">
        <v>32</v>
      </c>
    </row>
    <row r="157" spans="1:17" ht="13" x14ac:dyDescent="0.3">
      <c r="A157" s="43" t="s">
        <v>43</v>
      </c>
      <c r="B157" s="41"/>
      <c r="C157" s="44" t="s">
        <v>88</v>
      </c>
      <c r="D157" s="25"/>
      <c r="E157" s="45"/>
      <c r="F157" s="35"/>
      <c r="G157" s="5"/>
      <c r="H157" s="13"/>
      <c r="I157" s="13"/>
      <c r="J157" s="13"/>
      <c r="K157" s="13"/>
      <c r="L157" s="14"/>
      <c r="M157" s="14"/>
      <c r="N157" s="14"/>
      <c r="O157" s="10" t="s">
        <v>52</v>
      </c>
    </row>
    <row r="158" spans="1:17" x14ac:dyDescent="0.25">
      <c r="A158" s="36" t="s">
        <v>286</v>
      </c>
      <c r="B158" s="46">
        <v>1</v>
      </c>
      <c r="C158" s="47" t="str">
        <f>IF(A158="","",VLOOKUP($A157,IF(LEN(A158)=2,WSB,WSA),VLOOKUP(LEFT(A158,1),Teams,4,FALSE),FALSE))</f>
        <v>Betty Grice</v>
      </c>
      <c r="D158" s="47" t="str">
        <f t="shared" ref="D158:D163" si="41">IF(A158="","",VLOOKUP(LEFT(A158,1),Teams,2,FALSE))</f>
        <v>Brighton &amp; Hove</v>
      </c>
      <c r="E158" s="48" t="s">
        <v>292</v>
      </c>
      <c r="F158" s="49">
        <v>6</v>
      </c>
      <c r="G158" s="5"/>
      <c r="H158" s="14" t="str">
        <f t="shared" si="40"/>
        <v/>
      </c>
      <c r="I158" s="14">
        <f t="shared" si="40"/>
        <v>6</v>
      </c>
      <c r="J158" s="14" t="str">
        <f t="shared" si="40"/>
        <v/>
      </c>
      <c r="K158" s="14" t="str">
        <f t="shared" si="40"/>
        <v/>
      </c>
      <c r="L158" s="14" t="str">
        <f t="shared" si="40"/>
        <v/>
      </c>
      <c r="M158" s="14" t="str">
        <f t="shared" si="40"/>
        <v/>
      </c>
      <c r="N158" s="14"/>
      <c r="O158" s="10"/>
      <c r="Q158" t="s">
        <v>27</v>
      </c>
    </row>
    <row r="159" spans="1:17" x14ac:dyDescent="0.25">
      <c r="A159" s="36" t="s">
        <v>287</v>
      </c>
      <c r="B159" s="46">
        <v>2</v>
      </c>
      <c r="C159" s="47" t="str">
        <f>IF(A159="","",VLOOKUP($A157,IF(LEN(A159)=2,WSB,WSA),VLOOKUP(LEFT(A159,1),Teams,4,FALSE),FALSE))</f>
        <v>Ivy Craig</v>
      </c>
      <c r="D159" s="47" t="str">
        <f t="shared" si="41"/>
        <v>Hastings</v>
      </c>
      <c r="E159" s="48" t="s">
        <v>293</v>
      </c>
      <c r="F159" s="49">
        <v>5</v>
      </c>
      <c r="G159" s="5"/>
      <c r="H159" s="14">
        <f t="shared" si="40"/>
        <v>5</v>
      </c>
      <c r="I159" s="14" t="str">
        <f t="shared" si="40"/>
        <v/>
      </c>
      <c r="J159" s="14" t="str">
        <f t="shared" si="40"/>
        <v/>
      </c>
      <c r="K159" s="14" t="str">
        <f t="shared" si="40"/>
        <v/>
      </c>
      <c r="L159" s="14" t="str">
        <f t="shared" si="40"/>
        <v/>
      </c>
      <c r="M159" s="14" t="str">
        <f t="shared" si="40"/>
        <v/>
      </c>
      <c r="N159" s="14"/>
      <c r="O159" s="10"/>
      <c r="Q159" t="s">
        <v>27</v>
      </c>
    </row>
    <row r="160" spans="1:17" x14ac:dyDescent="0.25">
      <c r="A160" s="36" t="s">
        <v>288</v>
      </c>
      <c r="B160" s="46" t="s">
        <v>39</v>
      </c>
      <c r="C160" s="47" t="str">
        <f>IF(A160="","",VLOOKUP($A157,IF(LEN(A160)=2,WSB,WSA),VLOOKUP(LEFT(A160,1),Teams,4,FALSE),FALSE))</f>
        <v>Jenaveve Lee</v>
      </c>
      <c r="D160" s="47" t="str">
        <f t="shared" si="41"/>
        <v>Phoenix</v>
      </c>
      <c r="E160" s="48" t="s">
        <v>294</v>
      </c>
      <c r="F160" s="49">
        <v>4</v>
      </c>
      <c r="G160" s="5"/>
      <c r="H160" s="14" t="str">
        <f t="shared" si="40"/>
        <v/>
      </c>
      <c r="I160" s="14" t="str">
        <f t="shared" si="40"/>
        <v/>
      </c>
      <c r="J160" s="14" t="str">
        <f t="shared" si="40"/>
        <v/>
      </c>
      <c r="K160" s="14" t="str">
        <f t="shared" si="40"/>
        <v/>
      </c>
      <c r="L160" s="14" t="str">
        <f t="shared" si="40"/>
        <v/>
      </c>
      <c r="M160" s="14">
        <f t="shared" si="40"/>
        <v>4</v>
      </c>
      <c r="N160" s="14"/>
      <c r="O160" s="10"/>
    </row>
    <row r="161" spans="1:17" x14ac:dyDescent="0.25">
      <c r="A161" s="36" t="s">
        <v>289</v>
      </c>
      <c r="B161" s="46" t="s">
        <v>22</v>
      </c>
      <c r="C161" s="47" t="str">
        <f>IF(A161="","",VLOOKUP($A157,IF(LEN(A161)=2,WSB,WSA),VLOOKUP(LEFT(A161,1),Teams,4,FALSE),FALSE))</f>
        <v>Jessica Wilson</v>
      </c>
      <c r="D161" s="47" t="str">
        <f t="shared" si="41"/>
        <v>HYAC</v>
      </c>
      <c r="E161" s="48" t="s">
        <v>295</v>
      </c>
      <c r="F161" s="49">
        <v>3</v>
      </c>
      <c r="G161" s="5"/>
      <c r="H161" s="14" t="str">
        <f t="shared" si="40"/>
        <v/>
      </c>
      <c r="I161" s="14" t="str">
        <f t="shared" si="40"/>
        <v/>
      </c>
      <c r="J161" s="14" t="str">
        <f t="shared" si="40"/>
        <v/>
      </c>
      <c r="K161" s="14">
        <f t="shared" si="40"/>
        <v>3</v>
      </c>
      <c r="L161" s="14" t="str">
        <f t="shared" si="40"/>
        <v/>
      </c>
      <c r="M161" s="14" t="str">
        <f t="shared" si="40"/>
        <v/>
      </c>
      <c r="N161" s="14"/>
      <c r="O161" s="10"/>
      <c r="Q161" t="s">
        <v>27</v>
      </c>
    </row>
    <row r="162" spans="1:17" x14ac:dyDescent="0.25">
      <c r="A162" s="36" t="s">
        <v>290</v>
      </c>
      <c r="B162" s="46" t="s">
        <v>40</v>
      </c>
      <c r="C162" s="47" t="str">
        <f>IF(A162="","",VLOOKUP($A157,IF(LEN(A162)=2,WSB,WSA),VLOOKUP(LEFT(A162,1),Teams,4,FALSE),FALSE))</f>
        <v>Kitty Rowland</v>
      </c>
      <c r="D162" s="47" t="str">
        <f t="shared" si="41"/>
        <v>Lewes</v>
      </c>
      <c r="E162" s="48" t="s">
        <v>295</v>
      </c>
      <c r="F162" s="49">
        <v>2</v>
      </c>
      <c r="G162" s="5"/>
      <c r="H162" s="14" t="str">
        <f t="shared" si="40"/>
        <v/>
      </c>
      <c r="I162" s="14" t="str">
        <f t="shared" si="40"/>
        <v/>
      </c>
      <c r="J162" s="14" t="str">
        <f t="shared" si="40"/>
        <v/>
      </c>
      <c r="K162" s="14" t="str">
        <f t="shared" si="40"/>
        <v/>
      </c>
      <c r="L162" s="14">
        <f t="shared" si="40"/>
        <v>2</v>
      </c>
      <c r="M162" s="14" t="str">
        <f t="shared" si="40"/>
        <v/>
      </c>
      <c r="N162" s="14"/>
      <c r="O162" s="10"/>
    </row>
    <row r="163" spans="1:17" x14ac:dyDescent="0.25">
      <c r="A163" s="36" t="s">
        <v>291</v>
      </c>
      <c r="B163" s="46" t="s">
        <v>100</v>
      </c>
      <c r="C163" s="47" t="str">
        <f>IF(A163="","",VLOOKUP($A157,IF(LEN(A163)=2,WSB,WSA),VLOOKUP(LEFT(A163,1),Teams,4,FALSE),FALSE))</f>
        <v>Rosalie McMahon</v>
      </c>
      <c r="D163" s="47" t="str">
        <f t="shared" si="41"/>
        <v>Eastbourne</v>
      </c>
      <c r="E163" s="48" t="s">
        <v>296</v>
      </c>
      <c r="F163" s="49">
        <v>1</v>
      </c>
      <c r="G163" s="5"/>
      <c r="H163" s="14" t="str">
        <f t="shared" si="40"/>
        <v/>
      </c>
      <c r="I163" s="14" t="str">
        <f t="shared" si="40"/>
        <v/>
      </c>
      <c r="J163" s="14">
        <f t="shared" si="40"/>
        <v>1</v>
      </c>
      <c r="K163" s="14" t="str">
        <f t="shared" si="40"/>
        <v/>
      </c>
      <c r="L163" s="14" t="str">
        <f t="shared" si="40"/>
        <v/>
      </c>
      <c r="M163" s="14" t="str">
        <f t="shared" si="40"/>
        <v/>
      </c>
      <c r="N163" s="14">
        <f>21-SUM(H158:M163)</f>
        <v>0</v>
      </c>
      <c r="O163" s="10"/>
      <c r="Q163" t="s">
        <v>27</v>
      </c>
    </row>
    <row r="164" spans="1:17" ht="13" x14ac:dyDescent="0.3">
      <c r="A164" s="43" t="s">
        <v>43</v>
      </c>
      <c r="B164" s="41"/>
      <c r="C164" s="50" t="s">
        <v>89</v>
      </c>
      <c r="D164" s="25"/>
      <c r="E164" s="45"/>
      <c r="F164" s="35"/>
      <c r="G164" s="5"/>
      <c r="H164" s="14"/>
      <c r="I164" s="14"/>
      <c r="J164" s="14"/>
      <c r="K164" s="14"/>
      <c r="L164" s="14"/>
      <c r="M164" s="14"/>
      <c r="N164" s="14"/>
      <c r="O164" s="10" t="s">
        <v>53</v>
      </c>
    </row>
    <row r="165" spans="1:17" x14ac:dyDescent="0.25">
      <c r="A165" s="51" t="s">
        <v>297</v>
      </c>
      <c r="B165" s="46">
        <v>1</v>
      </c>
      <c r="C165" s="47" t="str">
        <f>IF(A165="","",VLOOKUP($A164,IF(LEN(A165)=2,WSB,WSA),VLOOKUP(LEFT(A165,1),Teams,4,FALSE),FALSE))</f>
        <v xml:space="preserve">Amelia Dorrington </v>
      </c>
      <c r="D165" s="47" t="str">
        <f t="shared" ref="D165:D170" si="42">IF(A165="","",VLOOKUP(LEFT(A165,1),Teams,2,FALSE))</f>
        <v>Brighton &amp; Hove</v>
      </c>
      <c r="E165" s="48" t="s">
        <v>300</v>
      </c>
      <c r="F165" s="49">
        <v>6</v>
      </c>
      <c r="G165" s="5"/>
      <c r="H165" s="14" t="str">
        <f t="shared" si="40"/>
        <v/>
      </c>
      <c r="I165" s="14">
        <f t="shared" si="40"/>
        <v>6</v>
      </c>
      <c r="J165" s="14" t="str">
        <f t="shared" si="40"/>
        <v/>
      </c>
      <c r="K165" s="14" t="str">
        <f t="shared" si="40"/>
        <v/>
      </c>
      <c r="L165" s="14" t="str">
        <f t="shared" si="40"/>
        <v/>
      </c>
      <c r="M165" s="14" t="str">
        <f t="shared" si="40"/>
        <v/>
      </c>
      <c r="N165" s="14"/>
      <c r="O165" s="10"/>
      <c r="Q165" t="s">
        <v>27</v>
      </c>
    </row>
    <row r="166" spans="1:17" x14ac:dyDescent="0.25">
      <c r="A166" s="51" t="s">
        <v>298</v>
      </c>
      <c r="B166" s="46">
        <v>2</v>
      </c>
      <c r="C166" s="47" t="str">
        <f>IF(A166="","",VLOOKUP($A164,IF(LEN(A166)=2,WSB,WSA),VLOOKUP(LEFT(A166,1),Teams,4,FALSE),FALSE))</f>
        <v>Ava Pashley</v>
      </c>
      <c r="D166" s="47" t="str">
        <f t="shared" si="42"/>
        <v>Phoenix</v>
      </c>
      <c r="E166" s="48" t="s">
        <v>302</v>
      </c>
      <c r="F166" s="49">
        <v>5</v>
      </c>
      <c r="G166" s="5"/>
      <c r="H166" s="14" t="str">
        <f t="shared" si="40"/>
        <v/>
      </c>
      <c r="I166" s="14" t="str">
        <f t="shared" si="40"/>
        <v/>
      </c>
      <c r="J166" s="14" t="str">
        <f t="shared" si="40"/>
        <v/>
      </c>
      <c r="K166" s="14" t="str">
        <f t="shared" si="40"/>
        <v/>
      </c>
      <c r="L166" s="14" t="str">
        <f t="shared" si="40"/>
        <v/>
      </c>
      <c r="M166" s="14">
        <f t="shared" si="40"/>
        <v>5</v>
      </c>
      <c r="N166" s="14"/>
      <c r="O166" s="10"/>
      <c r="Q166" t="s">
        <v>27</v>
      </c>
    </row>
    <row r="167" spans="1:17" x14ac:dyDescent="0.25">
      <c r="A167" s="51" t="s">
        <v>299</v>
      </c>
      <c r="B167" s="46" t="s">
        <v>39</v>
      </c>
      <c r="C167" s="47" t="str">
        <f>IF(A167="","",VLOOKUP($A164,IF(LEN(A167)=2,WSB,WSA),VLOOKUP(LEFT(A167,1),Teams,4,FALSE),FALSE))</f>
        <v>Milly Macey</v>
      </c>
      <c r="D167" s="47" t="str">
        <f t="shared" si="42"/>
        <v>Eastbourne</v>
      </c>
      <c r="E167" s="48" t="s">
        <v>303</v>
      </c>
      <c r="F167" s="49">
        <v>4</v>
      </c>
      <c r="G167" s="5"/>
      <c r="H167" s="14" t="str">
        <f t="shared" ref="H167:M170" si="43">IF($A167="","",IF(LEFT($A167,1)=H$10,$F167,""))</f>
        <v/>
      </c>
      <c r="I167" s="14" t="str">
        <f t="shared" si="43"/>
        <v/>
      </c>
      <c r="J167" s="14">
        <f t="shared" si="43"/>
        <v>4</v>
      </c>
      <c r="K167" s="14" t="str">
        <f t="shared" si="43"/>
        <v/>
      </c>
      <c r="L167" s="14" t="str">
        <f t="shared" si="43"/>
        <v/>
      </c>
      <c r="M167" s="14" t="str">
        <f t="shared" si="43"/>
        <v/>
      </c>
      <c r="N167" s="14"/>
      <c r="O167" s="10"/>
    </row>
    <row r="168" spans="1:17" x14ac:dyDescent="0.25">
      <c r="A168" s="51"/>
      <c r="B168" s="46" t="s">
        <v>22</v>
      </c>
      <c r="C168" s="47" t="str">
        <f>IF(A168="","",VLOOKUP($A164,IF(LEN(A168)=2,WSB,WSA),VLOOKUP(LEFT(A168,1),Teams,4,FALSE),FALSE))</f>
        <v/>
      </c>
      <c r="D168" s="47" t="str">
        <f t="shared" si="42"/>
        <v/>
      </c>
      <c r="E168" s="48"/>
      <c r="F168" s="49">
        <v>3</v>
      </c>
      <c r="G168" s="5"/>
      <c r="H168" s="14" t="str">
        <f t="shared" si="43"/>
        <v/>
      </c>
      <c r="I168" s="14" t="str">
        <f t="shared" si="43"/>
        <v/>
      </c>
      <c r="J168" s="14" t="str">
        <f t="shared" si="43"/>
        <v/>
      </c>
      <c r="K168" s="14" t="str">
        <f t="shared" si="43"/>
        <v/>
      </c>
      <c r="L168" s="14" t="str">
        <f t="shared" si="43"/>
        <v/>
      </c>
      <c r="M168" s="14" t="str">
        <f t="shared" si="43"/>
        <v/>
      </c>
      <c r="N168" s="14"/>
      <c r="O168" s="10"/>
      <c r="Q168" t="s">
        <v>27</v>
      </c>
    </row>
    <row r="169" spans="1:17" x14ac:dyDescent="0.25">
      <c r="A169" s="51"/>
      <c r="B169" s="46" t="s">
        <v>40</v>
      </c>
      <c r="C169" s="47" t="str">
        <f>IF(A169="","",VLOOKUP($A164,IF(LEN(A169)=2,WSB,WSA),VLOOKUP(LEFT(A169,1),Teams,4,FALSE),FALSE))</f>
        <v/>
      </c>
      <c r="D169" s="47" t="str">
        <f t="shared" si="42"/>
        <v/>
      </c>
      <c r="E169" s="48"/>
      <c r="F169" s="49">
        <v>2</v>
      </c>
      <c r="G169" s="5"/>
      <c r="H169" s="14" t="str">
        <f t="shared" si="43"/>
        <v/>
      </c>
      <c r="I169" s="14" t="str">
        <f t="shared" si="43"/>
        <v/>
      </c>
      <c r="J169" s="14" t="str">
        <f t="shared" si="43"/>
        <v/>
      </c>
      <c r="K169" s="14" t="str">
        <f t="shared" si="43"/>
        <v/>
      </c>
      <c r="L169" s="14" t="str">
        <f t="shared" si="43"/>
        <v/>
      </c>
      <c r="M169" s="14" t="str">
        <f t="shared" si="43"/>
        <v/>
      </c>
      <c r="N169" s="14"/>
      <c r="O169" s="10"/>
    </row>
    <row r="170" spans="1:17" x14ac:dyDescent="0.25">
      <c r="A170" s="51"/>
      <c r="B170" s="46" t="s">
        <v>100</v>
      </c>
      <c r="C170" s="47" t="str">
        <f>IF(A170="","",VLOOKUP($A164,IF(LEN(A170)=2,WSB,WSA),VLOOKUP(LEFT(A170,1),Teams,4,FALSE),FALSE))</f>
        <v/>
      </c>
      <c r="D170" s="47" t="str">
        <f t="shared" si="42"/>
        <v/>
      </c>
      <c r="E170" s="48"/>
      <c r="F170" s="49">
        <v>1</v>
      </c>
      <c r="G170" s="5"/>
      <c r="H170" s="14" t="str">
        <f t="shared" si="43"/>
        <v/>
      </c>
      <c r="I170" s="14" t="str">
        <f t="shared" si="43"/>
        <v/>
      </c>
      <c r="J170" s="14" t="str">
        <f t="shared" si="43"/>
        <v/>
      </c>
      <c r="K170" s="14" t="str">
        <f t="shared" si="43"/>
        <v/>
      </c>
      <c r="L170" s="14" t="str">
        <f t="shared" si="43"/>
        <v/>
      </c>
      <c r="M170" s="14" t="str">
        <f t="shared" si="43"/>
        <v/>
      </c>
      <c r="N170" s="14">
        <f>21-SUM(H165:M170)</f>
        <v>6</v>
      </c>
      <c r="O170" s="10"/>
      <c r="Q170" t="s">
        <v>27</v>
      </c>
    </row>
    <row r="171" spans="1:17" ht="13" x14ac:dyDescent="0.3">
      <c r="A171" s="43" t="s">
        <v>44</v>
      </c>
      <c r="B171" s="41"/>
      <c r="C171" s="52" t="s">
        <v>90</v>
      </c>
      <c r="D171" s="25"/>
      <c r="E171" s="45"/>
      <c r="F171" s="35"/>
      <c r="G171" s="5"/>
      <c r="H171" s="14"/>
      <c r="I171" s="14"/>
      <c r="J171" s="14"/>
      <c r="K171" s="14"/>
      <c r="L171" s="14"/>
      <c r="M171" s="14"/>
      <c r="N171" s="14"/>
      <c r="O171" s="10" t="s">
        <v>54</v>
      </c>
    </row>
    <row r="172" spans="1:17" x14ac:dyDescent="0.25">
      <c r="A172" s="51" t="s">
        <v>288</v>
      </c>
      <c r="B172" s="46">
        <v>1</v>
      </c>
      <c r="C172" s="47" t="str">
        <f>IF(A172="","",VLOOKUP($A171,IF(LEN(A172)=2,WSB,WSA),VLOOKUP(LEFT(A172,1),Teams,4,FALSE),FALSE))</f>
        <v>Jenaveve Lee</v>
      </c>
      <c r="D172" s="47" t="str">
        <f t="shared" ref="D172:D177" si="44">IF(A172="","",VLOOKUP(LEFT(A172,1),Teams,2,FALSE))</f>
        <v>Phoenix</v>
      </c>
      <c r="E172" s="48" t="s">
        <v>440</v>
      </c>
      <c r="F172" s="49">
        <v>6</v>
      </c>
      <c r="G172" s="5"/>
      <c r="H172" s="14" t="str">
        <f t="shared" ref="H172:M177" si="45">IF($A172="","",IF(LEFT($A172,1)=H$10,$F172,""))</f>
        <v/>
      </c>
      <c r="I172" s="14" t="str">
        <f t="shared" si="45"/>
        <v/>
      </c>
      <c r="J172" s="14" t="str">
        <f t="shared" si="45"/>
        <v/>
      </c>
      <c r="K172" s="14" t="str">
        <f t="shared" si="45"/>
        <v/>
      </c>
      <c r="L172" s="14" t="str">
        <f t="shared" si="45"/>
        <v/>
      </c>
      <c r="M172" s="14">
        <f t="shared" si="45"/>
        <v>6</v>
      </c>
      <c r="N172" s="14"/>
      <c r="O172" s="10"/>
      <c r="Q172" t="s">
        <v>30</v>
      </c>
    </row>
    <row r="173" spans="1:17" x14ac:dyDescent="0.25">
      <c r="A173" s="51" t="s">
        <v>286</v>
      </c>
      <c r="B173" s="46">
        <v>2</v>
      </c>
      <c r="C173" s="47" t="str">
        <f>IF(A173="","",VLOOKUP($A171,IF(LEN(A173)=2,WSB,WSA),VLOOKUP(LEFT(A173,1),Teams,4,FALSE),FALSE))</f>
        <v xml:space="preserve">Livia de Menezes </v>
      </c>
      <c r="D173" s="47" t="str">
        <f t="shared" si="44"/>
        <v>Brighton &amp; Hove</v>
      </c>
      <c r="E173" s="48" t="s">
        <v>431</v>
      </c>
      <c r="F173" s="49">
        <v>5</v>
      </c>
      <c r="G173" s="5"/>
      <c r="H173" s="14" t="str">
        <f t="shared" si="45"/>
        <v/>
      </c>
      <c r="I173" s="14">
        <f t="shared" si="45"/>
        <v>5</v>
      </c>
      <c r="J173" s="14" t="str">
        <f t="shared" si="45"/>
        <v/>
      </c>
      <c r="K173" s="14" t="str">
        <f t="shared" si="45"/>
        <v/>
      </c>
      <c r="L173" s="14" t="str">
        <f t="shared" si="45"/>
        <v/>
      </c>
      <c r="M173" s="14" t="str">
        <f t="shared" si="45"/>
        <v/>
      </c>
      <c r="N173" s="14"/>
      <c r="O173" s="10"/>
      <c r="Q173" t="s">
        <v>30</v>
      </c>
    </row>
    <row r="174" spans="1:17" x14ac:dyDescent="0.25">
      <c r="A174" s="51" t="s">
        <v>289</v>
      </c>
      <c r="B174" s="46" t="s">
        <v>39</v>
      </c>
      <c r="C174" s="47" t="str">
        <f>IF(A174="","",VLOOKUP($A171,IF(LEN(A174)=2,WSB,WSA),VLOOKUP(LEFT(A174,1),Teams,4,FALSE),FALSE))</f>
        <v>Ida May Pocock</v>
      </c>
      <c r="D174" s="47" t="str">
        <f t="shared" si="44"/>
        <v>HYAC</v>
      </c>
      <c r="E174" s="48" t="s">
        <v>438</v>
      </c>
      <c r="F174" s="49">
        <v>4</v>
      </c>
      <c r="G174" s="5"/>
      <c r="H174" s="14" t="str">
        <f t="shared" si="45"/>
        <v/>
      </c>
      <c r="I174" s="14" t="str">
        <f t="shared" si="45"/>
        <v/>
      </c>
      <c r="J174" s="14" t="str">
        <f t="shared" si="45"/>
        <v/>
      </c>
      <c r="K174" s="14">
        <f t="shared" si="45"/>
        <v>4</v>
      </c>
      <c r="L174" s="14" t="str">
        <f t="shared" si="45"/>
        <v/>
      </c>
      <c r="M174" s="14" t="str">
        <f t="shared" si="45"/>
        <v/>
      </c>
      <c r="N174" s="14"/>
      <c r="O174" s="10"/>
    </row>
    <row r="175" spans="1:17" x14ac:dyDescent="0.25">
      <c r="A175" s="51" t="s">
        <v>291</v>
      </c>
      <c r="B175" s="46" t="s">
        <v>22</v>
      </c>
      <c r="C175" s="47" t="str">
        <f>IF(A175="","",VLOOKUP($A171,IF(LEN(A175)=2,WSB,WSA),VLOOKUP(LEFT(A175,1),Teams,4,FALSE),FALSE))</f>
        <v>Rosalie McMahon</v>
      </c>
      <c r="D175" s="47" t="str">
        <f t="shared" si="44"/>
        <v>Eastbourne</v>
      </c>
      <c r="E175" s="48" t="s">
        <v>436</v>
      </c>
      <c r="F175" s="49">
        <v>3</v>
      </c>
      <c r="G175" s="5"/>
      <c r="H175" s="14" t="str">
        <f t="shared" si="45"/>
        <v/>
      </c>
      <c r="I175" s="14" t="str">
        <f t="shared" si="45"/>
        <v/>
      </c>
      <c r="J175" s="14">
        <f t="shared" si="45"/>
        <v>3</v>
      </c>
      <c r="K175" s="14" t="str">
        <f t="shared" si="45"/>
        <v/>
      </c>
      <c r="L175" s="14" t="str">
        <f t="shared" si="45"/>
        <v/>
      </c>
      <c r="M175" s="14" t="str">
        <f t="shared" si="45"/>
        <v/>
      </c>
      <c r="N175" s="14"/>
      <c r="O175" s="10"/>
      <c r="Q175" t="s">
        <v>30</v>
      </c>
    </row>
    <row r="176" spans="1:17" x14ac:dyDescent="0.25">
      <c r="A176" s="51" t="s">
        <v>287</v>
      </c>
      <c r="B176" s="46" t="s">
        <v>40</v>
      </c>
      <c r="C176" s="47" t="str">
        <f>IF(A176="","",VLOOKUP($A171,IF(LEN(A176)=2,WSB,WSA),VLOOKUP(LEFT(A176,1),Teams,4,FALSE),FALSE))</f>
        <v>Ava Barnes</v>
      </c>
      <c r="D176" s="47" t="str">
        <f t="shared" si="44"/>
        <v>Hastings</v>
      </c>
      <c r="E176" s="48" t="s">
        <v>433</v>
      </c>
      <c r="F176" s="49">
        <v>2</v>
      </c>
      <c r="G176" s="5"/>
      <c r="H176" s="14">
        <f t="shared" si="45"/>
        <v>2</v>
      </c>
      <c r="I176" s="14" t="str">
        <f t="shared" si="45"/>
        <v/>
      </c>
      <c r="J176" s="14" t="str">
        <f t="shared" si="45"/>
        <v/>
      </c>
      <c r="K176" s="14" t="str">
        <f t="shared" si="45"/>
        <v/>
      </c>
      <c r="L176" s="14" t="str">
        <f t="shared" si="45"/>
        <v/>
      </c>
      <c r="M176" s="14" t="str">
        <f t="shared" si="45"/>
        <v/>
      </c>
      <c r="N176" s="14"/>
      <c r="O176" s="10"/>
    </row>
    <row r="177" spans="1:17" x14ac:dyDescent="0.25">
      <c r="A177" s="51" t="s">
        <v>290</v>
      </c>
      <c r="B177" s="46" t="s">
        <v>100</v>
      </c>
      <c r="C177" s="47" t="str">
        <f>IF(A177="","",VLOOKUP($A171,IF(LEN(A177)=2,WSB,WSA),VLOOKUP(LEFT(A177,1),Teams,4,FALSE),FALSE))</f>
        <v>Anna Westbury</v>
      </c>
      <c r="D177" s="47" t="str">
        <f t="shared" si="44"/>
        <v>Lewes</v>
      </c>
      <c r="E177" s="48" t="s">
        <v>441</v>
      </c>
      <c r="F177" s="49">
        <v>1</v>
      </c>
      <c r="G177" s="5"/>
      <c r="H177" s="14" t="str">
        <f t="shared" si="45"/>
        <v/>
      </c>
      <c r="I177" s="14" t="str">
        <f t="shared" si="45"/>
        <v/>
      </c>
      <c r="J177" s="14" t="str">
        <f t="shared" si="45"/>
        <v/>
      </c>
      <c r="K177" s="14" t="str">
        <f t="shared" si="45"/>
        <v/>
      </c>
      <c r="L177" s="14">
        <f t="shared" si="45"/>
        <v>1</v>
      </c>
      <c r="M177" s="14" t="str">
        <f t="shared" si="45"/>
        <v/>
      </c>
      <c r="N177" s="14">
        <f>21-SUM(H172:M177)</f>
        <v>0</v>
      </c>
      <c r="O177" s="10"/>
      <c r="Q177" t="s">
        <v>30</v>
      </c>
    </row>
    <row r="178" spans="1:17" ht="13" x14ac:dyDescent="0.3">
      <c r="A178" s="43" t="s">
        <v>44</v>
      </c>
      <c r="B178" s="41"/>
      <c r="C178" s="50" t="s">
        <v>91</v>
      </c>
      <c r="D178" s="25"/>
      <c r="E178" s="45"/>
      <c r="F178" s="35"/>
      <c r="G178" s="5"/>
      <c r="H178" s="14"/>
      <c r="I178" s="14"/>
      <c r="J178" s="14"/>
      <c r="K178" s="14"/>
      <c r="L178" s="14"/>
      <c r="M178" s="14"/>
      <c r="N178" s="14"/>
      <c r="O178" s="10" t="s">
        <v>55</v>
      </c>
    </row>
    <row r="179" spans="1:17" x14ac:dyDescent="0.25">
      <c r="A179" s="51" t="s">
        <v>297</v>
      </c>
      <c r="B179" s="46">
        <v>1</v>
      </c>
      <c r="C179" s="47" t="str">
        <f>IF(A179="","",VLOOKUP($A178,IF(LEN(A179)=2,WSB,WSA),VLOOKUP(LEFT(A179,1),Teams,4,FALSE),FALSE))</f>
        <v>Amelie Hedger-Jones</v>
      </c>
      <c r="D179" s="47" t="str">
        <f t="shared" ref="D179:D184" si="46">IF(A179="","",VLOOKUP(LEFT(A179,1),Teams,2,FALSE))</f>
        <v>Brighton &amp; Hove</v>
      </c>
      <c r="E179" s="48" t="s">
        <v>442</v>
      </c>
      <c r="F179" s="49">
        <v>6</v>
      </c>
      <c r="G179" s="5"/>
      <c r="H179" s="14" t="str">
        <f t="shared" ref="H179:M184" si="47">IF($A179="","",IF(LEFT($A179,1)=H$10,$F179,""))</f>
        <v/>
      </c>
      <c r="I179" s="14">
        <f t="shared" si="47"/>
        <v>6</v>
      </c>
      <c r="J179" s="14" t="str">
        <f t="shared" si="47"/>
        <v/>
      </c>
      <c r="K179" s="14" t="str">
        <f t="shared" si="47"/>
        <v/>
      </c>
      <c r="L179" s="14" t="str">
        <f t="shared" si="47"/>
        <v/>
      </c>
      <c r="M179" s="14" t="str">
        <f t="shared" si="47"/>
        <v/>
      </c>
      <c r="N179" s="14"/>
      <c r="O179" s="10"/>
      <c r="Q179" t="s">
        <v>30</v>
      </c>
    </row>
    <row r="180" spans="1:17" x14ac:dyDescent="0.25">
      <c r="A180" s="51" t="s">
        <v>298</v>
      </c>
      <c r="B180" s="46">
        <v>2</v>
      </c>
      <c r="C180" s="47" t="str">
        <f>IF(A180="","",VLOOKUP($A178,IF(LEN(A180)=2,WSB,WSA),VLOOKUP(LEFT(A180,1),Teams,4,FALSE),FALSE))</f>
        <v>Stella Gambie</v>
      </c>
      <c r="D180" s="47" t="str">
        <f t="shared" si="46"/>
        <v>Phoenix</v>
      </c>
      <c r="E180" s="48" t="s">
        <v>443</v>
      </c>
      <c r="F180" s="49">
        <v>5</v>
      </c>
      <c r="G180" s="5"/>
      <c r="H180" s="14" t="str">
        <f t="shared" si="47"/>
        <v/>
      </c>
      <c r="I180" s="14" t="str">
        <f t="shared" si="47"/>
        <v/>
      </c>
      <c r="J180" s="14" t="str">
        <f t="shared" si="47"/>
        <v/>
      </c>
      <c r="K180" s="14" t="str">
        <f t="shared" si="47"/>
        <v/>
      </c>
      <c r="L180" s="14" t="str">
        <f t="shared" si="47"/>
        <v/>
      </c>
      <c r="M180" s="14">
        <f t="shared" si="47"/>
        <v>5</v>
      </c>
      <c r="N180" s="14"/>
      <c r="O180" s="10"/>
      <c r="Q180" t="s">
        <v>30</v>
      </c>
    </row>
    <row r="181" spans="1:17" x14ac:dyDescent="0.25">
      <c r="A181" s="51" t="s">
        <v>316</v>
      </c>
      <c r="B181" s="46" t="s">
        <v>39</v>
      </c>
      <c r="C181" s="47" t="str">
        <f>IF(A181="","",VLOOKUP($A178,IF(LEN(A181)=2,WSB,WSA),VLOOKUP(LEFT(A181,1),Teams,4,FALSE),FALSE))</f>
        <v>Izabella Fitz Hugh</v>
      </c>
      <c r="D181" s="47" t="str">
        <f t="shared" si="46"/>
        <v>HYAC</v>
      </c>
      <c r="E181" s="48" t="s">
        <v>348</v>
      </c>
      <c r="F181" s="49">
        <v>4</v>
      </c>
      <c r="G181" s="5"/>
      <c r="H181" s="14" t="str">
        <f t="shared" si="47"/>
        <v/>
      </c>
      <c r="I181" s="14" t="str">
        <f t="shared" si="47"/>
        <v/>
      </c>
      <c r="J181" s="14" t="str">
        <f t="shared" si="47"/>
        <v/>
      </c>
      <c r="K181" s="14">
        <f t="shared" si="47"/>
        <v>4</v>
      </c>
      <c r="L181" s="14" t="str">
        <f t="shared" si="47"/>
        <v/>
      </c>
      <c r="M181" s="14" t="str">
        <f t="shared" si="47"/>
        <v/>
      </c>
      <c r="N181" s="14"/>
      <c r="O181" s="10"/>
    </row>
    <row r="182" spans="1:17" x14ac:dyDescent="0.25">
      <c r="A182" s="51" t="s">
        <v>317</v>
      </c>
      <c r="B182" s="46" t="s">
        <v>22</v>
      </c>
      <c r="C182" s="47" t="str">
        <f>IF(A182="","",VLOOKUP($A178,IF(LEN(A182)=2,WSB,WSA),VLOOKUP(LEFT(A182,1),Teams,4,FALSE),FALSE))</f>
        <v>Abagayle Marbare</v>
      </c>
      <c r="D182" s="47" t="str">
        <f t="shared" si="46"/>
        <v>Lewes</v>
      </c>
      <c r="E182" s="48" t="s">
        <v>433</v>
      </c>
      <c r="F182" s="49">
        <v>3</v>
      </c>
      <c r="G182" s="5"/>
      <c r="H182" s="14" t="str">
        <f t="shared" si="47"/>
        <v/>
      </c>
      <c r="I182" s="14" t="str">
        <f t="shared" si="47"/>
        <v/>
      </c>
      <c r="J182" s="14" t="str">
        <f t="shared" si="47"/>
        <v/>
      </c>
      <c r="K182" s="14" t="str">
        <f t="shared" si="47"/>
        <v/>
      </c>
      <c r="L182" s="14">
        <f t="shared" si="47"/>
        <v>3</v>
      </c>
      <c r="M182" s="14" t="str">
        <f t="shared" si="47"/>
        <v/>
      </c>
      <c r="N182" s="14"/>
      <c r="O182" s="10"/>
      <c r="Q182" t="s">
        <v>30</v>
      </c>
    </row>
    <row r="183" spans="1:17" x14ac:dyDescent="0.25">
      <c r="A183" s="51" t="s">
        <v>299</v>
      </c>
      <c r="B183" s="46" t="s">
        <v>40</v>
      </c>
      <c r="C183" s="47" t="str">
        <f>IF(A183="","",VLOOKUP($A178,IF(LEN(A183)=2,WSB,WSA),VLOOKUP(LEFT(A183,1),Teams,4,FALSE),FALSE))</f>
        <v>Poppy Charlwood</v>
      </c>
      <c r="D183" s="47" t="str">
        <f t="shared" si="46"/>
        <v>Eastbourne</v>
      </c>
      <c r="E183" s="48" t="s">
        <v>444</v>
      </c>
      <c r="F183" s="49">
        <v>2</v>
      </c>
      <c r="G183" s="5"/>
      <c r="H183" s="14" t="str">
        <f t="shared" si="47"/>
        <v/>
      </c>
      <c r="I183" s="14" t="str">
        <f t="shared" si="47"/>
        <v/>
      </c>
      <c r="J183" s="14">
        <f t="shared" si="47"/>
        <v>2</v>
      </c>
      <c r="K183" s="14" t="str">
        <f t="shared" si="47"/>
        <v/>
      </c>
      <c r="L183" s="14" t="str">
        <f t="shared" si="47"/>
        <v/>
      </c>
      <c r="M183" s="14" t="str">
        <f t="shared" si="47"/>
        <v/>
      </c>
      <c r="N183" s="14"/>
      <c r="O183" s="10"/>
    </row>
    <row r="184" spans="1:17" x14ac:dyDescent="0.25">
      <c r="A184" s="51"/>
      <c r="B184" s="46" t="s">
        <v>100</v>
      </c>
      <c r="C184" s="47" t="str">
        <f>IF(A184="","",VLOOKUP($A178,IF(LEN(A184)=2,WSB,WSA),VLOOKUP(LEFT(A184,1),Teams,4,FALSE),FALSE))</f>
        <v/>
      </c>
      <c r="D184" s="47" t="str">
        <f t="shared" si="46"/>
        <v/>
      </c>
      <c r="E184" s="48"/>
      <c r="F184" s="49">
        <v>1</v>
      </c>
      <c r="G184" s="5"/>
      <c r="H184" s="14" t="str">
        <f t="shared" si="47"/>
        <v/>
      </c>
      <c r="I184" s="14" t="str">
        <f t="shared" si="47"/>
        <v/>
      </c>
      <c r="J184" s="14" t="str">
        <f t="shared" si="47"/>
        <v/>
      </c>
      <c r="K184" s="14" t="str">
        <f t="shared" si="47"/>
        <v/>
      </c>
      <c r="L184" s="14" t="str">
        <f t="shared" si="47"/>
        <v/>
      </c>
      <c r="M184" s="14" t="str">
        <f t="shared" si="47"/>
        <v/>
      </c>
      <c r="N184" s="14">
        <f>21-SUM(H179:M184)</f>
        <v>1</v>
      </c>
      <c r="O184" s="10"/>
      <c r="Q184" t="s">
        <v>30</v>
      </c>
    </row>
    <row r="185" spans="1:17" ht="13" x14ac:dyDescent="0.3">
      <c r="A185" s="43" t="s">
        <v>45</v>
      </c>
      <c r="B185" s="41"/>
      <c r="C185" s="52" t="s">
        <v>92</v>
      </c>
      <c r="D185" s="53"/>
      <c r="E185" s="45"/>
      <c r="F185" s="35"/>
      <c r="G185" s="5"/>
      <c r="H185" s="14"/>
      <c r="I185" s="14"/>
      <c r="J185" s="14"/>
      <c r="K185" s="14"/>
      <c r="L185" s="14"/>
      <c r="M185" s="14"/>
      <c r="N185" s="14"/>
      <c r="O185" s="10" t="s">
        <v>56</v>
      </c>
    </row>
    <row r="186" spans="1:17" x14ac:dyDescent="0.25">
      <c r="A186" s="30" t="s">
        <v>286</v>
      </c>
      <c r="B186" s="46">
        <v>1</v>
      </c>
      <c r="C186" s="47" t="str">
        <f>IF(A186="","",VLOOKUP($A185,IF(LEN(A186)=2,WSB,WSA),VLOOKUP(LEFT(A186,1),Teams,4,FALSE),FALSE))</f>
        <v xml:space="preserve">Florence Matten </v>
      </c>
      <c r="D186" s="47" t="str">
        <f t="shared" ref="D186:D191" si="48">IF(A186="","",VLOOKUP(LEFT(A186,1),Teams,2,FALSE))</f>
        <v>Brighton &amp; Hove</v>
      </c>
      <c r="E186" s="48" t="s">
        <v>356</v>
      </c>
      <c r="F186" s="49">
        <v>6</v>
      </c>
      <c r="G186" s="5"/>
      <c r="H186" s="14" t="str">
        <f t="shared" ref="H186:M191" si="49">IF($A186="","",IF(LEFT($A186,1)=H$10,$F186,""))</f>
        <v/>
      </c>
      <c r="I186" s="14">
        <f t="shared" si="49"/>
        <v>6</v>
      </c>
      <c r="J186" s="14" t="str">
        <f t="shared" si="49"/>
        <v/>
      </c>
      <c r="K186" s="14" t="str">
        <f t="shared" si="49"/>
        <v/>
      </c>
      <c r="L186" s="14" t="str">
        <f t="shared" si="49"/>
        <v/>
      </c>
      <c r="M186" s="14" t="str">
        <f t="shared" si="49"/>
        <v/>
      </c>
      <c r="N186" s="14"/>
      <c r="O186" s="10"/>
      <c r="Q186" t="s">
        <v>31</v>
      </c>
    </row>
    <row r="187" spans="1:17" x14ac:dyDescent="0.25">
      <c r="A187" s="30" t="s">
        <v>289</v>
      </c>
      <c r="B187" s="46">
        <v>2</v>
      </c>
      <c r="C187" s="47" t="str">
        <f>IF(A187="","",VLOOKUP($A185,IF(LEN(A187)=2,WSB,WSA),VLOOKUP(LEFT(A187,1),Teams,4,FALSE),FALSE))</f>
        <v>Mia Lennard</v>
      </c>
      <c r="D187" s="47" t="str">
        <f t="shared" si="48"/>
        <v>HYAC</v>
      </c>
      <c r="E187" s="48" t="s">
        <v>357</v>
      </c>
      <c r="F187" s="49">
        <v>5</v>
      </c>
      <c r="G187" s="5"/>
      <c r="H187" s="14" t="str">
        <f t="shared" si="49"/>
        <v/>
      </c>
      <c r="I187" s="14" t="str">
        <f t="shared" si="49"/>
        <v/>
      </c>
      <c r="J187" s="14" t="str">
        <f t="shared" si="49"/>
        <v/>
      </c>
      <c r="K187" s="14">
        <f t="shared" si="49"/>
        <v>5</v>
      </c>
      <c r="L187" s="14" t="str">
        <f t="shared" si="49"/>
        <v/>
      </c>
      <c r="M187" s="14" t="str">
        <f t="shared" si="49"/>
        <v/>
      </c>
      <c r="N187" s="14"/>
      <c r="O187" s="10"/>
      <c r="Q187" t="s">
        <v>31</v>
      </c>
    </row>
    <row r="188" spans="1:17" x14ac:dyDescent="0.25">
      <c r="A188" s="30" t="s">
        <v>288</v>
      </c>
      <c r="B188" s="46" t="s">
        <v>39</v>
      </c>
      <c r="C188" s="47" t="str">
        <f>IF(A188="","",VLOOKUP($A185,IF(LEN(A188)=2,WSB,WSA),VLOOKUP(LEFT(A188,1),Teams,4,FALSE),FALSE))</f>
        <v>Stella Gambie</v>
      </c>
      <c r="D188" s="47" t="str">
        <f t="shared" si="48"/>
        <v>Phoenix</v>
      </c>
      <c r="E188" s="48" t="s">
        <v>358</v>
      </c>
      <c r="F188" s="49">
        <v>4</v>
      </c>
      <c r="G188" s="5"/>
      <c r="H188" s="14" t="str">
        <f t="shared" si="49"/>
        <v/>
      </c>
      <c r="I188" s="14" t="str">
        <f t="shared" si="49"/>
        <v/>
      </c>
      <c r="J188" s="14" t="str">
        <f t="shared" si="49"/>
        <v/>
      </c>
      <c r="K188" s="14" t="str">
        <f t="shared" si="49"/>
        <v/>
      </c>
      <c r="L188" s="14" t="str">
        <f t="shared" si="49"/>
        <v/>
      </c>
      <c r="M188" s="14">
        <f t="shared" si="49"/>
        <v>4</v>
      </c>
      <c r="N188" s="14"/>
      <c r="O188" s="10"/>
    </row>
    <row r="189" spans="1:17" x14ac:dyDescent="0.25">
      <c r="A189" s="30" t="s">
        <v>290</v>
      </c>
      <c r="B189" s="46" t="s">
        <v>22</v>
      </c>
      <c r="C189" s="47" t="str">
        <f>IF(A189="","",VLOOKUP($A185,IF(LEN(A189)=2,WSB,WSA),VLOOKUP(LEFT(A189,1),Teams,4,FALSE),FALSE))</f>
        <v>Kitty Rowland</v>
      </c>
      <c r="D189" s="47" t="str">
        <f t="shared" si="48"/>
        <v>Lewes</v>
      </c>
      <c r="E189" s="48" t="s">
        <v>360</v>
      </c>
      <c r="F189" s="49">
        <v>3</v>
      </c>
      <c r="G189" s="5"/>
      <c r="H189" s="14" t="str">
        <f t="shared" si="49"/>
        <v/>
      </c>
      <c r="I189" s="14" t="str">
        <f t="shared" si="49"/>
        <v/>
      </c>
      <c r="J189" s="14" t="str">
        <f t="shared" si="49"/>
        <v/>
      </c>
      <c r="K189" s="14" t="str">
        <f t="shared" si="49"/>
        <v/>
      </c>
      <c r="L189" s="14">
        <f t="shared" si="49"/>
        <v>3</v>
      </c>
      <c r="M189" s="14" t="str">
        <f t="shared" si="49"/>
        <v/>
      </c>
      <c r="N189" s="14"/>
      <c r="O189" s="10"/>
      <c r="Q189" t="s">
        <v>31</v>
      </c>
    </row>
    <row r="190" spans="1:17" x14ac:dyDescent="0.25">
      <c r="A190" s="30" t="s">
        <v>299</v>
      </c>
      <c r="B190" s="46" t="s">
        <v>40</v>
      </c>
      <c r="C190" s="47" t="str">
        <f>IF(A190="","",VLOOKUP($A185,IF(LEN(A190)=2,WSB,WSA),VLOOKUP(LEFT(A190,1),Teams,4,FALSE),FALSE))</f>
        <v>Harriet Keito-Whiting</v>
      </c>
      <c r="D190" s="47" t="str">
        <f t="shared" si="48"/>
        <v>Eastbourne</v>
      </c>
      <c r="E190" s="48" t="s">
        <v>363</v>
      </c>
      <c r="F190" s="49">
        <v>2</v>
      </c>
      <c r="G190" s="5"/>
      <c r="H190" s="14" t="str">
        <f t="shared" si="49"/>
        <v/>
      </c>
      <c r="I190" s="14" t="str">
        <f t="shared" si="49"/>
        <v/>
      </c>
      <c r="J190" s="14">
        <f t="shared" si="49"/>
        <v>2</v>
      </c>
      <c r="K190" s="14" t="str">
        <f t="shared" si="49"/>
        <v/>
      </c>
      <c r="L190" s="14" t="str">
        <f t="shared" si="49"/>
        <v/>
      </c>
      <c r="M190" s="14" t="str">
        <f t="shared" si="49"/>
        <v/>
      </c>
      <c r="N190" s="14"/>
      <c r="O190" s="10"/>
    </row>
    <row r="191" spans="1:17" x14ac:dyDescent="0.25">
      <c r="A191" s="30"/>
      <c r="B191" s="46" t="s">
        <v>100</v>
      </c>
      <c r="C191" s="47" t="str">
        <f>IF(A191="","",VLOOKUP($A185,IF(LEN(A191)=2,WSB,WSA),VLOOKUP(LEFT(A191,1),Teams,4,FALSE),FALSE))</f>
        <v/>
      </c>
      <c r="D191" s="47" t="str">
        <f t="shared" si="48"/>
        <v/>
      </c>
      <c r="E191" s="48"/>
      <c r="F191" s="49">
        <v>1</v>
      </c>
      <c r="G191" s="5"/>
      <c r="H191" s="14" t="str">
        <f t="shared" si="49"/>
        <v/>
      </c>
      <c r="I191" s="14" t="str">
        <f t="shared" si="49"/>
        <v/>
      </c>
      <c r="J191" s="14" t="str">
        <f t="shared" si="49"/>
        <v/>
      </c>
      <c r="K191" s="14" t="str">
        <f t="shared" si="49"/>
        <v/>
      </c>
      <c r="L191" s="14" t="str">
        <f t="shared" si="49"/>
        <v/>
      </c>
      <c r="M191" s="14" t="str">
        <f t="shared" si="49"/>
        <v/>
      </c>
      <c r="N191" s="14">
        <f>21-SUM(H186:M191)</f>
        <v>1</v>
      </c>
      <c r="O191" s="10"/>
      <c r="Q191" t="s">
        <v>31</v>
      </c>
    </row>
    <row r="192" spans="1:17" ht="13" x14ac:dyDescent="0.3">
      <c r="A192" s="43" t="s">
        <v>45</v>
      </c>
      <c r="B192" s="41"/>
      <c r="C192" s="50" t="s">
        <v>97</v>
      </c>
      <c r="D192" s="53"/>
      <c r="E192" s="45"/>
      <c r="F192" s="35"/>
      <c r="G192" s="5"/>
      <c r="H192" s="14"/>
      <c r="I192" s="14"/>
      <c r="J192" s="14"/>
      <c r="K192" s="14"/>
      <c r="L192" s="14"/>
      <c r="M192" s="14"/>
      <c r="N192" s="14"/>
      <c r="O192" s="10" t="s">
        <v>57</v>
      </c>
    </row>
    <row r="193" spans="1:17" x14ac:dyDescent="0.25">
      <c r="A193" s="36" t="s">
        <v>316</v>
      </c>
      <c r="B193" s="46">
        <v>1</v>
      </c>
      <c r="C193" s="47" t="str">
        <f>IF(A193="","",VLOOKUP($A192,IF(LEN(A193)=2,WSB,WSA),VLOOKUP(LEFT(A193,1),Teams,4,FALSE),FALSE))</f>
        <v>Francesca Tarrant</v>
      </c>
      <c r="D193" s="47" t="str">
        <f t="shared" ref="D193:D198" si="50">IF(A193="","",VLOOKUP(LEFT(A193,1),Teams,2,FALSE))</f>
        <v>HYAC</v>
      </c>
      <c r="E193" s="48" t="s">
        <v>359</v>
      </c>
      <c r="F193" s="49">
        <v>6</v>
      </c>
      <c r="G193" s="5"/>
      <c r="H193" s="14" t="str">
        <f t="shared" ref="H193:M198" si="51">IF($A193="","",IF(LEFT($A193,1)=H$10,$F193,""))</f>
        <v/>
      </c>
      <c r="I193" s="14" t="str">
        <f t="shared" si="51"/>
        <v/>
      </c>
      <c r="J193" s="14" t="str">
        <f t="shared" si="51"/>
        <v/>
      </c>
      <c r="K193" s="14">
        <f t="shared" si="51"/>
        <v>6</v>
      </c>
      <c r="L193" s="14" t="str">
        <f t="shared" si="51"/>
        <v/>
      </c>
      <c r="M193" s="14" t="str">
        <f t="shared" si="51"/>
        <v/>
      </c>
      <c r="N193" s="14"/>
      <c r="O193" s="10"/>
      <c r="Q193" t="s">
        <v>31</v>
      </c>
    </row>
    <row r="194" spans="1:17" x14ac:dyDescent="0.25">
      <c r="A194" s="36" t="s">
        <v>297</v>
      </c>
      <c r="B194" s="46">
        <v>2</v>
      </c>
      <c r="C194" s="47" t="str">
        <f>IF(A194="","",VLOOKUP($A192,IF(LEN(A194)=2,WSB,WSA),VLOOKUP(LEFT(A194,1),Teams,4,FALSE),FALSE))</f>
        <v xml:space="preserve">Amelie Waller </v>
      </c>
      <c r="D194" s="47" t="str">
        <f t="shared" si="50"/>
        <v>Brighton &amp; Hove</v>
      </c>
      <c r="E194" s="48" t="s">
        <v>361</v>
      </c>
      <c r="F194" s="49">
        <v>5</v>
      </c>
      <c r="G194" s="5"/>
      <c r="H194" s="14" t="str">
        <f t="shared" si="51"/>
        <v/>
      </c>
      <c r="I194" s="14">
        <f t="shared" si="51"/>
        <v>5</v>
      </c>
      <c r="J194" s="14" t="str">
        <f t="shared" si="51"/>
        <v/>
      </c>
      <c r="K194" s="14" t="str">
        <f t="shared" si="51"/>
        <v/>
      </c>
      <c r="L194" s="14" t="str">
        <f t="shared" si="51"/>
        <v/>
      </c>
      <c r="M194" s="14" t="str">
        <f t="shared" si="51"/>
        <v/>
      </c>
      <c r="N194" s="14"/>
      <c r="O194" s="10"/>
      <c r="Q194" t="s">
        <v>31</v>
      </c>
    </row>
    <row r="195" spans="1:17" x14ac:dyDescent="0.25">
      <c r="A195" s="36" t="s">
        <v>317</v>
      </c>
      <c r="B195" s="46" t="s">
        <v>39</v>
      </c>
      <c r="C195" s="47" t="str">
        <f>IF(A195="","",VLOOKUP($A192,IF(LEN(A195)=2,WSB,WSA),VLOOKUP(LEFT(A195,1),Teams,4,FALSE),FALSE))</f>
        <v>Jasmine Clarke-Walker</v>
      </c>
      <c r="D195" s="47" t="str">
        <f t="shared" si="50"/>
        <v>Lewes</v>
      </c>
      <c r="E195" s="48" t="s">
        <v>362</v>
      </c>
      <c r="F195" s="49">
        <v>4</v>
      </c>
      <c r="G195" s="5"/>
      <c r="H195" s="14" t="str">
        <f t="shared" si="51"/>
        <v/>
      </c>
      <c r="I195" s="14" t="str">
        <f t="shared" si="51"/>
        <v/>
      </c>
      <c r="J195" s="14" t="str">
        <f t="shared" si="51"/>
        <v/>
      </c>
      <c r="K195" s="14" t="str">
        <f t="shared" si="51"/>
        <v/>
      </c>
      <c r="L195" s="14">
        <f t="shared" si="51"/>
        <v>4</v>
      </c>
      <c r="M195" s="14" t="str">
        <f t="shared" si="51"/>
        <v/>
      </c>
      <c r="N195" s="14"/>
      <c r="O195" s="10"/>
    </row>
    <row r="196" spans="1:17" x14ac:dyDescent="0.25">
      <c r="A196" s="36" t="s">
        <v>291</v>
      </c>
      <c r="B196" s="46" t="s">
        <v>22</v>
      </c>
      <c r="C196" s="47" t="str">
        <f>IF(A196="","",VLOOKUP($A192,IF(LEN(A196)=2,WSB,WSA),VLOOKUP(LEFT(A196,1),Teams,4,FALSE),FALSE))</f>
        <v>Poppy Charlwood</v>
      </c>
      <c r="D196" s="47" t="str">
        <f t="shared" si="50"/>
        <v>Eastbourne</v>
      </c>
      <c r="E196" s="48" t="s">
        <v>364</v>
      </c>
      <c r="F196" s="49">
        <v>3</v>
      </c>
      <c r="G196" s="5"/>
      <c r="H196" s="14" t="str">
        <f t="shared" si="51"/>
        <v/>
      </c>
      <c r="I196" s="14" t="str">
        <f t="shared" si="51"/>
        <v/>
      </c>
      <c r="J196" s="14">
        <f t="shared" si="51"/>
        <v>3</v>
      </c>
      <c r="K196" s="14" t="str">
        <f t="shared" si="51"/>
        <v/>
      </c>
      <c r="L196" s="14" t="str">
        <f t="shared" si="51"/>
        <v/>
      </c>
      <c r="M196" s="14" t="str">
        <f t="shared" si="51"/>
        <v/>
      </c>
      <c r="N196" s="14"/>
      <c r="O196" s="10"/>
      <c r="Q196" t="s">
        <v>31</v>
      </c>
    </row>
    <row r="197" spans="1:17" x14ac:dyDescent="0.25">
      <c r="A197" s="36"/>
      <c r="B197" s="46" t="s">
        <v>40</v>
      </c>
      <c r="C197" s="47" t="str">
        <f>IF(A197="","",VLOOKUP($A192,IF(LEN(A197)=2,WSB,WSA),VLOOKUP(LEFT(A197,1),Teams,4,FALSE),FALSE))</f>
        <v/>
      </c>
      <c r="D197" s="47" t="str">
        <f t="shared" si="50"/>
        <v/>
      </c>
      <c r="E197" s="48"/>
      <c r="F197" s="49">
        <v>2</v>
      </c>
      <c r="G197" s="5"/>
      <c r="H197" s="14" t="str">
        <f t="shared" si="51"/>
        <v/>
      </c>
      <c r="I197" s="14" t="str">
        <f t="shared" si="51"/>
        <v/>
      </c>
      <c r="J197" s="14" t="str">
        <f t="shared" si="51"/>
        <v/>
      </c>
      <c r="K197" s="14" t="str">
        <f t="shared" si="51"/>
        <v/>
      </c>
      <c r="L197" s="14" t="str">
        <f t="shared" si="51"/>
        <v/>
      </c>
      <c r="M197" s="14" t="str">
        <f t="shared" si="51"/>
        <v/>
      </c>
      <c r="N197" s="14"/>
      <c r="O197" s="10"/>
    </row>
    <row r="198" spans="1:17" x14ac:dyDescent="0.25">
      <c r="A198" s="36"/>
      <c r="B198" s="46" t="s">
        <v>100</v>
      </c>
      <c r="C198" s="47" t="str">
        <f>IF(A198="","",VLOOKUP($A192,IF(LEN(A198)=2,WSB,WSA),VLOOKUP(LEFT(A198,1),Teams,4,FALSE),FALSE))</f>
        <v/>
      </c>
      <c r="D198" s="47" t="str">
        <f t="shared" si="50"/>
        <v/>
      </c>
      <c r="E198" s="48"/>
      <c r="F198" s="49">
        <v>1</v>
      </c>
      <c r="G198" s="5"/>
      <c r="H198" s="14" t="str">
        <f t="shared" si="51"/>
        <v/>
      </c>
      <c r="I198" s="14" t="str">
        <f t="shared" si="51"/>
        <v/>
      </c>
      <c r="J198" s="14" t="str">
        <f t="shared" si="51"/>
        <v/>
      </c>
      <c r="K198" s="14" t="str">
        <f t="shared" si="51"/>
        <v/>
      </c>
      <c r="L198" s="14" t="str">
        <f t="shared" si="51"/>
        <v/>
      </c>
      <c r="M198" s="14" t="str">
        <f t="shared" si="51"/>
        <v/>
      </c>
      <c r="N198" s="14">
        <f>21-SUM(H193:M198)</f>
        <v>3</v>
      </c>
      <c r="O198" s="10"/>
      <c r="Q198" t="s">
        <v>31</v>
      </c>
    </row>
    <row r="199" spans="1:17" ht="13" x14ac:dyDescent="0.3">
      <c r="A199" s="43" t="s">
        <v>46</v>
      </c>
      <c r="B199" s="41"/>
      <c r="C199" s="52" t="s">
        <v>96</v>
      </c>
      <c r="D199" s="53"/>
      <c r="E199" s="42"/>
      <c r="F199" s="35"/>
      <c r="G199" s="5"/>
      <c r="H199" s="14"/>
      <c r="I199" s="14"/>
      <c r="J199" s="14"/>
      <c r="K199" s="14"/>
      <c r="L199" s="14"/>
      <c r="M199" s="14"/>
      <c r="N199" s="14"/>
      <c r="O199" s="10" t="s">
        <v>58</v>
      </c>
    </row>
    <row r="200" spans="1:17" x14ac:dyDescent="0.25">
      <c r="A200" s="36" t="s">
        <v>286</v>
      </c>
      <c r="B200" s="46">
        <v>1</v>
      </c>
      <c r="C200" s="47" t="str">
        <f>IF(A200="","",VLOOKUP($A199,IF(LEN(A200)=2,WSB,WSA),VLOOKUP(LEFT(A200,1),Teams,4,FALSE),FALSE))</f>
        <v>Skye Widdows</v>
      </c>
      <c r="D200" s="47" t="str">
        <f t="shared" ref="D200:D205" si="52">IF(A200="","",VLOOKUP(LEFT(A200,1),Teams,2,FALSE))</f>
        <v>Brighton &amp; Hove</v>
      </c>
      <c r="E200" s="48" t="s">
        <v>423</v>
      </c>
      <c r="F200" s="49">
        <v>6</v>
      </c>
      <c r="G200" s="5"/>
      <c r="H200" s="14" t="str">
        <f t="shared" ref="H200:M205" si="53">IF($A200="","",IF(LEFT($A200,1)=H$10,$F200,""))</f>
        <v/>
      </c>
      <c r="I200" s="14">
        <f t="shared" si="53"/>
        <v>6</v>
      </c>
      <c r="J200" s="14" t="str">
        <f t="shared" si="53"/>
        <v/>
      </c>
      <c r="K200" s="14" t="str">
        <f t="shared" si="53"/>
        <v/>
      </c>
      <c r="L200" s="14" t="str">
        <f t="shared" si="53"/>
        <v/>
      </c>
      <c r="M200" s="14" t="str">
        <f t="shared" si="53"/>
        <v/>
      </c>
      <c r="N200" s="14"/>
      <c r="O200" s="10"/>
      <c r="Q200" t="s">
        <v>33</v>
      </c>
    </row>
    <row r="201" spans="1:17" x14ac:dyDescent="0.25">
      <c r="A201" s="36" t="s">
        <v>289</v>
      </c>
      <c r="B201" s="46">
        <v>2</v>
      </c>
      <c r="C201" s="47" t="str">
        <f>IF(A201="","",VLOOKUP($A199,IF(LEN(A201)=2,WSB,WSA),VLOOKUP(LEFT(A201,1),Teams,4,FALSE),FALSE))</f>
        <v>Amelia Skelton</v>
      </c>
      <c r="D201" s="47" t="str">
        <f t="shared" si="52"/>
        <v>HYAC</v>
      </c>
      <c r="E201" s="48" t="s">
        <v>424</v>
      </c>
      <c r="F201" s="49">
        <v>5</v>
      </c>
      <c r="G201" s="5"/>
      <c r="H201" s="14" t="str">
        <f t="shared" si="53"/>
        <v/>
      </c>
      <c r="I201" s="14" t="str">
        <f t="shared" si="53"/>
        <v/>
      </c>
      <c r="J201" s="14" t="str">
        <f t="shared" si="53"/>
        <v/>
      </c>
      <c r="K201" s="14">
        <f t="shared" si="53"/>
        <v>5</v>
      </c>
      <c r="L201" s="14" t="str">
        <f t="shared" si="53"/>
        <v/>
      </c>
      <c r="M201" s="14" t="str">
        <f t="shared" si="53"/>
        <v/>
      </c>
      <c r="N201" s="14"/>
      <c r="O201" s="10"/>
      <c r="Q201" t="s">
        <v>33</v>
      </c>
    </row>
    <row r="202" spans="1:17" x14ac:dyDescent="0.25">
      <c r="A202" s="36" t="s">
        <v>288</v>
      </c>
      <c r="B202" s="46" t="s">
        <v>39</v>
      </c>
      <c r="C202" s="47" t="str">
        <f>IF(A202="","",VLOOKUP($A199,IF(LEN(A202)=2,WSB,WSA),VLOOKUP(LEFT(A202,1),Teams,4,FALSE),FALSE))</f>
        <v>Ava Pashley</v>
      </c>
      <c r="D202" s="47" t="str">
        <f t="shared" si="52"/>
        <v>Phoenix</v>
      </c>
      <c r="E202" s="48" t="s">
        <v>425</v>
      </c>
      <c r="F202" s="49">
        <v>4</v>
      </c>
      <c r="G202" s="5"/>
      <c r="H202" s="14" t="str">
        <f t="shared" si="53"/>
        <v/>
      </c>
      <c r="I202" s="14" t="str">
        <f t="shared" si="53"/>
        <v/>
      </c>
      <c r="J202" s="14" t="str">
        <f t="shared" si="53"/>
        <v/>
      </c>
      <c r="K202" s="14" t="str">
        <f t="shared" si="53"/>
        <v/>
      </c>
      <c r="L202" s="14" t="str">
        <f t="shared" si="53"/>
        <v/>
      </c>
      <c r="M202" s="14">
        <f t="shared" si="53"/>
        <v>4</v>
      </c>
      <c r="N202" s="14"/>
      <c r="O202" s="10"/>
    </row>
    <row r="203" spans="1:17" x14ac:dyDescent="0.25">
      <c r="A203" s="36" t="s">
        <v>291</v>
      </c>
      <c r="B203" s="46" t="s">
        <v>22</v>
      </c>
      <c r="C203" s="47" t="str">
        <f>IF(A203="","",VLOOKUP($A199,IF(LEN(A203)=2,WSB,WSA),VLOOKUP(LEFT(A203,1),Teams,4,FALSE),FALSE))</f>
        <v>Neva Loseby-Brown</v>
      </c>
      <c r="D203" s="47" t="str">
        <f t="shared" si="52"/>
        <v>Eastbourne</v>
      </c>
      <c r="E203" s="48" t="s">
        <v>428</v>
      </c>
      <c r="F203" s="49">
        <v>3</v>
      </c>
      <c r="G203" s="5"/>
      <c r="H203" s="14" t="str">
        <f t="shared" si="53"/>
        <v/>
      </c>
      <c r="I203" s="14" t="str">
        <f t="shared" si="53"/>
        <v/>
      </c>
      <c r="J203" s="14">
        <f t="shared" si="53"/>
        <v>3</v>
      </c>
      <c r="K203" s="14" t="str">
        <f t="shared" si="53"/>
        <v/>
      </c>
      <c r="L203" s="14" t="str">
        <f t="shared" si="53"/>
        <v/>
      </c>
      <c r="M203" s="14" t="str">
        <f t="shared" si="53"/>
        <v/>
      </c>
      <c r="N203" s="14"/>
      <c r="O203" s="10"/>
      <c r="Q203" t="s">
        <v>33</v>
      </c>
    </row>
    <row r="204" spans="1:17" x14ac:dyDescent="0.25">
      <c r="A204" s="36"/>
      <c r="B204" s="46" t="s">
        <v>40</v>
      </c>
      <c r="C204" s="47" t="str">
        <f>IF(A204="","",VLOOKUP($A199,IF(LEN(A204)=2,WSB,WSA),VLOOKUP(LEFT(A204,1),Teams,4,FALSE),FALSE))</f>
        <v/>
      </c>
      <c r="D204" s="47" t="str">
        <f t="shared" si="52"/>
        <v/>
      </c>
      <c r="E204" s="48"/>
      <c r="F204" s="49">
        <v>2</v>
      </c>
      <c r="G204" s="5"/>
      <c r="H204" s="14" t="str">
        <f t="shared" si="53"/>
        <v/>
      </c>
      <c r="I204" s="14" t="str">
        <f t="shared" si="53"/>
        <v/>
      </c>
      <c r="J204" s="14" t="str">
        <f t="shared" si="53"/>
        <v/>
      </c>
      <c r="K204" s="14" t="str">
        <f t="shared" si="53"/>
        <v/>
      </c>
      <c r="L204" s="14" t="str">
        <f t="shared" si="53"/>
        <v/>
      </c>
      <c r="M204" s="14" t="str">
        <f t="shared" si="53"/>
        <v/>
      </c>
      <c r="N204" s="14"/>
      <c r="O204" s="10"/>
    </row>
    <row r="205" spans="1:17" x14ac:dyDescent="0.25">
      <c r="A205" s="36"/>
      <c r="B205" s="46" t="s">
        <v>100</v>
      </c>
      <c r="C205" s="47" t="str">
        <f>IF(A205="","",VLOOKUP($A199,IF(LEN(A205)=2,WSB,WSA),VLOOKUP(LEFT(A205,1),Teams,4,FALSE),FALSE))</f>
        <v/>
      </c>
      <c r="D205" s="47" t="str">
        <f t="shared" si="52"/>
        <v/>
      </c>
      <c r="E205" s="48"/>
      <c r="F205" s="49">
        <v>1</v>
      </c>
      <c r="G205" s="5"/>
      <c r="H205" s="14" t="str">
        <f t="shared" si="53"/>
        <v/>
      </c>
      <c r="I205" s="14" t="str">
        <f t="shared" si="53"/>
        <v/>
      </c>
      <c r="J205" s="14" t="str">
        <f t="shared" si="53"/>
        <v/>
      </c>
      <c r="K205" s="14" t="str">
        <f t="shared" si="53"/>
        <v/>
      </c>
      <c r="L205" s="14" t="str">
        <f t="shared" si="53"/>
        <v/>
      </c>
      <c r="M205" s="14" t="str">
        <f t="shared" si="53"/>
        <v/>
      </c>
      <c r="N205" s="14">
        <f>21-SUM(H200:M205)</f>
        <v>3</v>
      </c>
      <c r="O205" s="10"/>
      <c r="Q205" t="s">
        <v>33</v>
      </c>
    </row>
    <row r="206" spans="1:17" ht="13" x14ac:dyDescent="0.3">
      <c r="A206" s="43" t="s">
        <v>46</v>
      </c>
      <c r="B206" s="41"/>
      <c r="C206" s="50" t="s">
        <v>95</v>
      </c>
      <c r="D206" s="53"/>
      <c r="E206" s="42"/>
      <c r="F206" s="35"/>
      <c r="G206" s="5"/>
      <c r="H206" s="14"/>
      <c r="I206" s="14"/>
      <c r="J206" s="14"/>
      <c r="K206" s="14"/>
      <c r="L206" s="14"/>
      <c r="M206" s="14"/>
      <c r="N206" s="14"/>
      <c r="O206" s="10" t="s">
        <v>59</v>
      </c>
    </row>
    <row r="207" spans="1:17" x14ac:dyDescent="0.25">
      <c r="A207" s="36" t="s">
        <v>316</v>
      </c>
      <c r="B207" s="46">
        <v>1</v>
      </c>
      <c r="C207" s="47" t="str">
        <f>IF(A207="","",VLOOKUP($A206,IF(LEN(A207)=2,WSB,WSA),VLOOKUP(LEFT(A207,1),Teams,4,FALSE),FALSE))</f>
        <v>Tera Buckland</v>
      </c>
      <c r="D207" s="47" t="str">
        <f t="shared" ref="D207:D212" si="54">IF(A207="","",VLOOKUP(LEFT(A207,1),Teams,2,FALSE))</f>
        <v>HYAC</v>
      </c>
      <c r="E207" s="48" t="s">
        <v>426</v>
      </c>
      <c r="F207" s="49">
        <v>6</v>
      </c>
      <c r="G207" s="5"/>
      <c r="H207" s="14" t="str">
        <f t="shared" ref="H207:M212" si="55">IF($A207="","",IF(LEFT($A207,1)=H$10,$F207,""))</f>
        <v/>
      </c>
      <c r="I207" s="14" t="str">
        <f t="shared" si="55"/>
        <v/>
      </c>
      <c r="J207" s="14" t="str">
        <f t="shared" si="55"/>
        <v/>
      </c>
      <c r="K207" s="14">
        <f t="shared" si="55"/>
        <v>6</v>
      </c>
      <c r="L207" s="14" t="str">
        <f t="shared" si="55"/>
        <v/>
      </c>
      <c r="M207" s="14" t="str">
        <f t="shared" si="55"/>
        <v/>
      </c>
      <c r="N207" s="14"/>
      <c r="O207" s="10"/>
      <c r="Q207" t="s">
        <v>33</v>
      </c>
    </row>
    <row r="208" spans="1:17" x14ac:dyDescent="0.25">
      <c r="A208" s="36" t="s">
        <v>297</v>
      </c>
      <c r="B208" s="46">
        <v>2</v>
      </c>
      <c r="C208" s="47" t="str">
        <f>IF(A208="","",VLOOKUP($A206,IF(LEN(A208)=2,WSB,WSA),VLOOKUP(LEFT(A208,1),Teams,4,FALSE),FALSE))</f>
        <v>Naomi Newman</v>
      </c>
      <c r="D208" s="47" t="str">
        <f t="shared" si="54"/>
        <v>Brighton &amp; Hove</v>
      </c>
      <c r="E208" s="48" t="s">
        <v>427</v>
      </c>
      <c r="F208" s="49">
        <v>5</v>
      </c>
      <c r="G208" s="5"/>
      <c r="H208" s="14" t="str">
        <f t="shared" si="55"/>
        <v/>
      </c>
      <c r="I208" s="14">
        <f t="shared" si="55"/>
        <v>5</v>
      </c>
      <c r="J208" s="14" t="str">
        <f t="shared" si="55"/>
        <v/>
      </c>
      <c r="K208" s="14" t="str">
        <f t="shared" si="55"/>
        <v/>
      </c>
      <c r="L208" s="14" t="str">
        <f t="shared" si="55"/>
        <v/>
      </c>
      <c r="M208" s="14" t="str">
        <f t="shared" si="55"/>
        <v/>
      </c>
      <c r="N208" s="14"/>
      <c r="O208" s="10"/>
      <c r="Q208" t="s">
        <v>33</v>
      </c>
    </row>
    <row r="209" spans="1:17" x14ac:dyDescent="0.25">
      <c r="A209" s="36"/>
      <c r="B209" s="46" t="s">
        <v>39</v>
      </c>
      <c r="C209" s="47" t="str">
        <f>IF(A209="","",VLOOKUP($A206,IF(LEN(A209)=2,WSB,WSA),VLOOKUP(LEFT(A209,1),Teams,4,FALSE),FALSE))</f>
        <v/>
      </c>
      <c r="D209" s="47" t="str">
        <f t="shared" si="54"/>
        <v/>
      </c>
      <c r="E209" s="48"/>
      <c r="F209" s="49">
        <v>4</v>
      </c>
      <c r="G209" s="5"/>
      <c r="H209" s="14" t="str">
        <f t="shared" si="55"/>
        <v/>
      </c>
      <c r="I209" s="14" t="str">
        <f t="shared" si="55"/>
        <v/>
      </c>
      <c r="J209" s="14" t="str">
        <f t="shared" si="55"/>
        <v/>
      </c>
      <c r="K209" s="14" t="str">
        <f t="shared" si="55"/>
        <v/>
      </c>
      <c r="L209" s="14" t="str">
        <f t="shared" si="55"/>
        <v/>
      </c>
      <c r="M209" s="14" t="str">
        <f t="shared" si="55"/>
        <v/>
      </c>
      <c r="N209" s="14"/>
      <c r="O209" s="10"/>
    </row>
    <row r="210" spans="1:17" x14ac:dyDescent="0.25">
      <c r="A210" s="36"/>
      <c r="B210" s="46" t="s">
        <v>22</v>
      </c>
      <c r="C210" s="47" t="str">
        <f>IF(A210="","",VLOOKUP($A206,IF(LEN(A210)=2,WSB,WSA),VLOOKUP(LEFT(A210,1),Teams,4,FALSE),FALSE))</f>
        <v/>
      </c>
      <c r="D210" s="47" t="str">
        <f t="shared" si="54"/>
        <v/>
      </c>
      <c r="F210" s="49">
        <v>3</v>
      </c>
      <c r="G210" s="5"/>
      <c r="H210" s="14" t="str">
        <f t="shared" si="55"/>
        <v/>
      </c>
      <c r="I210" s="14" t="str">
        <f t="shared" si="55"/>
        <v/>
      </c>
      <c r="J210" s="14" t="str">
        <f t="shared" si="55"/>
        <v/>
      </c>
      <c r="K210" s="14" t="str">
        <f t="shared" si="55"/>
        <v/>
      </c>
      <c r="L210" s="14" t="str">
        <f t="shared" si="55"/>
        <v/>
      </c>
      <c r="M210" s="14" t="str">
        <f t="shared" si="55"/>
        <v/>
      </c>
      <c r="N210" s="14"/>
      <c r="O210" s="10"/>
      <c r="Q210" t="s">
        <v>33</v>
      </c>
    </row>
    <row r="211" spans="1:17" x14ac:dyDescent="0.25">
      <c r="A211" s="36"/>
      <c r="B211" s="46" t="s">
        <v>40</v>
      </c>
      <c r="C211" s="47" t="str">
        <f>IF(A211="","",VLOOKUP($A206,IF(LEN(A211)=2,WSB,WSA),VLOOKUP(LEFT(A211,1),Teams,4,FALSE),FALSE))</f>
        <v/>
      </c>
      <c r="D211" s="47" t="str">
        <f t="shared" si="54"/>
        <v/>
      </c>
      <c r="E211" s="48"/>
      <c r="F211" s="49">
        <v>2</v>
      </c>
      <c r="G211" s="5"/>
      <c r="H211" s="14" t="str">
        <f t="shared" si="55"/>
        <v/>
      </c>
      <c r="I211" s="14" t="str">
        <f t="shared" si="55"/>
        <v/>
      </c>
      <c r="J211" s="14" t="str">
        <f t="shared" si="55"/>
        <v/>
      </c>
      <c r="K211" s="14" t="str">
        <f t="shared" si="55"/>
        <v/>
      </c>
      <c r="L211" s="14" t="str">
        <f t="shared" si="55"/>
        <v/>
      </c>
      <c r="M211" s="14" t="str">
        <f t="shared" si="55"/>
        <v/>
      </c>
      <c r="N211" s="14"/>
      <c r="O211" s="10"/>
    </row>
    <row r="212" spans="1:17" x14ac:dyDescent="0.25">
      <c r="A212" s="36"/>
      <c r="B212" s="46" t="s">
        <v>100</v>
      </c>
      <c r="C212" s="47" t="str">
        <f>IF(A212="","",VLOOKUP($A206,IF(LEN(A212)=2,WSB,WSA),VLOOKUP(LEFT(A212,1),Teams,4,FALSE),FALSE))</f>
        <v/>
      </c>
      <c r="D212" s="47" t="str">
        <f t="shared" si="54"/>
        <v/>
      </c>
      <c r="E212" s="48"/>
      <c r="F212" s="49">
        <v>1</v>
      </c>
      <c r="G212" s="5"/>
      <c r="H212" s="14" t="str">
        <f t="shared" si="55"/>
        <v/>
      </c>
      <c r="I212" s="14" t="str">
        <f t="shared" si="55"/>
        <v/>
      </c>
      <c r="J212" s="14" t="str">
        <f t="shared" si="55"/>
        <v/>
      </c>
      <c r="K212" s="14" t="str">
        <f t="shared" si="55"/>
        <v/>
      </c>
      <c r="L212" s="14" t="str">
        <f t="shared" si="55"/>
        <v/>
      </c>
      <c r="M212" s="14" t="str">
        <f t="shared" si="55"/>
        <v/>
      </c>
      <c r="N212" s="14">
        <f>21-SUM(H207:M212)</f>
        <v>10</v>
      </c>
      <c r="O212" s="10"/>
      <c r="Q212" t="s">
        <v>33</v>
      </c>
    </row>
    <row r="213" spans="1:17" ht="13" x14ac:dyDescent="0.3">
      <c r="A213" s="54" t="s">
        <v>101</v>
      </c>
      <c r="B213" s="41"/>
      <c r="C213" s="50" t="s">
        <v>98</v>
      </c>
      <c r="D213" s="25"/>
      <c r="E213" s="45"/>
      <c r="F213" s="35"/>
      <c r="G213" s="5"/>
      <c r="H213" s="14"/>
      <c r="I213" s="14"/>
      <c r="J213" s="14"/>
      <c r="K213" s="14"/>
      <c r="L213" s="14"/>
      <c r="M213" s="14"/>
      <c r="N213" s="14"/>
      <c r="O213" s="10" t="s">
        <v>93</v>
      </c>
    </row>
    <row r="214" spans="1:17" x14ac:dyDescent="0.25">
      <c r="A214" s="36" t="s">
        <v>286</v>
      </c>
      <c r="B214" s="46">
        <v>1</v>
      </c>
      <c r="C214" s="47" t="str">
        <f>IF(A214="","",VLOOKUP($A213,IF(LEN(A214)=2,WSB,WSA),VLOOKUP(LEFT(A214,1),Teams,4,FALSE),FALSE))</f>
        <v>Skye Widdows</v>
      </c>
      <c r="D214" s="47" t="str">
        <f t="shared" ref="D214:D219" si="56">IF(A214="","",VLOOKUP(LEFT(A214,1),Teams,2,FALSE))</f>
        <v>Brighton &amp; Hove</v>
      </c>
      <c r="E214" s="48" t="s">
        <v>308</v>
      </c>
      <c r="F214" s="49">
        <v>6</v>
      </c>
      <c r="G214" s="5"/>
      <c r="H214" s="14" t="str">
        <f t="shared" ref="H214:M217" si="57">IF($A214="","",IF(LEFT($A214,1)=H$10,$F214,""))</f>
        <v/>
      </c>
      <c r="I214" s="14">
        <f t="shared" si="57"/>
        <v>6</v>
      </c>
      <c r="J214" s="14" t="str">
        <f t="shared" si="57"/>
        <v/>
      </c>
      <c r="K214" s="14" t="str">
        <f t="shared" si="57"/>
        <v/>
      </c>
      <c r="L214" s="14" t="str">
        <f t="shared" si="57"/>
        <v/>
      </c>
      <c r="M214" s="14" t="str">
        <f t="shared" si="57"/>
        <v/>
      </c>
      <c r="N214" s="14"/>
      <c r="O214" s="10"/>
      <c r="Q214" t="s">
        <v>29</v>
      </c>
    </row>
    <row r="215" spans="1:17" x14ac:dyDescent="0.25">
      <c r="A215" s="36" t="s">
        <v>289</v>
      </c>
      <c r="B215" s="46">
        <v>2</v>
      </c>
      <c r="C215" s="47" t="str">
        <f>IF(A215="","",VLOOKUP($A213,IF(LEN(A215)=2,WSB,WSA),VLOOKUP(LEFT(A215,1),Teams,4,FALSE),FALSE))</f>
        <v>Alyssa Cornford</v>
      </c>
      <c r="D215" s="47" t="str">
        <f t="shared" si="56"/>
        <v>HYAC</v>
      </c>
      <c r="E215" s="48" t="s">
        <v>345</v>
      </c>
      <c r="F215" s="49">
        <v>5</v>
      </c>
      <c r="G215" s="5"/>
      <c r="H215" s="14" t="str">
        <f t="shared" si="57"/>
        <v/>
      </c>
      <c r="I215" s="14" t="str">
        <f t="shared" si="57"/>
        <v/>
      </c>
      <c r="J215" s="14" t="str">
        <f t="shared" si="57"/>
        <v/>
      </c>
      <c r="K215" s="14">
        <f t="shared" si="57"/>
        <v>5</v>
      </c>
      <c r="L215" s="14" t="str">
        <f t="shared" si="57"/>
        <v/>
      </c>
      <c r="M215" s="14" t="str">
        <f t="shared" si="57"/>
        <v/>
      </c>
      <c r="N215" s="14"/>
      <c r="O215" s="10"/>
      <c r="Q215" t="s">
        <v>29</v>
      </c>
    </row>
    <row r="216" spans="1:17" x14ac:dyDescent="0.25">
      <c r="A216" s="36" t="s">
        <v>291</v>
      </c>
      <c r="B216" s="46" t="s">
        <v>39</v>
      </c>
      <c r="C216" s="47" t="str">
        <f>IF(A216="","",VLOOKUP($A213,IF(LEN(A216)=2,WSB,WSA),VLOOKUP(LEFT(A216,1),Teams,4,FALSE),FALSE))</f>
        <v>Milly Macey</v>
      </c>
      <c r="D216" s="47" t="str">
        <f t="shared" si="56"/>
        <v>Eastbourne</v>
      </c>
      <c r="E216" s="48" t="s">
        <v>345</v>
      </c>
      <c r="F216" s="49">
        <v>4</v>
      </c>
      <c r="G216" s="5"/>
      <c r="H216" s="14" t="str">
        <f t="shared" si="57"/>
        <v/>
      </c>
      <c r="I216" s="14" t="str">
        <f t="shared" si="57"/>
        <v/>
      </c>
      <c r="J216" s="14">
        <f t="shared" si="57"/>
        <v>4</v>
      </c>
      <c r="K216" s="14" t="str">
        <f t="shared" si="57"/>
        <v/>
      </c>
      <c r="L216" s="14" t="str">
        <f t="shared" si="57"/>
        <v/>
      </c>
      <c r="M216" s="14" t="str">
        <f t="shared" si="57"/>
        <v/>
      </c>
      <c r="N216" s="14"/>
      <c r="O216" s="10"/>
    </row>
    <row r="217" spans="1:17" x14ac:dyDescent="0.25">
      <c r="A217" s="36" t="s">
        <v>290</v>
      </c>
      <c r="B217" s="46" t="s">
        <v>22</v>
      </c>
      <c r="C217" s="47" t="str">
        <f>IF(A217="","",VLOOKUP($A213,IF(LEN(A217)=2,WSB,WSA),VLOOKUP(LEFT(A217,1),Teams,4,FALSE),FALSE))</f>
        <v>Jasmine Senyakti</v>
      </c>
      <c r="D217" s="47" t="str">
        <f t="shared" si="56"/>
        <v>Lewes</v>
      </c>
      <c r="E217" s="48" t="s">
        <v>346</v>
      </c>
      <c r="F217" s="49">
        <v>3</v>
      </c>
      <c r="G217" s="5"/>
      <c r="H217" s="14" t="str">
        <f t="shared" si="57"/>
        <v/>
      </c>
      <c r="I217" s="14" t="str">
        <f t="shared" si="57"/>
        <v/>
      </c>
      <c r="J217" s="14" t="str">
        <f t="shared" si="57"/>
        <v/>
      </c>
      <c r="K217" s="14" t="str">
        <f t="shared" si="57"/>
        <v/>
      </c>
      <c r="L217" s="14">
        <f t="shared" si="57"/>
        <v>3</v>
      </c>
      <c r="M217" s="14" t="str">
        <f t="shared" si="57"/>
        <v/>
      </c>
      <c r="N217" s="14"/>
      <c r="O217" s="10"/>
      <c r="Q217" t="s">
        <v>29</v>
      </c>
    </row>
    <row r="218" spans="1:17" x14ac:dyDescent="0.25">
      <c r="A218" s="36"/>
      <c r="B218" s="46" t="s">
        <v>40</v>
      </c>
      <c r="C218" s="47" t="str">
        <f>IF(A218="","",VLOOKUP($A213,IF(LEN(A218)=2,WSB,WSA),VLOOKUP(LEFT(A218,1),Teams,4,FALSE),FALSE))</f>
        <v/>
      </c>
      <c r="D218" s="47" t="str">
        <f t="shared" si="56"/>
        <v/>
      </c>
      <c r="E218" s="48"/>
      <c r="F218" s="49">
        <v>2</v>
      </c>
      <c r="G218" s="5"/>
      <c r="H218" s="14" t="str">
        <f t="shared" ref="H218:M219" si="58">IF($A218="","",IF(LEFT($A218,1)=H$10,$F218,""))</f>
        <v/>
      </c>
      <c r="I218" s="14" t="str">
        <f t="shared" si="58"/>
        <v/>
      </c>
      <c r="J218" s="14" t="str">
        <f t="shared" si="58"/>
        <v/>
      </c>
      <c r="K218" s="14" t="str">
        <f t="shared" si="58"/>
        <v/>
      </c>
      <c r="L218" s="14" t="str">
        <f t="shared" si="58"/>
        <v/>
      </c>
      <c r="M218" s="14" t="str">
        <f t="shared" si="58"/>
        <v/>
      </c>
      <c r="N218" s="14"/>
      <c r="O218" s="10"/>
    </row>
    <row r="219" spans="1:17" x14ac:dyDescent="0.25">
      <c r="A219" s="36"/>
      <c r="B219" s="46" t="s">
        <v>100</v>
      </c>
      <c r="C219" s="47" t="str">
        <f>IF(A219="","",VLOOKUP($A213,IF(LEN(A219)=2,WSB,WSA),VLOOKUP(LEFT(A219,1),Teams,4,FALSE),FALSE))</f>
        <v/>
      </c>
      <c r="D219" s="47" t="str">
        <f t="shared" si="56"/>
        <v/>
      </c>
      <c r="E219" s="48"/>
      <c r="F219" s="49">
        <v>1</v>
      </c>
      <c r="G219" s="5"/>
      <c r="H219" s="14" t="str">
        <f t="shared" si="58"/>
        <v/>
      </c>
      <c r="I219" s="14" t="str">
        <f t="shared" si="58"/>
        <v/>
      </c>
      <c r="J219" s="14" t="str">
        <f t="shared" si="58"/>
        <v/>
      </c>
      <c r="K219" s="14" t="str">
        <f t="shared" si="58"/>
        <v/>
      </c>
      <c r="L219" s="14" t="str">
        <f t="shared" si="58"/>
        <v/>
      </c>
      <c r="M219" s="14" t="str">
        <f t="shared" si="58"/>
        <v/>
      </c>
      <c r="N219" s="14">
        <f>21-SUM(H214:M219)</f>
        <v>3</v>
      </c>
      <c r="O219" s="10"/>
      <c r="Q219" t="s">
        <v>29</v>
      </c>
    </row>
    <row r="220" spans="1:17" ht="13" x14ac:dyDescent="0.3">
      <c r="A220" s="54" t="s">
        <v>101</v>
      </c>
      <c r="B220" s="41"/>
      <c r="C220" s="50" t="s">
        <v>99</v>
      </c>
      <c r="D220" s="25"/>
      <c r="E220" s="45"/>
      <c r="F220" s="35"/>
      <c r="G220" s="5"/>
      <c r="H220" s="14"/>
      <c r="I220" s="14"/>
      <c r="J220" s="14"/>
      <c r="K220" s="14"/>
      <c r="L220" s="14"/>
      <c r="M220" s="14"/>
      <c r="N220" s="14"/>
      <c r="O220" s="10" t="s">
        <v>94</v>
      </c>
    </row>
    <row r="221" spans="1:17" x14ac:dyDescent="0.25">
      <c r="A221" s="36" t="s">
        <v>297</v>
      </c>
      <c r="B221" s="46">
        <v>1</v>
      </c>
      <c r="C221" s="47" t="str">
        <f>IF(A221="","",VLOOKUP($A220,IF(LEN(A221)=2,WSB,WSA),VLOOKUP(LEFT(A221,1),Teams,4,FALSE),FALSE))</f>
        <v xml:space="preserve">Fleur Vonderscher </v>
      </c>
      <c r="D221" s="47" t="str">
        <f t="shared" ref="D221:D226" si="59">IF(A221="","",VLOOKUP(LEFT(A221,1),Teams,2,FALSE))</f>
        <v>Brighton &amp; Hove</v>
      </c>
      <c r="E221" s="48" t="s">
        <v>347</v>
      </c>
      <c r="F221" s="49">
        <v>6</v>
      </c>
      <c r="G221" s="5"/>
      <c r="H221" s="14" t="str">
        <f t="shared" ref="H221:M224" si="60">IF($A221="","",IF(LEFT($A221,1)=H$10,$F221,""))</f>
        <v/>
      </c>
      <c r="I221" s="14">
        <f t="shared" si="60"/>
        <v>6</v>
      </c>
      <c r="J221" s="14" t="str">
        <f t="shared" si="60"/>
        <v/>
      </c>
      <c r="K221" s="14" t="str">
        <f t="shared" si="60"/>
        <v/>
      </c>
      <c r="L221" s="14" t="str">
        <f t="shared" si="60"/>
        <v/>
      </c>
      <c r="M221" s="14" t="str">
        <f t="shared" si="60"/>
        <v/>
      </c>
      <c r="N221" s="14"/>
      <c r="O221" s="10"/>
      <c r="Q221" t="s">
        <v>29</v>
      </c>
    </row>
    <row r="222" spans="1:17" x14ac:dyDescent="0.25">
      <c r="A222" s="36"/>
      <c r="B222" s="46">
        <v>2</v>
      </c>
      <c r="C222" s="47" t="str">
        <f>IF(A222="","",VLOOKUP($A220,IF(LEN(A222)=2,WSB,WSA),VLOOKUP(LEFT(A222,1),Teams,4,FALSE),FALSE))</f>
        <v/>
      </c>
      <c r="D222" s="47" t="str">
        <f t="shared" si="59"/>
        <v/>
      </c>
      <c r="F222" s="49">
        <v>5</v>
      </c>
      <c r="G222" s="5"/>
      <c r="H222" s="14" t="str">
        <f t="shared" si="60"/>
        <v/>
      </c>
      <c r="I222" s="14" t="str">
        <f t="shared" si="60"/>
        <v/>
      </c>
      <c r="J222" s="14" t="str">
        <f t="shared" si="60"/>
        <v/>
      </c>
      <c r="K222" s="14" t="str">
        <f t="shared" si="60"/>
        <v/>
      </c>
      <c r="L222" s="14" t="str">
        <f t="shared" si="60"/>
        <v/>
      </c>
      <c r="M222" s="14" t="str">
        <f t="shared" si="60"/>
        <v/>
      </c>
      <c r="N222" s="14"/>
      <c r="O222" s="10"/>
      <c r="Q222" t="s">
        <v>29</v>
      </c>
    </row>
    <row r="223" spans="1:17" x14ac:dyDescent="0.25">
      <c r="A223" s="36"/>
      <c r="B223" s="46" t="s">
        <v>39</v>
      </c>
      <c r="C223" s="47" t="str">
        <f>IF(A223="","",VLOOKUP($A220,IF(LEN(A223)=2,WSB,WSA),VLOOKUP(LEFT(A223,1),Teams,4,FALSE),FALSE))</f>
        <v/>
      </c>
      <c r="D223" s="47" t="str">
        <f t="shared" si="59"/>
        <v/>
      </c>
      <c r="F223" s="49">
        <v>4</v>
      </c>
      <c r="G223" s="5"/>
      <c r="H223" s="14" t="str">
        <f t="shared" si="60"/>
        <v/>
      </c>
      <c r="I223" s="14" t="str">
        <f t="shared" si="60"/>
        <v/>
      </c>
      <c r="J223" s="14" t="str">
        <f t="shared" si="60"/>
        <v/>
      </c>
      <c r="K223" s="14" t="str">
        <f t="shared" si="60"/>
        <v/>
      </c>
      <c r="L223" s="14" t="str">
        <f t="shared" si="60"/>
        <v/>
      </c>
      <c r="M223" s="14" t="str">
        <f t="shared" si="60"/>
        <v/>
      </c>
      <c r="N223" s="14"/>
      <c r="O223" s="10"/>
    </row>
    <row r="224" spans="1:17" x14ac:dyDescent="0.25">
      <c r="A224" s="36"/>
      <c r="B224" s="46" t="s">
        <v>22</v>
      </c>
      <c r="C224" s="47" t="str">
        <f>IF(A224="","",VLOOKUP($A220,IF(LEN(A224)=2,WSB,WSA),VLOOKUP(LEFT(A224,1),Teams,4,FALSE),FALSE))</f>
        <v/>
      </c>
      <c r="D224" s="47" t="str">
        <f t="shared" si="59"/>
        <v/>
      </c>
      <c r="F224" s="49">
        <v>3</v>
      </c>
      <c r="G224" s="5"/>
      <c r="H224" s="14" t="str">
        <f t="shared" si="60"/>
        <v/>
      </c>
      <c r="I224" s="14" t="str">
        <f t="shared" si="60"/>
        <v/>
      </c>
      <c r="J224" s="14" t="str">
        <f t="shared" si="60"/>
        <v/>
      </c>
      <c r="K224" s="14" t="str">
        <f t="shared" si="60"/>
        <v/>
      </c>
      <c r="L224" s="14" t="str">
        <f t="shared" si="60"/>
        <v/>
      </c>
      <c r="M224" s="14" t="str">
        <f t="shared" si="60"/>
        <v/>
      </c>
      <c r="N224" s="14"/>
      <c r="O224" s="10"/>
      <c r="Q224" t="s">
        <v>29</v>
      </c>
    </row>
    <row r="225" spans="1:17" x14ac:dyDescent="0.25">
      <c r="A225" s="36"/>
      <c r="B225" s="46" t="s">
        <v>40</v>
      </c>
      <c r="C225" s="47" t="str">
        <f>IF(A225="","",VLOOKUP($A220,IF(LEN(A225)=2,WSB,WSA),VLOOKUP(LEFT(A225,1),Teams,4,FALSE),FALSE))</f>
        <v/>
      </c>
      <c r="D225" s="47" t="str">
        <f t="shared" si="59"/>
        <v/>
      </c>
      <c r="E225" s="48"/>
      <c r="F225" s="49">
        <v>2</v>
      </c>
      <c r="G225" s="5"/>
      <c r="H225" s="14" t="str">
        <f t="shared" ref="H225:M226" si="61">IF($A225="","",IF(LEFT($A225,1)=H$10,$F225,""))</f>
        <v/>
      </c>
      <c r="I225" s="14" t="str">
        <f t="shared" si="61"/>
        <v/>
      </c>
      <c r="J225" s="14" t="str">
        <f t="shared" si="61"/>
        <v/>
      </c>
      <c r="K225" s="14" t="str">
        <f t="shared" si="61"/>
        <v/>
      </c>
      <c r="L225" s="14" t="str">
        <f t="shared" si="61"/>
        <v/>
      </c>
      <c r="M225" s="14" t="str">
        <f t="shared" si="61"/>
        <v/>
      </c>
      <c r="N225" s="14"/>
      <c r="O225" s="10"/>
    </row>
    <row r="226" spans="1:17" x14ac:dyDescent="0.25">
      <c r="A226" s="36"/>
      <c r="B226" s="46" t="s">
        <v>100</v>
      </c>
      <c r="C226" s="47" t="str">
        <f>IF(A226="","",VLOOKUP($A220,IF(LEN(A226)=2,WSB,WSA),VLOOKUP(LEFT(A226,1),Teams,4,FALSE),FALSE))</f>
        <v/>
      </c>
      <c r="D226" s="47" t="str">
        <f t="shared" si="59"/>
        <v/>
      </c>
      <c r="E226" s="48"/>
      <c r="F226" s="49">
        <v>1</v>
      </c>
      <c r="G226" s="5"/>
      <c r="H226" s="14" t="str">
        <f t="shared" si="61"/>
        <v/>
      </c>
      <c r="I226" s="14" t="str">
        <f t="shared" si="61"/>
        <v/>
      </c>
      <c r="J226" s="14" t="str">
        <f t="shared" si="61"/>
        <v/>
      </c>
      <c r="K226" s="14" t="str">
        <f t="shared" si="61"/>
        <v/>
      </c>
      <c r="L226" s="14" t="str">
        <f t="shared" si="61"/>
        <v/>
      </c>
      <c r="M226" s="14" t="str">
        <f t="shared" si="61"/>
        <v/>
      </c>
      <c r="N226" s="14">
        <f>21-SUM(H221:M226)</f>
        <v>15</v>
      </c>
      <c r="O226" s="10"/>
      <c r="Q226" t="s">
        <v>29</v>
      </c>
    </row>
    <row r="227" spans="1:17" ht="13" x14ac:dyDescent="0.3">
      <c r="A227" s="54" t="s">
        <v>0</v>
      </c>
      <c r="B227" s="41"/>
      <c r="C227" s="50" t="s">
        <v>60</v>
      </c>
      <c r="D227" s="53"/>
      <c r="E227" s="42"/>
      <c r="F227" s="35"/>
      <c r="G227" s="5"/>
      <c r="H227" s="14"/>
      <c r="I227" s="14"/>
      <c r="J227" s="14"/>
      <c r="K227" s="14"/>
      <c r="L227" s="14"/>
      <c r="M227" s="14"/>
      <c r="N227" s="14"/>
      <c r="O227" s="10" t="s">
        <v>7</v>
      </c>
    </row>
    <row r="228" spans="1:17" x14ac:dyDescent="0.25">
      <c r="A228" s="36" t="s">
        <v>286</v>
      </c>
      <c r="B228" s="46">
        <v>1</v>
      </c>
      <c r="C228" s="47" t="str">
        <f>IF(A228="","",VLOOKUP($A227,IF(LEN(A228)=2,WSB,WSA),VLOOKUP(LEFT(A228,1),Teams,4,FALSE),FALSE))</f>
        <v xml:space="preserve">Florence Matten </v>
      </c>
      <c r="D228" s="47" t="str">
        <f t="shared" ref="D228:D233" si="62">IF(A228="","",VLOOKUP(LEFT(A228,1),Teams,2,FALSE))</f>
        <v>Brighton &amp; Hove</v>
      </c>
      <c r="E228" s="3" t="s">
        <v>445</v>
      </c>
      <c r="F228" s="49">
        <v>6</v>
      </c>
      <c r="G228" s="5"/>
      <c r="H228" s="14" t="str">
        <f t="shared" ref="H228:M233" si="63">IF($A228="","",IF(LEFT($A228,1)=H$10,$F228,""))</f>
        <v/>
      </c>
      <c r="I228" s="14">
        <f t="shared" si="63"/>
        <v>6</v>
      </c>
      <c r="J228" s="14" t="str">
        <f t="shared" si="63"/>
        <v/>
      </c>
      <c r="K228" s="14" t="str">
        <f t="shared" si="63"/>
        <v/>
      </c>
      <c r="L228" s="14" t="str">
        <f t="shared" si="63"/>
        <v/>
      </c>
      <c r="M228" s="14" t="str">
        <f t="shared" si="63"/>
        <v/>
      </c>
      <c r="N228" s="14"/>
      <c r="O228" s="10"/>
      <c r="Q228" t="s">
        <v>35</v>
      </c>
    </row>
    <row r="229" spans="1:17" x14ac:dyDescent="0.25">
      <c r="A229" s="36" t="s">
        <v>290</v>
      </c>
      <c r="B229" s="46">
        <v>2</v>
      </c>
      <c r="C229" s="47" t="str">
        <f>IF(A229="","",VLOOKUP($A227,IF(LEN(A229)=2,WSB,WSA),VLOOKUP(LEFT(A229,1),Teams,4,FALSE),FALSE))</f>
        <v>Betty Barry</v>
      </c>
      <c r="D229" s="47" t="str">
        <f t="shared" si="62"/>
        <v>Lewes</v>
      </c>
      <c r="E229" s="48" t="s">
        <v>446</v>
      </c>
      <c r="F229" s="49">
        <v>5</v>
      </c>
      <c r="G229" s="5"/>
      <c r="H229" s="14" t="str">
        <f t="shared" si="63"/>
        <v/>
      </c>
      <c r="I229" s="14" t="str">
        <f t="shared" si="63"/>
        <v/>
      </c>
      <c r="J229" s="14" t="str">
        <f t="shared" si="63"/>
        <v/>
      </c>
      <c r="K229" s="14" t="str">
        <f t="shared" si="63"/>
        <v/>
      </c>
      <c r="L229" s="14">
        <f t="shared" si="63"/>
        <v>5</v>
      </c>
      <c r="M229" s="14" t="str">
        <f t="shared" si="63"/>
        <v/>
      </c>
      <c r="N229" s="14"/>
      <c r="O229" s="10"/>
      <c r="Q229" t="s">
        <v>35</v>
      </c>
    </row>
    <row r="230" spans="1:17" x14ac:dyDescent="0.25">
      <c r="A230" s="36" t="s">
        <v>289</v>
      </c>
      <c r="B230" s="46" t="s">
        <v>39</v>
      </c>
      <c r="C230" s="47" t="str">
        <f>IF(A230="","",VLOOKUP($A227,IF(LEN(A230)=2,WSB,WSA),VLOOKUP(LEFT(A230,1),Teams,4,FALSE),FALSE))</f>
        <v>Francesca Tarrant</v>
      </c>
      <c r="D230" s="47" t="str">
        <f t="shared" si="62"/>
        <v>HYAC</v>
      </c>
      <c r="E230" s="48" t="s">
        <v>447</v>
      </c>
      <c r="F230" s="49">
        <v>4</v>
      </c>
      <c r="G230" s="5"/>
      <c r="H230" s="14" t="str">
        <f t="shared" si="63"/>
        <v/>
      </c>
      <c r="I230" s="14" t="str">
        <f t="shared" si="63"/>
        <v/>
      </c>
      <c r="J230" s="14" t="str">
        <f t="shared" si="63"/>
        <v/>
      </c>
      <c r="K230" s="14">
        <f t="shared" si="63"/>
        <v>4</v>
      </c>
      <c r="L230" s="14" t="str">
        <f t="shared" si="63"/>
        <v/>
      </c>
      <c r="M230" s="14" t="str">
        <f t="shared" si="63"/>
        <v/>
      </c>
      <c r="N230" s="14"/>
      <c r="O230" s="10"/>
    </row>
    <row r="231" spans="1:17" x14ac:dyDescent="0.25">
      <c r="A231" s="36"/>
      <c r="B231" s="46" t="s">
        <v>22</v>
      </c>
      <c r="C231" s="47" t="str">
        <f>IF(A231="","",VLOOKUP($A227,IF(LEN(A231)=2,WSB,WSA),VLOOKUP(LEFT(A231,1),Teams,4,FALSE),FALSE))</f>
        <v/>
      </c>
      <c r="D231" s="47" t="str">
        <f t="shared" si="62"/>
        <v/>
      </c>
      <c r="E231" s="48"/>
      <c r="F231" s="49">
        <v>3</v>
      </c>
      <c r="G231" s="5"/>
      <c r="H231" s="14" t="str">
        <f t="shared" si="63"/>
        <v/>
      </c>
      <c r="I231" s="14" t="str">
        <f t="shared" si="63"/>
        <v/>
      </c>
      <c r="J231" s="14" t="str">
        <f t="shared" si="63"/>
        <v/>
      </c>
      <c r="K231" s="14" t="str">
        <f t="shared" si="63"/>
        <v/>
      </c>
      <c r="L231" s="14" t="str">
        <f t="shared" si="63"/>
        <v/>
      </c>
      <c r="M231" s="14" t="str">
        <f t="shared" si="63"/>
        <v/>
      </c>
      <c r="N231" s="14"/>
      <c r="O231" s="10"/>
      <c r="Q231" t="s">
        <v>35</v>
      </c>
    </row>
    <row r="232" spans="1:17" x14ac:dyDescent="0.25">
      <c r="A232" s="36"/>
      <c r="B232" s="46" t="s">
        <v>40</v>
      </c>
      <c r="C232" s="47" t="str">
        <f>IF(A232="","",VLOOKUP($A227,IF(LEN(A232)=2,WSB,WSA),VLOOKUP(LEFT(A232,1),Teams,4,FALSE),FALSE))</f>
        <v/>
      </c>
      <c r="D232" s="47" t="str">
        <f t="shared" si="62"/>
        <v/>
      </c>
      <c r="E232" s="48"/>
      <c r="F232" s="49">
        <v>2</v>
      </c>
      <c r="G232" s="5"/>
      <c r="H232" s="14" t="str">
        <f t="shared" si="63"/>
        <v/>
      </c>
      <c r="I232" s="14" t="str">
        <f t="shared" si="63"/>
        <v/>
      </c>
      <c r="J232" s="14" t="str">
        <f t="shared" si="63"/>
        <v/>
      </c>
      <c r="K232" s="14" t="str">
        <f t="shared" si="63"/>
        <v/>
      </c>
      <c r="L232" s="14" t="str">
        <f t="shared" si="63"/>
        <v/>
      </c>
      <c r="M232" s="14" t="str">
        <f t="shared" si="63"/>
        <v/>
      </c>
      <c r="N232" s="14"/>
      <c r="O232" s="10"/>
    </row>
    <row r="233" spans="1:17" x14ac:dyDescent="0.25">
      <c r="A233" s="36"/>
      <c r="B233" s="46" t="s">
        <v>100</v>
      </c>
      <c r="C233" s="47" t="str">
        <f>IF(A233="","",VLOOKUP($A227,IF(LEN(A233)=2,WSB,WSA),VLOOKUP(LEFT(A233,1),Teams,4,FALSE),FALSE))</f>
        <v/>
      </c>
      <c r="D233" s="47" t="str">
        <f t="shared" si="62"/>
        <v/>
      </c>
      <c r="E233" s="48"/>
      <c r="F233" s="49">
        <v>1</v>
      </c>
      <c r="G233" s="5"/>
      <c r="H233" s="14" t="str">
        <f t="shared" si="63"/>
        <v/>
      </c>
      <c r="I233" s="14"/>
      <c r="J233" s="14" t="str">
        <f t="shared" si="63"/>
        <v/>
      </c>
      <c r="K233" s="14" t="str">
        <f t="shared" si="63"/>
        <v/>
      </c>
      <c r="L233" s="14" t="str">
        <f t="shared" si="63"/>
        <v/>
      </c>
      <c r="M233" s="14" t="str">
        <f t="shared" si="63"/>
        <v/>
      </c>
      <c r="N233" s="14">
        <f>21-SUM(H228:M233)</f>
        <v>6</v>
      </c>
      <c r="O233" s="10"/>
      <c r="Q233" t="s">
        <v>35</v>
      </c>
    </row>
    <row r="234" spans="1:17" ht="13" x14ac:dyDescent="0.3">
      <c r="A234" s="54" t="s">
        <v>0</v>
      </c>
      <c r="B234" s="41"/>
      <c r="C234" s="50" t="s">
        <v>61</v>
      </c>
      <c r="D234" s="53"/>
      <c r="E234" s="42"/>
      <c r="F234" s="35"/>
      <c r="G234" s="5"/>
      <c r="H234" s="14"/>
      <c r="I234" s="14"/>
      <c r="J234" s="14"/>
      <c r="K234" s="14"/>
      <c r="L234" s="14"/>
      <c r="M234" s="14"/>
      <c r="N234" s="14"/>
      <c r="O234" s="10" t="s">
        <v>8</v>
      </c>
    </row>
    <row r="235" spans="1:17" x14ac:dyDescent="0.25">
      <c r="A235" s="36" t="s">
        <v>297</v>
      </c>
      <c r="B235" s="46">
        <v>1</v>
      </c>
      <c r="C235" s="47" t="str">
        <f>IF(A235="","",VLOOKUP($A234,IF(LEN(A235)=2,WSB,WSA),VLOOKUP(LEFT(A235,1),Teams,4,FALSE),FALSE))</f>
        <v>Evie Hunter</v>
      </c>
      <c r="D235" s="47" t="str">
        <f t="shared" ref="D235:D240" si="64">IF(A235="","",VLOOKUP(LEFT(A235,1),Teams,2,FALSE))</f>
        <v>Brighton &amp; Hove</v>
      </c>
      <c r="E235" s="48" t="s">
        <v>448</v>
      </c>
      <c r="F235" s="49">
        <v>6</v>
      </c>
      <c r="G235" s="5"/>
      <c r="H235" s="14" t="str">
        <f t="shared" ref="H235:M240" si="65">IF($A235="","",IF(LEFT($A235,1)=H$10,$F235,""))</f>
        <v/>
      </c>
      <c r="I235" s="14">
        <f t="shared" si="65"/>
        <v>6</v>
      </c>
      <c r="J235" s="14" t="str">
        <f t="shared" si="65"/>
        <v/>
      </c>
      <c r="K235" s="14" t="str">
        <f t="shared" si="65"/>
        <v/>
      </c>
      <c r="L235" s="14" t="str">
        <f t="shared" si="65"/>
        <v/>
      </c>
      <c r="M235" s="14" t="str">
        <f t="shared" si="65"/>
        <v/>
      </c>
      <c r="N235" s="14"/>
      <c r="O235" s="10"/>
      <c r="Q235" t="s">
        <v>35</v>
      </c>
    </row>
    <row r="236" spans="1:17" x14ac:dyDescent="0.25">
      <c r="A236" s="36" t="s">
        <v>317</v>
      </c>
      <c r="B236" s="46">
        <v>2</v>
      </c>
      <c r="C236" s="47">
        <f>IF(A236="","",VLOOKUP($A234,IF(LEN(A236)=2,WSB,WSA),VLOOKUP(LEFT(A236,1),Teams,4,FALSE),FALSE))</f>
        <v>0</v>
      </c>
      <c r="D236" s="47" t="str">
        <f t="shared" si="64"/>
        <v>Lewes</v>
      </c>
      <c r="E236" s="48" t="s">
        <v>446</v>
      </c>
      <c r="F236" s="49">
        <v>5</v>
      </c>
      <c r="G236" s="5"/>
      <c r="H236" s="14" t="str">
        <f t="shared" si="65"/>
        <v/>
      </c>
      <c r="I236" s="14" t="str">
        <f t="shared" si="65"/>
        <v/>
      </c>
      <c r="J236" s="14" t="str">
        <f t="shared" si="65"/>
        <v/>
      </c>
      <c r="K236" s="14" t="str">
        <f t="shared" si="65"/>
        <v/>
      </c>
      <c r="L236" s="14">
        <f t="shared" si="65"/>
        <v>5</v>
      </c>
      <c r="M236" s="14" t="str">
        <f t="shared" si="65"/>
        <v/>
      </c>
      <c r="N236" s="14"/>
      <c r="O236" s="10"/>
      <c r="Q236" t="s">
        <v>35</v>
      </c>
    </row>
    <row r="237" spans="1:17" x14ac:dyDescent="0.25">
      <c r="A237" s="36" t="s">
        <v>316</v>
      </c>
      <c r="B237" s="46" t="s">
        <v>39</v>
      </c>
      <c r="C237" s="47" t="str">
        <f>IF(A237="","",VLOOKUP($A234,IF(LEN(A237)=2,WSB,WSA),VLOOKUP(LEFT(A237,1),Teams,4,FALSE),FALSE))</f>
        <v>Tera Buckland</v>
      </c>
      <c r="D237" s="47" t="str">
        <f t="shared" si="64"/>
        <v>HYAC</v>
      </c>
      <c r="E237" s="48" t="s">
        <v>369</v>
      </c>
      <c r="F237" s="49">
        <v>4</v>
      </c>
      <c r="G237" s="5"/>
      <c r="H237" s="14" t="str">
        <f t="shared" si="65"/>
        <v/>
      </c>
      <c r="I237" s="14" t="str">
        <f t="shared" si="65"/>
        <v/>
      </c>
      <c r="J237" s="14" t="str">
        <f t="shared" si="65"/>
        <v/>
      </c>
      <c r="K237" s="14">
        <f t="shared" si="65"/>
        <v>4</v>
      </c>
      <c r="L237" s="14" t="str">
        <f t="shared" si="65"/>
        <v/>
      </c>
      <c r="M237" s="14" t="str">
        <f t="shared" si="65"/>
        <v/>
      </c>
      <c r="N237" s="14"/>
      <c r="O237" s="10"/>
    </row>
    <row r="238" spans="1:17" x14ac:dyDescent="0.25">
      <c r="A238" s="36"/>
      <c r="B238" s="46" t="s">
        <v>22</v>
      </c>
      <c r="C238" s="47" t="str">
        <f>IF(A238="","",VLOOKUP($A234,IF(LEN(A238)=2,WSB,WSA),VLOOKUP(LEFT(A238,1),Teams,4,FALSE),FALSE))</f>
        <v/>
      </c>
      <c r="D238" s="47" t="str">
        <f t="shared" si="64"/>
        <v/>
      </c>
      <c r="E238" s="48"/>
      <c r="F238" s="49">
        <v>3</v>
      </c>
      <c r="G238" s="5"/>
      <c r="H238" s="14" t="str">
        <f t="shared" si="65"/>
        <v/>
      </c>
      <c r="I238" s="14" t="str">
        <f t="shared" si="65"/>
        <v/>
      </c>
      <c r="J238" s="14" t="str">
        <f t="shared" si="65"/>
        <v/>
      </c>
      <c r="K238" s="14" t="str">
        <f t="shared" si="65"/>
        <v/>
      </c>
      <c r="L238" s="14" t="str">
        <f t="shared" si="65"/>
        <v/>
      </c>
      <c r="M238" s="14" t="str">
        <f t="shared" si="65"/>
        <v/>
      </c>
      <c r="N238" s="14"/>
      <c r="O238" s="10"/>
      <c r="Q238" t="s">
        <v>35</v>
      </c>
    </row>
    <row r="239" spans="1:17" x14ac:dyDescent="0.25">
      <c r="A239" s="36"/>
      <c r="B239" s="46" t="s">
        <v>40</v>
      </c>
      <c r="C239" s="47" t="str">
        <f>IF(A239="","",VLOOKUP($A234,IF(LEN(A239)=2,WSB,WSA),VLOOKUP(LEFT(A239,1),Teams,4,FALSE),FALSE))</f>
        <v/>
      </c>
      <c r="D239" s="47" t="str">
        <f t="shared" si="64"/>
        <v/>
      </c>
      <c r="E239" s="48"/>
      <c r="F239" s="49">
        <v>2</v>
      </c>
      <c r="G239" s="5"/>
      <c r="H239" s="14" t="str">
        <f t="shared" si="65"/>
        <v/>
      </c>
      <c r="I239" s="14" t="str">
        <f t="shared" si="65"/>
        <v/>
      </c>
      <c r="J239" s="14" t="str">
        <f t="shared" si="65"/>
        <v/>
      </c>
      <c r="K239" s="14" t="str">
        <f t="shared" si="65"/>
        <v/>
      </c>
      <c r="L239" s="14" t="str">
        <f t="shared" si="65"/>
        <v/>
      </c>
      <c r="M239" s="14" t="str">
        <f t="shared" si="65"/>
        <v/>
      </c>
      <c r="N239" s="14"/>
      <c r="O239" s="10"/>
    </row>
    <row r="240" spans="1:17" x14ac:dyDescent="0.25">
      <c r="A240" s="36"/>
      <c r="B240" s="46" t="s">
        <v>100</v>
      </c>
      <c r="C240" s="47" t="str">
        <f>IF(A240="","",VLOOKUP($A234,IF(LEN(A240)=2,WSB,WSA),VLOOKUP(LEFT(A240,1),Teams,4,FALSE),FALSE))</f>
        <v/>
      </c>
      <c r="D240" s="47" t="str">
        <f t="shared" si="64"/>
        <v/>
      </c>
      <c r="E240" s="48"/>
      <c r="F240" s="49">
        <v>1</v>
      </c>
      <c r="G240" s="5"/>
      <c r="H240" s="14" t="str">
        <f t="shared" si="65"/>
        <v/>
      </c>
      <c r="I240" s="14" t="str">
        <f t="shared" si="65"/>
        <v/>
      </c>
      <c r="J240" s="14" t="str">
        <f t="shared" si="65"/>
        <v/>
      </c>
      <c r="K240" s="14" t="str">
        <f t="shared" si="65"/>
        <v/>
      </c>
      <c r="L240" s="14" t="str">
        <f t="shared" si="65"/>
        <v/>
      </c>
      <c r="M240" s="14"/>
      <c r="N240" s="14">
        <f>21-SUM(H235:M240)</f>
        <v>6</v>
      </c>
      <c r="O240" s="10"/>
      <c r="Q240" t="s">
        <v>35</v>
      </c>
    </row>
    <row r="241" spans="1:17" ht="13" x14ac:dyDescent="0.3">
      <c r="A241" s="54" t="s">
        <v>1</v>
      </c>
      <c r="B241" s="41"/>
      <c r="C241" s="50" t="s">
        <v>62</v>
      </c>
      <c r="D241" s="53"/>
      <c r="E241" s="42"/>
      <c r="F241" s="35"/>
      <c r="G241" s="5"/>
      <c r="H241" s="14"/>
      <c r="I241" s="14"/>
      <c r="J241" s="14"/>
      <c r="K241" s="14"/>
      <c r="L241" s="14"/>
      <c r="M241" s="14"/>
      <c r="N241" s="14"/>
      <c r="O241" s="10" t="s">
        <v>9</v>
      </c>
    </row>
    <row r="242" spans="1:17" x14ac:dyDescent="0.25">
      <c r="A242" s="36" t="s">
        <v>297</v>
      </c>
      <c r="B242" s="46">
        <v>1</v>
      </c>
      <c r="C242" s="47" t="str">
        <f>IF(A242="","",VLOOKUP($A241,IF(LEN(A242)=2,WSB,WSA),VLOOKUP(LEFT(A242,1),Teams,4,FALSE),FALSE))</f>
        <v xml:space="preserve">Amelia Dorrington </v>
      </c>
      <c r="D242" s="47" t="str">
        <f t="shared" ref="D242:D247" si="66">IF(A242="","",VLOOKUP(LEFT(A242,1),Teams,2,FALSE))</f>
        <v>Brighton &amp; Hove</v>
      </c>
      <c r="E242" s="48" t="s">
        <v>325</v>
      </c>
      <c r="F242" s="49">
        <v>6</v>
      </c>
      <c r="G242" s="5"/>
      <c r="H242" s="14" t="str">
        <f t="shared" ref="H242:M247" si="67">IF($A242="","",IF(LEFT($A242,1)=H$10,$F242,""))</f>
        <v/>
      </c>
      <c r="I242" s="14">
        <f t="shared" si="67"/>
        <v>6</v>
      </c>
      <c r="J242" s="14" t="str">
        <f t="shared" si="67"/>
        <v/>
      </c>
      <c r="K242" s="14" t="str">
        <f t="shared" si="67"/>
        <v/>
      </c>
      <c r="L242" s="14" t="str">
        <f t="shared" si="67"/>
        <v/>
      </c>
      <c r="M242" s="14" t="str">
        <f t="shared" si="67"/>
        <v/>
      </c>
      <c r="N242" s="14"/>
      <c r="O242" s="10"/>
      <c r="Q242" t="s">
        <v>37</v>
      </c>
    </row>
    <row r="243" spans="1:17" x14ac:dyDescent="0.25">
      <c r="A243" s="36" t="s">
        <v>289</v>
      </c>
      <c r="B243" s="46">
        <v>2</v>
      </c>
      <c r="C243" s="47" t="str">
        <f>IF(A243="","",VLOOKUP($A241,IF(LEN(A243)=2,WSB,WSA),VLOOKUP(LEFT(A243,1),Teams,4,FALSE),FALSE))</f>
        <v>Mia Lennard</v>
      </c>
      <c r="D243" s="47" t="str">
        <f t="shared" si="66"/>
        <v>HYAC</v>
      </c>
      <c r="E243" s="48" t="s">
        <v>326</v>
      </c>
      <c r="F243" s="49">
        <v>5</v>
      </c>
      <c r="G243" s="5"/>
      <c r="H243" s="14" t="str">
        <f t="shared" si="67"/>
        <v/>
      </c>
      <c r="I243" s="14" t="str">
        <f t="shared" si="67"/>
        <v/>
      </c>
      <c r="J243" s="14" t="str">
        <f t="shared" si="67"/>
        <v/>
      </c>
      <c r="K243" s="14">
        <f t="shared" si="67"/>
        <v>5</v>
      </c>
      <c r="L243" s="14" t="str">
        <f t="shared" si="67"/>
        <v/>
      </c>
      <c r="M243" s="14" t="str">
        <f t="shared" si="67"/>
        <v/>
      </c>
      <c r="N243" s="14"/>
      <c r="O243" s="10"/>
      <c r="Q243" t="s">
        <v>37</v>
      </c>
    </row>
    <row r="244" spans="1:17" x14ac:dyDescent="0.25">
      <c r="A244" s="36" t="s">
        <v>287</v>
      </c>
      <c r="B244" s="46" t="s">
        <v>39</v>
      </c>
      <c r="C244" s="47" t="str">
        <f>IF(A244="","",VLOOKUP($A241,IF(LEN(A244)=2,WSB,WSA),VLOOKUP(LEFT(A244,1),Teams,4,FALSE),FALSE))</f>
        <v>Ava Barnes</v>
      </c>
      <c r="D244" s="47" t="str">
        <f t="shared" si="66"/>
        <v>Hastings</v>
      </c>
      <c r="E244" s="48" t="s">
        <v>327</v>
      </c>
      <c r="F244" s="49">
        <v>4</v>
      </c>
      <c r="G244" s="5"/>
      <c r="H244" s="14">
        <f t="shared" si="67"/>
        <v>4</v>
      </c>
      <c r="I244" s="14" t="str">
        <f t="shared" si="67"/>
        <v/>
      </c>
      <c r="J244" s="14" t="str">
        <f t="shared" si="67"/>
        <v/>
      </c>
      <c r="K244" s="14" t="str">
        <f t="shared" si="67"/>
        <v/>
      </c>
      <c r="L244" s="14" t="str">
        <f t="shared" si="67"/>
        <v/>
      </c>
      <c r="M244" s="14" t="str">
        <f t="shared" si="67"/>
        <v/>
      </c>
      <c r="N244" s="14"/>
      <c r="O244" s="10"/>
    </row>
    <row r="245" spans="1:17" x14ac:dyDescent="0.25">
      <c r="A245" s="36" t="s">
        <v>290</v>
      </c>
      <c r="B245" s="46" t="s">
        <v>22</v>
      </c>
      <c r="C245" s="47" t="str">
        <f>IF(A245="","",VLOOKUP($A241,IF(LEN(A245)=2,WSB,WSA),VLOOKUP(LEFT(A245,1),Teams,4,FALSE),FALSE))</f>
        <v>Jasmine Senyakti</v>
      </c>
      <c r="D245" s="47" t="str">
        <f t="shared" si="66"/>
        <v>Lewes</v>
      </c>
      <c r="E245" s="48" t="s">
        <v>328</v>
      </c>
      <c r="F245" s="49">
        <v>3</v>
      </c>
      <c r="G245" s="5"/>
      <c r="H245" s="14" t="str">
        <f t="shared" si="67"/>
        <v/>
      </c>
      <c r="I245" s="14" t="str">
        <f t="shared" si="67"/>
        <v/>
      </c>
      <c r="J245" s="14" t="str">
        <f t="shared" si="67"/>
        <v/>
      </c>
      <c r="K245" s="14" t="str">
        <f t="shared" si="67"/>
        <v/>
      </c>
      <c r="L245" s="14">
        <f t="shared" si="67"/>
        <v>3</v>
      </c>
      <c r="M245" s="14" t="str">
        <f t="shared" si="67"/>
        <v/>
      </c>
      <c r="N245" s="14"/>
      <c r="O245" s="10"/>
      <c r="Q245" t="s">
        <v>37</v>
      </c>
    </row>
    <row r="246" spans="1:17" x14ac:dyDescent="0.25">
      <c r="A246" s="36"/>
      <c r="B246" s="46" t="s">
        <v>40</v>
      </c>
      <c r="C246" s="47" t="str">
        <f>IF(A246="","",VLOOKUP($A241,IF(LEN(A246)=2,WSB,WSA),VLOOKUP(LEFT(A246,1),Teams,4,FALSE),FALSE))</f>
        <v/>
      </c>
      <c r="D246" s="47" t="str">
        <f t="shared" si="66"/>
        <v/>
      </c>
      <c r="E246" s="48"/>
      <c r="F246" s="49">
        <v>2</v>
      </c>
      <c r="G246" s="5"/>
      <c r="H246" s="14" t="str">
        <f t="shared" si="67"/>
        <v/>
      </c>
      <c r="I246" s="14" t="str">
        <f t="shared" si="67"/>
        <v/>
      </c>
      <c r="J246" s="14" t="str">
        <f t="shared" si="67"/>
        <v/>
      </c>
      <c r="K246" s="14" t="str">
        <f t="shared" si="67"/>
        <v/>
      </c>
      <c r="L246" s="14" t="str">
        <f t="shared" si="67"/>
        <v/>
      </c>
      <c r="M246" s="14" t="str">
        <f t="shared" si="67"/>
        <v/>
      </c>
      <c r="N246" s="14"/>
      <c r="O246" s="10"/>
    </row>
    <row r="247" spans="1:17" x14ac:dyDescent="0.25">
      <c r="A247" s="36"/>
      <c r="B247" s="46" t="s">
        <v>100</v>
      </c>
      <c r="C247" s="47" t="str">
        <f>IF(A247="","",VLOOKUP($A241,IF(LEN(A247)=2,WSB,WSA),VLOOKUP(LEFT(A247,1),Teams,4,FALSE),FALSE))</f>
        <v/>
      </c>
      <c r="D247" s="47" t="str">
        <f t="shared" si="66"/>
        <v/>
      </c>
      <c r="E247" s="48"/>
      <c r="F247" s="49">
        <v>1</v>
      </c>
      <c r="G247" s="5"/>
      <c r="H247" s="14" t="str">
        <f t="shared" si="67"/>
        <v/>
      </c>
      <c r="I247" s="14" t="str">
        <f t="shared" si="67"/>
        <v/>
      </c>
      <c r="J247" s="14" t="str">
        <f t="shared" si="67"/>
        <v/>
      </c>
      <c r="K247" s="14" t="str">
        <f t="shared" si="67"/>
        <v/>
      </c>
      <c r="L247" s="14" t="str">
        <f t="shared" si="67"/>
        <v/>
      </c>
      <c r="M247" s="14" t="str">
        <f t="shared" si="67"/>
        <v/>
      </c>
      <c r="N247" s="14">
        <f>21-SUM(H242:M247)</f>
        <v>3</v>
      </c>
      <c r="O247" s="10"/>
      <c r="Q247" t="s">
        <v>37</v>
      </c>
    </row>
    <row r="248" spans="1:17" ht="13" x14ac:dyDescent="0.3">
      <c r="A248" s="54" t="s">
        <v>1</v>
      </c>
      <c r="B248" s="41"/>
      <c r="C248" s="50" t="s">
        <v>63</v>
      </c>
      <c r="D248" s="53"/>
      <c r="E248" s="42"/>
      <c r="F248" s="35"/>
      <c r="G248" s="26"/>
      <c r="H248" s="14"/>
      <c r="I248" s="14"/>
      <c r="J248" s="14"/>
      <c r="K248" s="14"/>
      <c r="L248" s="14"/>
      <c r="M248" s="14"/>
      <c r="N248" s="14"/>
      <c r="O248" s="10" t="s">
        <v>10</v>
      </c>
    </row>
    <row r="249" spans="1:17" x14ac:dyDescent="0.25">
      <c r="A249" s="36" t="s">
        <v>286</v>
      </c>
      <c r="B249" s="46">
        <v>1</v>
      </c>
      <c r="C249" s="47" t="str">
        <f>IF(A249="","",VLOOKUP($A248,IF(LEN(A249)=2,WSB,WSA),VLOOKUP(LEFT(A249,1),Teams,4,FALSE),FALSE))</f>
        <v>Klara Novak-Wightman</v>
      </c>
      <c r="D249" s="47" t="str">
        <f t="shared" ref="D249:D254" si="68">IF(A249="","",VLOOKUP(LEFT(A249,1),Teams,2,FALSE))</f>
        <v>Brighton &amp; Hove</v>
      </c>
      <c r="E249" s="48" t="s">
        <v>329</v>
      </c>
      <c r="F249" s="49">
        <v>6</v>
      </c>
      <c r="G249" s="5"/>
      <c r="H249" s="14" t="str">
        <f t="shared" ref="H249:M254" si="69">IF($A249="","",IF(LEFT($A249,1)=H$10,$F249,""))</f>
        <v/>
      </c>
      <c r="I249" s="14">
        <f t="shared" si="69"/>
        <v>6</v>
      </c>
      <c r="J249" s="14" t="str">
        <f t="shared" si="69"/>
        <v/>
      </c>
      <c r="K249" s="14" t="str">
        <f t="shared" si="69"/>
        <v/>
      </c>
      <c r="L249" s="14" t="str">
        <f t="shared" si="69"/>
        <v/>
      </c>
      <c r="M249" s="14" t="str">
        <f t="shared" si="69"/>
        <v/>
      </c>
      <c r="N249" s="14"/>
      <c r="O249" s="10"/>
      <c r="Q249" t="s">
        <v>37</v>
      </c>
    </row>
    <row r="250" spans="1:17" x14ac:dyDescent="0.25">
      <c r="A250" s="36" t="s">
        <v>317</v>
      </c>
      <c r="B250" s="46">
        <v>2</v>
      </c>
      <c r="C250" s="47">
        <f>IF(A250="","",VLOOKUP($A248,IF(LEN(A250)=2,WSB,WSA),VLOOKUP(LEFT(A250,1),Teams,4,FALSE),FALSE))</f>
        <v>0</v>
      </c>
      <c r="D250" s="47" t="str">
        <f t="shared" si="68"/>
        <v>Lewes</v>
      </c>
      <c r="E250" s="48" t="s">
        <v>330</v>
      </c>
      <c r="F250" s="49">
        <v>5</v>
      </c>
      <c r="G250" s="5"/>
      <c r="H250" s="14" t="str">
        <f t="shared" si="69"/>
        <v/>
      </c>
      <c r="I250" s="14" t="str">
        <f t="shared" si="69"/>
        <v/>
      </c>
      <c r="J250" s="14" t="str">
        <f t="shared" si="69"/>
        <v/>
      </c>
      <c r="K250" s="14" t="str">
        <f t="shared" si="69"/>
        <v/>
      </c>
      <c r="L250" s="14">
        <f t="shared" si="69"/>
        <v>5</v>
      </c>
      <c r="M250" s="14" t="str">
        <f t="shared" si="69"/>
        <v/>
      </c>
      <c r="N250" s="14"/>
      <c r="O250" s="10"/>
      <c r="Q250" t="s">
        <v>37</v>
      </c>
    </row>
    <row r="251" spans="1:17" x14ac:dyDescent="0.25">
      <c r="A251" s="36"/>
      <c r="B251" s="46" t="s">
        <v>39</v>
      </c>
      <c r="C251" s="47" t="str">
        <f>IF(A251="","",VLOOKUP($A248,IF(LEN(A251)=2,WSB,WSA),VLOOKUP(LEFT(A251,1),Teams,4,FALSE),FALSE))</f>
        <v/>
      </c>
      <c r="D251" s="47" t="str">
        <f t="shared" si="68"/>
        <v/>
      </c>
      <c r="E251" s="48"/>
      <c r="F251" s="49">
        <v>4</v>
      </c>
      <c r="G251" s="5"/>
      <c r="H251" s="14" t="str">
        <f t="shared" si="69"/>
        <v/>
      </c>
      <c r="I251" s="14" t="str">
        <f t="shared" si="69"/>
        <v/>
      </c>
      <c r="J251" s="14" t="str">
        <f t="shared" si="69"/>
        <v/>
      </c>
      <c r="K251" s="14" t="str">
        <f t="shared" si="69"/>
        <v/>
      </c>
      <c r="L251" s="14" t="str">
        <f t="shared" si="69"/>
        <v/>
      </c>
      <c r="M251" s="14" t="str">
        <f t="shared" si="69"/>
        <v/>
      </c>
      <c r="N251" s="14"/>
      <c r="O251" s="10"/>
    </row>
    <row r="252" spans="1:17" x14ac:dyDescent="0.25">
      <c r="A252" s="36"/>
      <c r="B252" s="46" t="s">
        <v>22</v>
      </c>
      <c r="C252" s="47" t="str">
        <f>IF(A252="","",VLOOKUP($A248,IF(LEN(A252)=2,WSB,WSA),VLOOKUP(LEFT(A252,1),Teams,4,FALSE),FALSE))</f>
        <v/>
      </c>
      <c r="D252" s="47" t="str">
        <f t="shared" si="68"/>
        <v/>
      </c>
      <c r="E252" s="48"/>
      <c r="F252" s="49">
        <v>3</v>
      </c>
      <c r="G252" s="5"/>
      <c r="H252" s="14" t="str">
        <f t="shared" si="69"/>
        <v/>
      </c>
      <c r="I252" s="14" t="str">
        <f t="shared" si="69"/>
        <v/>
      </c>
      <c r="J252" s="14" t="str">
        <f t="shared" si="69"/>
        <v/>
      </c>
      <c r="K252" s="14" t="str">
        <f t="shared" si="69"/>
        <v/>
      </c>
      <c r="L252" s="14" t="str">
        <f t="shared" si="69"/>
        <v/>
      </c>
      <c r="M252" s="14" t="str">
        <f t="shared" si="69"/>
        <v/>
      </c>
      <c r="N252" s="14"/>
      <c r="O252" s="10"/>
      <c r="Q252" t="s">
        <v>37</v>
      </c>
    </row>
    <row r="253" spans="1:17" x14ac:dyDescent="0.25">
      <c r="A253" s="36"/>
      <c r="B253" s="46" t="s">
        <v>40</v>
      </c>
      <c r="C253" s="47" t="str">
        <f>IF(A253="","",VLOOKUP($A248,IF(LEN(A253)=2,WSB,WSA),VLOOKUP(LEFT(A253,1),Teams,4,FALSE),FALSE))</f>
        <v/>
      </c>
      <c r="D253" s="47" t="str">
        <f t="shared" si="68"/>
        <v/>
      </c>
      <c r="E253" s="48"/>
      <c r="F253" s="49">
        <v>2</v>
      </c>
      <c r="G253" s="5"/>
      <c r="H253" s="14" t="str">
        <f t="shared" si="69"/>
        <v/>
      </c>
      <c r="I253" s="14" t="str">
        <f t="shared" si="69"/>
        <v/>
      </c>
      <c r="J253" s="14" t="str">
        <f t="shared" si="69"/>
        <v/>
      </c>
      <c r="K253" s="14" t="str">
        <f t="shared" si="69"/>
        <v/>
      </c>
      <c r="L253" s="14" t="str">
        <f t="shared" si="69"/>
        <v/>
      </c>
      <c r="M253" s="14" t="str">
        <f t="shared" si="69"/>
        <v/>
      </c>
      <c r="N253" s="14"/>
      <c r="O253" s="10"/>
    </row>
    <row r="254" spans="1:17" x14ac:dyDescent="0.25">
      <c r="A254" s="36"/>
      <c r="B254" s="46" t="s">
        <v>100</v>
      </c>
      <c r="C254" s="47" t="str">
        <f>IF(A254="","",VLOOKUP($A248,IF(LEN(A254)=2,WSB,WSA),VLOOKUP(LEFT(A254,1),Teams,4,FALSE),FALSE))</f>
        <v/>
      </c>
      <c r="D254" s="47" t="str">
        <f t="shared" si="68"/>
        <v/>
      </c>
      <c r="E254" s="48"/>
      <c r="F254" s="49">
        <v>1</v>
      </c>
      <c r="G254" s="5"/>
      <c r="H254" s="14" t="str">
        <f t="shared" si="69"/>
        <v/>
      </c>
      <c r="I254" s="14" t="str">
        <f t="shared" si="69"/>
        <v/>
      </c>
      <c r="J254" s="14" t="str">
        <f t="shared" si="69"/>
        <v/>
      </c>
      <c r="K254" s="14" t="str">
        <f t="shared" si="69"/>
        <v/>
      </c>
      <c r="L254" s="14" t="str">
        <f t="shared" si="69"/>
        <v/>
      </c>
      <c r="M254" s="14" t="str">
        <f t="shared" si="69"/>
        <v/>
      </c>
      <c r="N254" s="14">
        <f>21-SUM(H249:M254)</f>
        <v>10</v>
      </c>
      <c r="O254" s="10"/>
      <c r="Q254" t="s">
        <v>37</v>
      </c>
    </row>
    <row r="255" spans="1:17" ht="13" x14ac:dyDescent="0.3">
      <c r="A255" s="54" t="s">
        <v>23</v>
      </c>
      <c r="B255" s="41"/>
      <c r="C255" s="50" t="s">
        <v>64</v>
      </c>
      <c r="D255" s="53"/>
      <c r="E255" s="42"/>
      <c r="F255" s="35"/>
      <c r="G255" s="5"/>
      <c r="H255" s="14"/>
      <c r="I255" s="14"/>
      <c r="J255" s="14"/>
      <c r="K255" s="14"/>
      <c r="L255" s="14"/>
      <c r="M255" s="14"/>
      <c r="N255" s="14"/>
      <c r="O255" s="10" t="s">
        <v>11</v>
      </c>
    </row>
    <row r="256" spans="1:17" x14ac:dyDescent="0.25">
      <c r="A256" s="36" t="s">
        <v>290</v>
      </c>
      <c r="B256" s="46">
        <v>1</v>
      </c>
      <c r="C256" s="47" t="str">
        <f>IF(A256="","",VLOOKUP($A255,IF(LEN(A256)=2,WSB,WSA),VLOOKUP(LEFT(A256,1),Teams,4,FALSE),FALSE))</f>
        <v>Sunshine Love</v>
      </c>
      <c r="D256" s="47" t="str">
        <f t="shared" ref="D256:D261" si="70">IF(A256="","",VLOOKUP(LEFT(A256,1),Teams,2,FALSE))</f>
        <v>Lewes</v>
      </c>
      <c r="E256" s="48" t="s">
        <v>399</v>
      </c>
      <c r="F256" s="49">
        <v>6</v>
      </c>
      <c r="G256" s="5"/>
      <c r="H256" s="14" t="str">
        <f t="shared" ref="H256:M261" si="71">IF($A256="","",IF(LEFT($A256,1)=H$10,$F256,""))</f>
        <v/>
      </c>
      <c r="I256" s="14" t="str">
        <f t="shared" si="71"/>
        <v/>
      </c>
      <c r="J256" s="14" t="str">
        <f t="shared" si="71"/>
        <v/>
      </c>
      <c r="K256" s="14" t="str">
        <f t="shared" si="71"/>
        <v/>
      </c>
      <c r="L256" s="14">
        <f t="shared" si="71"/>
        <v>6</v>
      </c>
      <c r="M256" s="14" t="str">
        <f t="shared" si="71"/>
        <v/>
      </c>
      <c r="N256" s="14"/>
      <c r="O256" s="10"/>
      <c r="Q256" t="s">
        <v>38</v>
      </c>
    </row>
    <row r="257" spans="1:17" x14ac:dyDescent="0.25">
      <c r="A257" s="36" t="s">
        <v>286</v>
      </c>
      <c r="B257" s="46">
        <v>2</v>
      </c>
      <c r="C257" s="47" t="str">
        <f>IF(A257="","",VLOOKUP($A255,IF(LEN(A257)=2,WSB,WSA),VLOOKUP(LEFT(A257,1),Teams,4,FALSE),FALSE))</f>
        <v>Klara Novak-Wightman</v>
      </c>
      <c r="D257" s="47" t="str">
        <f t="shared" si="70"/>
        <v>Brighton &amp; Hove</v>
      </c>
      <c r="E257" s="48" t="s">
        <v>401</v>
      </c>
      <c r="F257" s="49">
        <v>5</v>
      </c>
      <c r="G257" s="5"/>
      <c r="H257" s="14" t="str">
        <f t="shared" si="71"/>
        <v/>
      </c>
      <c r="I257" s="14">
        <f t="shared" si="71"/>
        <v>5</v>
      </c>
      <c r="J257" s="14" t="str">
        <f t="shared" si="71"/>
        <v/>
      </c>
      <c r="K257" s="14" t="str">
        <f t="shared" si="71"/>
        <v/>
      </c>
      <c r="L257" s="14" t="str">
        <f t="shared" si="71"/>
        <v/>
      </c>
      <c r="M257" s="14" t="str">
        <f t="shared" si="71"/>
        <v/>
      </c>
      <c r="N257" s="14"/>
      <c r="O257" s="10"/>
      <c r="Q257" t="s">
        <v>38</v>
      </c>
    </row>
    <row r="258" spans="1:17" x14ac:dyDescent="0.25">
      <c r="A258" s="36" t="s">
        <v>289</v>
      </c>
      <c r="B258" s="46" t="s">
        <v>39</v>
      </c>
      <c r="C258" s="47" t="str">
        <f>IF(A258="","",VLOOKUP($A255,IF(LEN(A258)=2,WSB,WSA),VLOOKUP(LEFT(A258,1),Teams,4,FALSE),FALSE))</f>
        <v>Izabella Fitz Hugh</v>
      </c>
      <c r="D258" s="47" t="str">
        <f t="shared" si="70"/>
        <v>HYAC</v>
      </c>
      <c r="E258" s="48" t="s">
        <v>402</v>
      </c>
      <c r="F258" s="49">
        <v>4</v>
      </c>
      <c r="G258" s="5"/>
      <c r="H258" s="14" t="str">
        <f t="shared" si="71"/>
        <v/>
      </c>
      <c r="I258" s="14" t="str">
        <f t="shared" si="71"/>
        <v/>
      </c>
      <c r="J258" s="14" t="str">
        <f t="shared" si="71"/>
        <v/>
      </c>
      <c r="K258" s="14">
        <f t="shared" si="71"/>
        <v>4</v>
      </c>
      <c r="L258" s="14" t="str">
        <f t="shared" si="71"/>
        <v/>
      </c>
      <c r="M258" s="14" t="str">
        <f t="shared" si="71"/>
        <v/>
      </c>
      <c r="N258" s="14"/>
      <c r="O258" s="10"/>
    </row>
    <row r="259" spans="1:17" x14ac:dyDescent="0.25">
      <c r="A259" s="36" t="s">
        <v>291</v>
      </c>
      <c r="B259" s="46" t="s">
        <v>22</v>
      </c>
      <c r="C259" s="47" t="str">
        <f>IF(A259="","",VLOOKUP($A255,IF(LEN(A259)=2,WSB,WSA),VLOOKUP(LEFT(A259,1),Teams,4,FALSE),FALSE))</f>
        <v>Harriet Keito-Whiting</v>
      </c>
      <c r="D259" s="47" t="str">
        <f t="shared" si="70"/>
        <v>Eastbourne</v>
      </c>
      <c r="E259" s="48" t="s">
        <v>403</v>
      </c>
      <c r="F259" s="49">
        <v>3</v>
      </c>
      <c r="G259" s="5"/>
      <c r="H259" s="14" t="str">
        <f t="shared" si="71"/>
        <v/>
      </c>
      <c r="I259" s="14" t="str">
        <f t="shared" si="71"/>
        <v/>
      </c>
      <c r="J259" s="14">
        <f t="shared" si="71"/>
        <v>3</v>
      </c>
      <c r="K259" s="14" t="str">
        <f t="shared" si="71"/>
        <v/>
      </c>
      <c r="L259" s="14" t="str">
        <f t="shared" si="71"/>
        <v/>
      </c>
      <c r="M259" s="14" t="str">
        <f t="shared" si="71"/>
        <v/>
      </c>
      <c r="N259" s="14"/>
      <c r="O259" s="10"/>
      <c r="Q259" t="s">
        <v>38</v>
      </c>
    </row>
    <row r="260" spans="1:17" x14ac:dyDescent="0.25">
      <c r="A260" s="36"/>
      <c r="B260" s="46" t="s">
        <v>40</v>
      </c>
      <c r="C260" s="47" t="str">
        <f>IF(A260="","",VLOOKUP($A255,IF(LEN(A260)=2,WSB,WSA),VLOOKUP(LEFT(A260,1),Teams,4,FALSE),FALSE))</f>
        <v/>
      </c>
      <c r="D260" s="47" t="str">
        <f t="shared" si="70"/>
        <v/>
      </c>
      <c r="E260" s="48"/>
      <c r="F260" s="49">
        <v>2</v>
      </c>
      <c r="G260" s="5"/>
      <c r="H260" s="14" t="str">
        <f t="shared" si="71"/>
        <v/>
      </c>
      <c r="I260" s="14" t="str">
        <f t="shared" si="71"/>
        <v/>
      </c>
      <c r="J260" s="14" t="str">
        <f t="shared" si="71"/>
        <v/>
      </c>
      <c r="K260" s="14" t="str">
        <f t="shared" si="71"/>
        <v/>
      </c>
      <c r="L260" s="14" t="str">
        <f t="shared" si="71"/>
        <v/>
      </c>
      <c r="M260" s="14" t="str">
        <f t="shared" si="71"/>
        <v/>
      </c>
      <c r="N260" s="14"/>
      <c r="O260" s="10"/>
    </row>
    <row r="261" spans="1:17" x14ac:dyDescent="0.25">
      <c r="A261" s="36"/>
      <c r="B261" s="46" t="s">
        <v>100</v>
      </c>
      <c r="C261" s="47" t="str">
        <f>IF(A261="","",VLOOKUP($A255,IF(LEN(A261)=2,WSB,WSA),VLOOKUP(LEFT(A261,1),Teams,4,FALSE),FALSE))</f>
        <v/>
      </c>
      <c r="D261" s="47" t="str">
        <f t="shared" si="70"/>
        <v/>
      </c>
      <c r="E261" s="48"/>
      <c r="F261" s="49">
        <v>1</v>
      </c>
      <c r="G261" s="5"/>
      <c r="H261" s="14" t="str">
        <f t="shared" si="71"/>
        <v/>
      </c>
      <c r="I261" s="14" t="str">
        <f t="shared" si="71"/>
        <v/>
      </c>
      <c r="J261" s="14" t="str">
        <f t="shared" si="71"/>
        <v/>
      </c>
      <c r="K261" s="14" t="str">
        <f t="shared" si="71"/>
        <v/>
      </c>
      <c r="L261" s="14" t="str">
        <f t="shared" si="71"/>
        <v/>
      </c>
      <c r="M261" s="14" t="str">
        <f t="shared" si="71"/>
        <v/>
      </c>
      <c r="N261" s="14">
        <f>21-SUM(H256:M261)</f>
        <v>3</v>
      </c>
      <c r="O261" s="10"/>
      <c r="Q261" t="s">
        <v>38</v>
      </c>
    </row>
    <row r="262" spans="1:17" ht="13" x14ac:dyDescent="0.3">
      <c r="A262" s="54" t="s">
        <v>23</v>
      </c>
      <c r="B262" s="41"/>
      <c r="C262" s="50" t="s">
        <v>65</v>
      </c>
      <c r="D262" s="53"/>
      <c r="E262" s="42"/>
      <c r="F262" s="35"/>
      <c r="G262" s="5"/>
      <c r="H262" s="14"/>
      <c r="I262" s="14"/>
      <c r="J262" s="14"/>
      <c r="K262" s="14"/>
      <c r="L262" s="14"/>
      <c r="M262" s="14"/>
      <c r="N262" s="14"/>
      <c r="O262" s="10" t="s">
        <v>12</v>
      </c>
    </row>
    <row r="263" spans="1:17" x14ac:dyDescent="0.25">
      <c r="A263" s="36" t="s">
        <v>297</v>
      </c>
      <c r="B263" s="46">
        <v>1</v>
      </c>
      <c r="C263" s="47" t="str">
        <f>IF(A263="","",VLOOKUP($A262,IF(LEN(A263)=2,WSB,WSA),VLOOKUP(LEFT(A263,1),Teams,4,FALSE),FALSE))</f>
        <v>Aimilia Koloutsos</v>
      </c>
      <c r="D263" s="47" t="str">
        <f t="shared" ref="D263:D268" si="72">IF(A263="","",VLOOKUP(LEFT(A263,1),Teams,2,FALSE))</f>
        <v>Brighton &amp; Hove</v>
      </c>
      <c r="E263" s="48" t="s">
        <v>404</v>
      </c>
      <c r="F263" s="49">
        <v>6</v>
      </c>
      <c r="G263" s="5"/>
      <c r="H263" s="14" t="str">
        <f t="shared" ref="H263:M268" si="73">IF($A263="","",IF(LEFT($A263,1)=H$10,$F263,""))</f>
        <v/>
      </c>
      <c r="I263" s="14">
        <f t="shared" si="73"/>
        <v>6</v>
      </c>
      <c r="J263" s="14" t="str">
        <f t="shared" si="73"/>
        <v/>
      </c>
      <c r="K263" s="14" t="str">
        <f t="shared" si="73"/>
        <v/>
      </c>
      <c r="L263" s="14" t="str">
        <f t="shared" si="73"/>
        <v/>
      </c>
      <c r="M263" s="14" t="str">
        <f t="shared" si="73"/>
        <v/>
      </c>
      <c r="N263" s="14"/>
      <c r="O263" s="10"/>
      <c r="Q263" t="s">
        <v>38</v>
      </c>
    </row>
    <row r="264" spans="1:17" x14ac:dyDescent="0.25">
      <c r="A264" s="36" t="s">
        <v>316</v>
      </c>
      <c r="B264" s="46">
        <v>2</v>
      </c>
      <c r="C264" s="47" t="str">
        <f>IF(A264="","",VLOOKUP($A262,IF(LEN(A264)=2,WSB,WSA),VLOOKUP(LEFT(A264,1),Teams,4,FALSE),FALSE))</f>
        <v>Alyssa Cornford</v>
      </c>
      <c r="D264" s="47" t="str">
        <f t="shared" si="72"/>
        <v>HYAC</v>
      </c>
      <c r="E264" s="48" t="s">
        <v>326</v>
      </c>
      <c r="F264" s="49">
        <v>5</v>
      </c>
      <c r="G264" s="5"/>
      <c r="H264" s="14" t="str">
        <f t="shared" si="73"/>
        <v/>
      </c>
      <c r="I264" s="14" t="str">
        <f t="shared" si="73"/>
        <v/>
      </c>
      <c r="J264" s="14" t="str">
        <f t="shared" si="73"/>
        <v/>
      </c>
      <c r="K264" s="14">
        <f t="shared" si="73"/>
        <v>5</v>
      </c>
      <c r="L264" s="14" t="str">
        <f t="shared" si="73"/>
        <v/>
      </c>
      <c r="M264" s="14" t="str">
        <f t="shared" si="73"/>
        <v/>
      </c>
      <c r="N264" s="14"/>
      <c r="O264" s="10"/>
      <c r="Q264" t="s">
        <v>38</v>
      </c>
    </row>
    <row r="265" spans="1:17" x14ac:dyDescent="0.25">
      <c r="A265" s="2" t="s">
        <v>299</v>
      </c>
      <c r="B265" s="46" t="s">
        <v>39</v>
      </c>
      <c r="C265" s="47" t="str">
        <f>IF(A265="","",VLOOKUP($A262,IF(LEN(A265)=2,WSB,WSA),VLOOKUP(LEFT(A265,1),Teams,4,FALSE),FALSE))</f>
        <v>Neva Loseby-Brown</v>
      </c>
      <c r="D265" s="47" t="str">
        <f t="shared" si="72"/>
        <v>Eastbourne</v>
      </c>
      <c r="E265" s="48" t="s">
        <v>405</v>
      </c>
      <c r="F265" s="49">
        <v>4</v>
      </c>
      <c r="G265" s="5"/>
      <c r="H265" s="14" t="str">
        <f>IF($A266="","",IF(LEFT($A266,1)=H$10,$F265,""))</f>
        <v/>
      </c>
      <c r="I265" s="14" t="str">
        <f>IF($A266="","",IF(LEFT($A266,1)=I$10,$F265,""))</f>
        <v/>
      </c>
      <c r="J265" s="14" t="str">
        <f>IF($A266="","",IF(LEFT($A266,1)=J$10,$F265,""))</f>
        <v/>
      </c>
      <c r="K265" s="14" t="str">
        <f>IF($A266="","",IF(LEFT($A266,1)=K$10,$F265,""))</f>
        <v/>
      </c>
      <c r="L265" s="14" t="str">
        <f>IF($A266="","",IF(LEFT($A266,1)=L$10,$F265,""))</f>
        <v/>
      </c>
      <c r="M265" s="14" t="str">
        <f t="shared" si="73"/>
        <v/>
      </c>
      <c r="N265" s="14"/>
      <c r="O265" s="10"/>
    </row>
    <row r="266" spans="1:17" x14ac:dyDescent="0.25">
      <c r="A266" s="36"/>
      <c r="B266" s="46" t="s">
        <v>22</v>
      </c>
      <c r="C266" s="47" t="str">
        <f>IF(A266="","",VLOOKUP($A262,IF(LEN(A266)=2,WSB,WSA),VLOOKUP(LEFT(A266,1),Teams,4,FALSE),FALSE))</f>
        <v/>
      </c>
      <c r="D266" s="47" t="str">
        <f t="shared" si="72"/>
        <v/>
      </c>
      <c r="E266" s="48"/>
      <c r="F266" s="49">
        <v>3</v>
      </c>
      <c r="G266" s="5"/>
      <c r="H266" s="14"/>
      <c r="I266" s="14"/>
      <c r="J266" s="14"/>
      <c r="K266" s="14"/>
      <c r="L266" s="14"/>
      <c r="M266" s="14" t="str">
        <f t="shared" si="73"/>
        <v/>
      </c>
      <c r="N266" s="14"/>
      <c r="O266" s="10"/>
      <c r="Q266" t="s">
        <v>38</v>
      </c>
    </row>
    <row r="267" spans="1:17" x14ac:dyDescent="0.25">
      <c r="A267" s="36"/>
      <c r="B267" s="46" t="s">
        <v>40</v>
      </c>
      <c r="C267" s="47" t="str">
        <f>IF(A267="","",VLOOKUP($A262,IF(LEN(A267)=2,WSB,WSA),VLOOKUP(LEFT(A267,1),Teams,4,FALSE),FALSE))</f>
        <v/>
      </c>
      <c r="D267" s="47" t="str">
        <f t="shared" si="72"/>
        <v/>
      </c>
      <c r="E267" s="48"/>
      <c r="F267" s="49">
        <v>2</v>
      </c>
      <c r="G267" s="5"/>
      <c r="H267" s="14" t="str">
        <f t="shared" si="73"/>
        <v/>
      </c>
      <c r="I267" s="14" t="str">
        <f t="shared" si="73"/>
        <v/>
      </c>
      <c r="J267" s="14" t="str">
        <f t="shared" si="73"/>
        <v/>
      </c>
      <c r="K267" s="14" t="str">
        <f t="shared" si="73"/>
        <v/>
      </c>
      <c r="L267" s="14" t="str">
        <f t="shared" si="73"/>
        <v/>
      </c>
      <c r="M267" s="14" t="str">
        <f t="shared" si="73"/>
        <v/>
      </c>
      <c r="N267" s="14"/>
      <c r="O267" s="10"/>
    </row>
    <row r="268" spans="1:17" x14ac:dyDescent="0.25">
      <c r="A268" s="36"/>
      <c r="B268" s="46" t="s">
        <v>100</v>
      </c>
      <c r="C268" s="47" t="str">
        <f>IF(A268="","",VLOOKUP($A262,IF(LEN(A268)=2,WSB,WSA),VLOOKUP(LEFT(A268,1),Teams,4,FALSE),FALSE))</f>
        <v/>
      </c>
      <c r="D268" s="47" t="str">
        <f t="shared" si="72"/>
        <v/>
      </c>
      <c r="E268" s="48"/>
      <c r="F268" s="49">
        <v>1</v>
      </c>
      <c r="G268" s="5"/>
      <c r="H268" s="14" t="str">
        <f t="shared" si="73"/>
        <v/>
      </c>
      <c r="I268" s="14" t="str">
        <f t="shared" si="73"/>
        <v/>
      </c>
      <c r="J268" s="14" t="str">
        <f t="shared" si="73"/>
        <v/>
      </c>
      <c r="K268" s="14" t="str">
        <f t="shared" si="73"/>
        <v/>
      </c>
      <c r="L268" s="14" t="str">
        <f t="shared" si="73"/>
        <v/>
      </c>
      <c r="M268" s="14" t="str">
        <f t="shared" si="73"/>
        <v/>
      </c>
      <c r="N268" s="14">
        <f>21-SUM(H263:M268)</f>
        <v>10</v>
      </c>
      <c r="O268" s="10"/>
      <c r="Q268" t="s">
        <v>38</v>
      </c>
    </row>
    <row r="269" spans="1:17" ht="13" x14ac:dyDescent="0.3">
      <c r="A269" s="54" t="s">
        <v>24</v>
      </c>
      <c r="B269" s="41"/>
      <c r="C269" s="50" t="s">
        <v>66</v>
      </c>
      <c r="D269" s="53"/>
      <c r="E269" s="42"/>
      <c r="F269" s="35"/>
      <c r="G269" s="5"/>
      <c r="H269" s="14"/>
      <c r="I269" s="14"/>
      <c r="J269" s="14"/>
      <c r="K269" s="14"/>
      <c r="L269" s="14"/>
      <c r="M269" s="14"/>
      <c r="N269" s="14"/>
      <c r="O269" s="10" t="s">
        <v>13</v>
      </c>
    </row>
    <row r="270" spans="1:17" x14ac:dyDescent="0.25">
      <c r="A270" s="36" t="s">
        <v>286</v>
      </c>
      <c r="B270" s="46">
        <v>1</v>
      </c>
      <c r="C270" s="47" t="str">
        <f>IF(A270="","",VLOOKUP($A269,IF(LEN(A270)=2,WSB,WSA),VLOOKUP(LEFT(A270,1),Teams,4,FALSE),FALSE))</f>
        <v>Betty Grice</v>
      </c>
      <c r="D270" s="47" t="str">
        <f t="shared" ref="D270:D275" si="74">IF(A270="","",VLOOKUP(LEFT(A270,1),Teams,2,FALSE))</f>
        <v>Brighton &amp; Hove</v>
      </c>
      <c r="E270" s="48" t="s">
        <v>370</v>
      </c>
      <c r="F270" s="49">
        <v>6</v>
      </c>
      <c r="G270" s="5"/>
      <c r="H270" s="14" t="str">
        <f t="shared" ref="H270:M275" si="75">IF($A270="","",IF(LEFT($A270,1)=H$10,$F270,""))</f>
        <v/>
      </c>
      <c r="I270" s="14">
        <f t="shared" si="75"/>
        <v>6</v>
      </c>
      <c r="J270" s="14" t="str">
        <f t="shared" si="75"/>
        <v/>
      </c>
      <c r="K270" s="14" t="str">
        <f t="shared" si="75"/>
        <v/>
      </c>
      <c r="L270" s="14" t="str">
        <f t="shared" si="75"/>
        <v/>
      </c>
      <c r="M270" s="14" t="str">
        <f t="shared" si="75"/>
        <v/>
      </c>
      <c r="N270" s="14"/>
      <c r="O270" s="10"/>
      <c r="Q270" t="s">
        <v>34</v>
      </c>
    </row>
    <row r="271" spans="1:17" x14ac:dyDescent="0.25">
      <c r="A271" s="36" t="s">
        <v>290</v>
      </c>
      <c r="B271" s="46">
        <v>2</v>
      </c>
      <c r="C271" s="47" t="str">
        <f>IF(A271="","",VLOOKUP($A269,IF(LEN(A271)=2,WSB,WSA),VLOOKUP(LEFT(A271,1),Teams,4,FALSE),FALSE))</f>
        <v>Sunshine Love</v>
      </c>
      <c r="D271" s="47" t="str">
        <f t="shared" si="74"/>
        <v>Lewes</v>
      </c>
      <c r="E271" s="48" t="s">
        <v>371</v>
      </c>
      <c r="F271" s="49">
        <v>5</v>
      </c>
      <c r="G271" s="5"/>
      <c r="H271" s="14" t="str">
        <f t="shared" si="75"/>
        <v/>
      </c>
      <c r="I271" s="14" t="str">
        <f t="shared" si="75"/>
        <v/>
      </c>
      <c r="J271" s="14" t="str">
        <f t="shared" si="75"/>
        <v/>
      </c>
      <c r="K271" s="14" t="str">
        <f t="shared" si="75"/>
        <v/>
      </c>
      <c r="L271" s="14">
        <f t="shared" si="75"/>
        <v>5</v>
      </c>
      <c r="M271" s="14" t="str">
        <f t="shared" si="75"/>
        <v/>
      </c>
      <c r="N271" s="14"/>
      <c r="O271" s="10"/>
      <c r="Q271" t="s">
        <v>34</v>
      </c>
    </row>
    <row r="272" spans="1:17" x14ac:dyDescent="0.25">
      <c r="A272" s="36"/>
      <c r="B272" s="46" t="s">
        <v>39</v>
      </c>
      <c r="C272" s="47" t="str">
        <f>IF(A272="","",VLOOKUP($A269,IF(LEN(A272)=2,WSB,WSA),VLOOKUP(LEFT(A272,1),Teams,4,FALSE),FALSE))</f>
        <v/>
      </c>
      <c r="D272" s="47" t="str">
        <f t="shared" si="74"/>
        <v/>
      </c>
      <c r="E272" s="48"/>
      <c r="F272" s="49">
        <v>4</v>
      </c>
      <c r="G272" s="5"/>
      <c r="H272" s="14" t="str">
        <f t="shared" si="75"/>
        <v/>
      </c>
      <c r="I272" s="14" t="str">
        <f t="shared" si="75"/>
        <v/>
      </c>
      <c r="J272" s="14" t="str">
        <f t="shared" si="75"/>
        <v/>
      </c>
      <c r="K272" s="14" t="str">
        <f t="shared" si="75"/>
        <v/>
      </c>
      <c r="L272" s="14" t="str">
        <f t="shared" si="75"/>
        <v/>
      </c>
      <c r="M272" s="14" t="str">
        <f t="shared" si="75"/>
        <v/>
      </c>
      <c r="N272" s="14"/>
      <c r="O272" s="10"/>
    </row>
    <row r="273" spans="1:17" x14ac:dyDescent="0.25">
      <c r="A273" s="36"/>
      <c r="B273" s="46" t="s">
        <v>22</v>
      </c>
      <c r="C273" s="47" t="str">
        <f>IF(A273="","",VLOOKUP($A269,IF(LEN(A273)=2,WSB,WSA),VLOOKUP(LEFT(A273,1),Teams,4,FALSE),FALSE))</f>
        <v/>
      </c>
      <c r="D273" s="47" t="str">
        <f t="shared" si="74"/>
        <v/>
      </c>
      <c r="E273" s="48"/>
      <c r="F273" s="49">
        <v>3</v>
      </c>
      <c r="G273" s="5"/>
      <c r="H273" s="14" t="str">
        <f t="shared" si="75"/>
        <v/>
      </c>
      <c r="I273" s="14" t="str">
        <f t="shared" si="75"/>
        <v/>
      </c>
      <c r="J273" s="14" t="str">
        <f t="shared" si="75"/>
        <v/>
      </c>
      <c r="K273" s="14" t="str">
        <f t="shared" si="75"/>
        <v/>
      </c>
      <c r="L273" s="14" t="str">
        <f t="shared" si="75"/>
        <v/>
      </c>
      <c r="M273" s="14" t="str">
        <f t="shared" si="75"/>
        <v/>
      </c>
      <c r="N273" s="14"/>
      <c r="O273" s="10"/>
      <c r="Q273" t="s">
        <v>34</v>
      </c>
    </row>
    <row r="274" spans="1:17" x14ac:dyDescent="0.25">
      <c r="A274" s="36"/>
      <c r="B274" s="46" t="s">
        <v>40</v>
      </c>
      <c r="C274" s="47" t="str">
        <f>IF(A274="","",VLOOKUP($A269,IF(LEN(A274)=2,WSB,WSA),VLOOKUP(LEFT(A274,1),Teams,4,FALSE),FALSE))</f>
        <v/>
      </c>
      <c r="D274" s="47" t="str">
        <f t="shared" si="74"/>
        <v/>
      </c>
      <c r="E274" s="48"/>
      <c r="F274" s="49">
        <v>2</v>
      </c>
      <c r="G274" s="5"/>
      <c r="H274" s="14" t="str">
        <f t="shared" si="75"/>
        <v/>
      </c>
      <c r="I274" s="14" t="str">
        <f t="shared" si="75"/>
        <v/>
      </c>
      <c r="J274" s="14" t="str">
        <f t="shared" si="75"/>
        <v/>
      </c>
      <c r="K274" s="14" t="str">
        <f t="shared" si="75"/>
        <v/>
      </c>
      <c r="L274" s="14" t="str">
        <f t="shared" si="75"/>
        <v/>
      </c>
      <c r="M274" s="14" t="str">
        <f t="shared" si="75"/>
        <v/>
      </c>
      <c r="N274" s="14"/>
      <c r="O274" s="10"/>
    </row>
    <row r="275" spans="1:17" x14ac:dyDescent="0.25">
      <c r="A275" s="36"/>
      <c r="B275" s="46" t="s">
        <v>100</v>
      </c>
      <c r="C275" s="47" t="str">
        <f>IF(A275="","",VLOOKUP($A269,IF(LEN(A275)=2,WSB,WSA),VLOOKUP(LEFT(A275,1),Teams,4,FALSE),FALSE))</f>
        <v/>
      </c>
      <c r="D275" s="47" t="str">
        <f t="shared" si="74"/>
        <v/>
      </c>
      <c r="E275" s="48"/>
      <c r="F275" s="49">
        <v>1</v>
      </c>
      <c r="G275" s="5"/>
      <c r="H275" s="14" t="str">
        <f t="shared" si="75"/>
        <v/>
      </c>
      <c r="I275" s="14" t="str">
        <f t="shared" si="75"/>
        <v/>
      </c>
      <c r="J275" s="14" t="str">
        <f t="shared" si="75"/>
        <v/>
      </c>
      <c r="K275" s="14" t="str">
        <f t="shared" si="75"/>
        <v/>
      </c>
      <c r="L275" s="14" t="str">
        <f t="shared" si="75"/>
        <v/>
      </c>
      <c r="M275" s="14" t="str">
        <f t="shared" si="75"/>
        <v/>
      </c>
      <c r="N275" s="14">
        <f>21-SUM(H270:M275)</f>
        <v>10</v>
      </c>
      <c r="O275" s="10"/>
      <c r="Q275" t="s">
        <v>34</v>
      </c>
    </row>
    <row r="276" spans="1:17" ht="13" x14ac:dyDescent="0.3">
      <c r="A276" s="54" t="s">
        <v>24</v>
      </c>
      <c r="B276" s="41"/>
      <c r="C276" s="50" t="s">
        <v>67</v>
      </c>
      <c r="D276" s="53"/>
      <c r="E276" s="42"/>
      <c r="F276" s="35"/>
      <c r="G276" s="5"/>
      <c r="H276" s="14"/>
      <c r="I276" s="14"/>
      <c r="J276" s="14"/>
      <c r="K276" s="14"/>
      <c r="L276" s="14"/>
      <c r="M276" s="14"/>
      <c r="N276" s="14"/>
      <c r="O276" s="10" t="s">
        <v>14</v>
      </c>
    </row>
    <row r="277" spans="1:17" x14ac:dyDescent="0.25">
      <c r="A277" s="36" t="s">
        <v>297</v>
      </c>
      <c r="B277" s="46">
        <v>1</v>
      </c>
      <c r="C277" s="47" t="str">
        <f>IF(A277="","",VLOOKUP($A276,IF(LEN(A277)=2,WSB,WSA),VLOOKUP(LEFT(A277,1),Teams,4,FALSE),FALSE))</f>
        <v>Aimilia Koloutsos</v>
      </c>
      <c r="D277" s="47" t="str">
        <f t="shared" ref="D277:D282" si="76">IF(A277="","",VLOOKUP(LEFT(A277,1),Teams,2,FALSE))</f>
        <v>Brighton &amp; Hove</v>
      </c>
      <c r="E277" s="48" t="s">
        <v>372</v>
      </c>
      <c r="F277" s="49">
        <v>6</v>
      </c>
      <c r="G277" s="5"/>
      <c r="H277" s="14" t="str">
        <f t="shared" ref="H277:M282" si="77">IF($A277="","",IF(LEFT($A277,1)=H$10,$F277,""))</f>
        <v/>
      </c>
      <c r="I277" s="14">
        <f t="shared" si="77"/>
        <v>6</v>
      </c>
      <c r="J277" s="14" t="str">
        <f t="shared" si="77"/>
        <v/>
      </c>
      <c r="K277" s="14" t="str">
        <f t="shared" si="77"/>
        <v/>
      </c>
      <c r="L277" s="14" t="str">
        <f t="shared" si="77"/>
        <v/>
      </c>
      <c r="M277" s="14" t="str">
        <f t="shared" si="77"/>
        <v/>
      </c>
      <c r="N277" s="14"/>
      <c r="O277" s="10"/>
      <c r="Q277" t="s">
        <v>34</v>
      </c>
    </row>
    <row r="278" spans="1:17" x14ac:dyDescent="0.25">
      <c r="A278" s="36" t="s">
        <v>317</v>
      </c>
      <c r="B278" s="46">
        <v>2</v>
      </c>
      <c r="C278" s="47" t="str">
        <f>IF(A278="","",VLOOKUP($A276,IF(LEN(A278)=2,WSB,WSA),VLOOKUP(LEFT(A278,1),Teams,4,FALSE),FALSE))</f>
        <v>Anna Westbury</v>
      </c>
      <c r="D278" s="47" t="str">
        <f t="shared" si="76"/>
        <v>Lewes</v>
      </c>
      <c r="E278" s="48" t="s">
        <v>373</v>
      </c>
      <c r="F278" s="49">
        <v>5</v>
      </c>
      <c r="G278" s="5"/>
      <c r="H278" s="14" t="str">
        <f t="shared" si="77"/>
        <v/>
      </c>
      <c r="I278" s="14" t="str">
        <f t="shared" si="77"/>
        <v/>
      </c>
      <c r="J278" s="14" t="str">
        <f t="shared" si="77"/>
        <v/>
      </c>
      <c r="K278" s="14" t="str">
        <f t="shared" si="77"/>
        <v/>
      </c>
      <c r="L278" s="14">
        <f t="shared" si="77"/>
        <v>5</v>
      </c>
      <c r="M278" s="14" t="str">
        <f t="shared" si="77"/>
        <v/>
      </c>
      <c r="N278" s="14"/>
      <c r="O278" s="10"/>
      <c r="Q278" t="s">
        <v>34</v>
      </c>
    </row>
    <row r="279" spans="1:17" x14ac:dyDescent="0.25">
      <c r="A279" s="36"/>
      <c r="B279" s="46" t="s">
        <v>39</v>
      </c>
      <c r="C279" s="47" t="str">
        <f>IF(A279="","",VLOOKUP($A276,IF(LEN(A279)=2,WSB,WSA),VLOOKUP(LEFT(A279,1),Teams,4,FALSE),FALSE))</f>
        <v/>
      </c>
      <c r="D279" s="47" t="str">
        <f t="shared" si="76"/>
        <v/>
      </c>
      <c r="E279" s="48"/>
      <c r="F279" s="49">
        <v>4</v>
      </c>
      <c r="G279" s="5"/>
      <c r="H279" s="14" t="str">
        <f t="shared" si="77"/>
        <v/>
      </c>
      <c r="I279" s="14" t="str">
        <f t="shared" si="77"/>
        <v/>
      </c>
      <c r="J279" s="14" t="str">
        <f t="shared" si="77"/>
        <v/>
      </c>
      <c r="K279" s="14" t="str">
        <f t="shared" si="77"/>
        <v/>
      </c>
      <c r="L279" s="14" t="str">
        <f t="shared" si="77"/>
        <v/>
      </c>
      <c r="M279" s="14" t="str">
        <f t="shared" si="77"/>
        <v/>
      </c>
      <c r="N279" s="14"/>
      <c r="O279" s="10"/>
    </row>
    <row r="280" spans="1:17" x14ac:dyDescent="0.25">
      <c r="A280" s="36"/>
      <c r="B280" s="46" t="s">
        <v>22</v>
      </c>
      <c r="C280" s="47" t="str">
        <f>IF(A280="","",VLOOKUP($A276,IF(LEN(A280)=2,WSB,WSA),VLOOKUP(LEFT(A280,1),Teams,4,FALSE),FALSE))</f>
        <v/>
      </c>
      <c r="D280" s="47" t="str">
        <f t="shared" si="76"/>
        <v/>
      </c>
      <c r="E280" s="48"/>
      <c r="F280" s="49">
        <v>3</v>
      </c>
      <c r="G280" s="5"/>
      <c r="H280" s="14" t="str">
        <f t="shared" si="77"/>
        <v/>
      </c>
      <c r="I280" s="14" t="str">
        <f t="shared" si="77"/>
        <v/>
      </c>
      <c r="J280" s="14" t="str">
        <f t="shared" si="77"/>
        <v/>
      </c>
      <c r="K280" s="14" t="str">
        <f t="shared" si="77"/>
        <v/>
      </c>
      <c r="L280" s="14" t="str">
        <f t="shared" si="77"/>
        <v/>
      </c>
      <c r="M280" s="14" t="str">
        <f t="shared" si="77"/>
        <v/>
      </c>
      <c r="N280" s="14"/>
      <c r="O280" s="10"/>
      <c r="Q280" t="s">
        <v>34</v>
      </c>
    </row>
    <row r="281" spans="1:17" x14ac:dyDescent="0.25">
      <c r="A281" s="36"/>
      <c r="B281" s="46" t="s">
        <v>40</v>
      </c>
      <c r="C281" s="47" t="str">
        <f>IF(A281="","",VLOOKUP($A276,IF(LEN(A281)=2,WSB,WSA),VLOOKUP(LEFT(A281,1),Teams,4,FALSE),FALSE))</f>
        <v/>
      </c>
      <c r="D281" s="47" t="str">
        <f t="shared" si="76"/>
        <v/>
      </c>
      <c r="E281" s="48"/>
      <c r="F281" s="49">
        <v>2</v>
      </c>
      <c r="G281" s="5"/>
      <c r="H281" s="14" t="str">
        <f t="shared" si="77"/>
        <v/>
      </c>
      <c r="I281" s="14" t="str">
        <f t="shared" si="77"/>
        <v/>
      </c>
      <c r="J281" s="14" t="str">
        <f t="shared" si="77"/>
        <v/>
      </c>
      <c r="K281" s="14" t="str">
        <f t="shared" si="77"/>
        <v/>
      </c>
      <c r="L281" s="14" t="str">
        <f t="shared" si="77"/>
        <v/>
      </c>
      <c r="M281" s="14" t="str">
        <f t="shared" si="77"/>
        <v/>
      </c>
      <c r="N281" s="14"/>
      <c r="O281" s="10"/>
    </row>
    <row r="282" spans="1:17" x14ac:dyDescent="0.25">
      <c r="A282" s="36"/>
      <c r="B282" s="46" t="s">
        <v>100</v>
      </c>
      <c r="C282" s="47" t="str">
        <f>IF(A282="","",VLOOKUP($A276,IF(LEN(A282)=2,WSB,WSA),VLOOKUP(LEFT(A282,1),Teams,4,FALSE),FALSE))</f>
        <v/>
      </c>
      <c r="D282" s="47" t="str">
        <f t="shared" si="76"/>
        <v/>
      </c>
      <c r="E282" s="48"/>
      <c r="F282" s="49">
        <v>1</v>
      </c>
      <c r="G282" s="5"/>
      <c r="H282" s="14" t="str">
        <f t="shared" si="77"/>
        <v/>
      </c>
      <c r="I282" s="14" t="str">
        <f t="shared" si="77"/>
        <v/>
      </c>
      <c r="J282" s="14" t="str">
        <f t="shared" si="77"/>
        <v/>
      </c>
      <c r="K282" s="14" t="str">
        <f t="shared" si="77"/>
        <v/>
      </c>
      <c r="L282" s="14" t="str">
        <f t="shared" si="77"/>
        <v/>
      </c>
      <c r="M282" s="14" t="str">
        <f t="shared" si="77"/>
        <v/>
      </c>
      <c r="N282" s="14">
        <f>21-SUM(H277:M282)</f>
        <v>10</v>
      </c>
      <c r="O282" s="10"/>
      <c r="Q282" t="s">
        <v>34</v>
      </c>
    </row>
    <row r="283" spans="1:17" ht="13" x14ac:dyDescent="0.3">
      <c r="A283" s="54" t="s">
        <v>25</v>
      </c>
      <c r="B283" s="41"/>
      <c r="C283" s="50" t="s">
        <v>68</v>
      </c>
      <c r="D283" s="53"/>
      <c r="E283" s="42"/>
      <c r="F283" s="35"/>
      <c r="G283" s="5"/>
      <c r="H283" s="14"/>
      <c r="I283" s="14"/>
      <c r="J283" s="14"/>
      <c r="K283" s="14"/>
      <c r="L283" s="14"/>
      <c r="M283" s="14"/>
      <c r="N283" s="14"/>
      <c r="O283" s="10" t="s">
        <v>15</v>
      </c>
    </row>
    <row r="284" spans="1:17" x14ac:dyDescent="0.25">
      <c r="A284" s="36" t="s">
        <v>286</v>
      </c>
      <c r="B284" s="46">
        <v>1</v>
      </c>
      <c r="C284" s="47" t="str">
        <f>IF(A284="","",VLOOKUP($A283,IF(LEN(A284)=2,WSB,WSA),VLOOKUP(LEFT(A284,1),Teams,4,FALSE),FALSE))</f>
        <v>Evie Hunter</v>
      </c>
      <c r="D284" s="47" t="str">
        <f t="shared" ref="D284:D289" si="78">IF(A284="","",VLOOKUP(LEFT(A284,1),Teams,2,FALSE))</f>
        <v>Brighton &amp; Hove</v>
      </c>
      <c r="E284" s="48" t="s">
        <v>318</v>
      </c>
      <c r="F284" s="49">
        <v>6</v>
      </c>
      <c r="G284" s="5"/>
      <c r="H284" s="14" t="str">
        <f t="shared" ref="H284:M289" si="79">IF($A284="","",IF(LEFT($A284,1)=H$10,$F284,""))</f>
        <v/>
      </c>
      <c r="I284" s="14">
        <f t="shared" si="79"/>
        <v>6</v>
      </c>
      <c r="J284" s="14" t="str">
        <f t="shared" si="79"/>
        <v/>
      </c>
      <c r="K284" s="14" t="str">
        <f t="shared" si="79"/>
        <v/>
      </c>
      <c r="L284" s="14" t="str">
        <f t="shared" si="79"/>
        <v/>
      </c>
      <c r="M284" s="14" t="str">
        <f t="shared" si="79"/>
        <v/>
      </c>
      <c r="N284" s="14"/>
      <c r="O284" s="10"/>
      <c r="Q284" t="s">
        <v>36</v>
      </c>
    </row>
    <row r="285" spans="1:17" x14ac:dyDescent="0.25">
      <c r="A285" s="36" t="s">
        <v>1</v>
      </c>
      <c r="B285" s="46">
        <v>2</v>
      </c>
      <c r="C285" s="47" t="str">
        <f>IF(A285="","",VLOOKUP($A283,IF(LEN(A285)=2,WSB,WSA),VLOOKUP(LEFT(A285,1),Teams,4,FALSE),FALSE))</f>
        <v>Jasmine Clarke-Walker</v>
      </c>
      <c r="D285" s="47" t="str">
        <f t="shared" si="78"/>
        <v>Lewes</v>
      </c>
      <c r="E285" s="48" t="s">
        <v>319</v>
      </c>
      <c r="F285" s="49">
        <v>5</v>
      </c>
      <c r="G285" s="5"/>
      <c r="H285" s="14" t="str">
        <f t="shared" si="79"/>
        <v/>
      </c>
      <c r="I285" s="14" t="str">
        <f t="shared" si="79"/>
        <v/>
      </c>
      <c r="J285" s="14" t="str">
        <f t="shared" si="79"/>
        <v/>
      </c>
      <c r="K285" s="14" t="str">
        <f t="shared" si="79"/>
        <v/>
      </c>
      <c r="L285" s="14">
        <f t="shared" si="79"/>
        <v>5</v>
      </c>
      <c r="M285" s="14" t="str">
        <f t="shared" si="79"/>
        <v/>
      </c>
      <c r="N285" s="14"/>
      <c r="O285" s="10"/>
      <c r="Q285" t="s">
        <v>36</v>
      </c>
    </row>
    <row r="286" spans="1:17" x14ac:dyDescent="0.25">
      <c r="A286" s="36" t="s">
        <v>287</v>
      </c>
      <c r="B286" s="46" t="s">
        <v>39</v>
      </c>
      <c r="C286" s="47" t="str">
        <f>IF(A286="","",VLOOKUP($A283,IF(LEN(A286)=2,WSB,WSA),VLOOKUP(LEFT(A286,1),Teams,4,FALSE),FALSE))</f>
        <v>Ivy Craig</v>
      </c>
      <c r="D286" s="47" t="str">
        <f t="shared" si="78"/>
        <v>Hastings</v>
      </c>
      <c r="E286" s="48" t="s">
        <v>320</v>
      </c>
      <c r="F286" s="49">
        <v>4</v>
      </c>
      <c r="G286" s="5"/>
      <c r="H286" s="14">
        <f t="shared" si="79"/>
        <v>4</v>
      </c>
      <c r="I286" s="14" t="str">
        <f t="shared" si="79"/>
        <v/>
      </c>
      <c r="J286" s="14" t="str">
        <f t="shared" si="79"/>
        <v/>
      </c>
      <c r="K286" s="14" t="str">
        <f t="shared" si="79"/>
        <v/>
      </c>
      <c r="L286" s="14" t="str">
        <f t="shared" si="79"/>
        <v/>
      </c>
      <c r="M286" s="14" t="str">
        <f t="shared" si="79"/>
        <v/>
      </c>
      <c r="N286" s="14"/>
      <c r="O286" s="10"/>
    </row>
    <row r="287" spans="1:17" x14ac:dyDescent="0.25">
      <c r="A287" s="36" t="s">
        <v>316</v>
      </c>
      <c r="B287" s="46" t="s">
        <v>22</v>
      </c>
      <c r="C287" s="47" t="str">
        <f>IF(A287="","",VLOOKUP($A283,IF(LEN(A287)=2,WSB,WSA),VLOOKUP(LEFT(A287,1),Teams,4,FALSE),FALSE))</f>
        <v>Ida-May Pocock</v>
      </c>
      <c r="D287" s="47" t="str">
        <f t="shared" si="78"/>
        <v>HYAC</v>
      </c>
      <c r="E287" s="48" t="s">
        <v>321</v>
      </c>
      <c r="F287" s="49">
        <v>3</v>
      </c>
      <c r="G287" s="5"/>
      <c r="H287" s="14" t="str">
        <f t="shared" si="79"/>
        <v/>
      </c>
      <c r="I287" s="14" t="str">
        <f t="shared" si="79"/>
        <v/>
      </c>
      <c r="J287" s="14" t="str">
        <f t="shared" si="79"/>
        <v/>
      </c>
      <c r="K287" s="14">
        <f t="shared" si="79"/>
        <v>3</v>
      </c>
      <c r="L287" s="14" t="str">
        <f t="shared" si="79"/>
        <v/>
      </c>
      <c r="M287" s="14" t="str">
        <f t="shared" si="79"/>
        <v/>
      </c>
      <c r="N287" s="14"/>
      <c r="O287" s="10"/>
      <c r="Q287" t="s">
        <v>36</v>
      </c>
    </row>
    <row r="288" spans="1:17" x14ac:dyDescent="0.25">
      <c r="A288" s="36"/>
      <c r="B288" s="46" t="s">
        <v>40</v>
      </c>
      <c r="C288" s="47" t="str">
        <f>IF(A288="","",VLOOKUP($A283,IF(LEN(A288)=2,WSB,WSA),VLOOKUP(LEFT(A288,1),Teams,4,FALSE),FALSE))</f>
        <v/>
      </c>
      <c r="D288" s="47" t="str">
        <f t="shared" si="78"/>
        <v/>
      </c>
      <c r="E288" s="48"/>
      <c r="F288" s="49">
        <v>2</v>
      </c>
      <c r="G288" s="5"/>
      <c r="H288" s="14" t="str">
        <f t="shared" si="79"/>
        <v/>
      </c>
      <c r="I288" s="14" t="str">
        <f t="shared" si="79"/>
        <v/>
      </c>
      <c r="J288" s="14" t="str">
        <f t="shared" si="79"/>
        <v/>
      </c>
      <c r="K288" s="14" t="str">
        <f t="shared" si="79"/>
        <v/>
      </c>
      <c r="L288" s="14" t="str">
        <f t="shared" si="79"/>
        <v/>
      </c>
      <c r="M288" s="14" t="str">
        <f t="shared" si="79"/>
        <v/>
      </c>
      <c r="N288" s="14"/>
      <c r="O288" s="10"/>
    </row>
    <row r="289" spans="1:17" x14ac:dyDescent="0.25">
      <c r="A289" s="36"/>
      <c r="B289" s="46" t="s">
        <v>100</v>
      </c>
      <c r="C289" s="47" t="str">
        <f>IF(A289="","",VLOOKUP($A283,IF(LEN(A289)=2,WSB,WSA),VLOOKUP(LEFT(A289,1),Teams,4,FALSE),FALSE))</f>
        <v/>
      </c>
      <c r="D289" s="47" t="str">
        <f t="shared" si="78"/>
        <v/>
      </c>
      <c r="E289" s="48"/>
      <c r="F289" s="49">
        <v>1</v>
      </c>
      <c r="G289" s="5"/>
      <c r="H289" s="14" t="str">
        <f t="shared" si="79"/>
        <v/>
      </c>
      <c r="I289" s="14" t="str">
        <f t="shared" si="79"/>
        <v/>
      </c>
      <c r="J289" s="14" t="str">
        <f t="shared" si="79"/>
        <v/>
      </c>
      <c r="K289" s="14" t="str">
        <f t="shared" si="79"/>
        <v/>
      </c>
      <c r="L289" s="14" t="str">
        <f t="shared" si="79"/>
        <v/>
      </c>
      <c r="M289" s="14" t="str">
        <f t="shared" si="79"/>
        <v/>
      </c>
      <c r="N289" s="14">
        <f>21-SUM(H284:M289)</f>
        <v>3</v>
      </c>
      <c r="O289" s="10"/>
      <c r="Q289" t="s">
        <v>36</v>
      </c>
    </row>
    <row r="290" spans="1:17" ht="13" x14ac:dyDescent="0.3">
      <c r="A290" s="54" t="s">
        <v>25</v>
      </c>
      <c r="B290" s="41"/>
      <c r="C290" s="50" t="s">
        <v>69</v>
      </c>
      <c r="D290" s="53"/>
      <c r="E290" s="42"/>
      <c r="F290" s="35"/>
      <c r="G290" s="5"/>
      <c r="H290" s="14"/>
      <c r="I290" s="14"/>
      <c r="J290" s="14"/>
      <c r="K290" s="14"/>
      <c r="L290" s="14"/>
      <c r="M290" s="14"/>
      <c r="N290" s="14"/>
      <c r="O290" s="10" t="s">
        <v>16</v>
      </c>
    </row>
    <row r="291" spans="1:17" x14ac:dyDescent="0.25">
      <c r="A291" s="36" t="s">
        <v>317</v>
      </c>
      <c r="B291" s="46">
        <v>1</v>
      </c>
      <c r="C291" s="47" t="str">
        <f>IF(A291="","",VLOOKUP($A290,IF(LEN(A291)=2,WSB,WSA),VLOOKUP(LEFT(A291,1),Teams,4,FALSE),FALSE))</f>
        <v>Jasmine Clarke-Walker</v>
      </c>
      <c r="D291" s="47" t="str">
        <f t="shared" ref="D291:D296" si="80">IF(A291="","",VLOOKUP(LEFT(A291,1),Teams,2,FALSE))</f>
        <v>Lewes</v>
      </c>
      <c r="E291" s="48" t="s">
        <v>322</v>
      </c>
      <c r="F291" s="49">
        <v>6</v>
      </c>
      <c r="G291" s="5"/>
      <c r="H291" s="14" t="str">
        <f t="shared" ref="H291:M296" si="81">IF($A291="","",IF(LEFT($A291,1)=H$10,$F291,""))</f>
        <v/>
      </c>
      <c r="I291" s="14" t="str">
        <f t="shared" si="81"/>
        <v/>
      </c>
      <c r="J291" s="14" t="str">
        <f t="shared" si="81"/>
        <v/>
      </c>
      <c r="K291" s="14" t="str">
        <f t="shared" si="81"/>
        <v/>
      </c>
      <c r="L291" s="14">
        <f t="shared" si="81"/>
        <v>6</v>
      </c>
      <c r="M291" s="14" t="str">
        <f t="shared" si="81"/>
        <v/>
      </c>
      <c r="N291" s="14"/>
      <c r="O291" s="10"/>
      <c r="Q291" t="s">
        <v>36</v>
      </c>
    </row>
    <row r="292" spans="1:17" x14ac:dyDescent="0.25">
      <c r="A292" s="36" t="s">
        <v>297</v>
      </c>
      <c r="B292" s="46">
        <v>2</v>
      </c>
      <c r="C292" s="47" t="str">
        <f>IF(A292="","",VLOOKUP($A290,IF(LEN(A292)=2,WSB,WSA),VLOOKUP(LEFT(A292,1),Teams,4,FALSE),FALSE))</f>
        <v xml:space="preserve">Fleur Vonderscher </v>
      </c>
      <c r="D292" s="47" t="str">
        <f t="shared" si="80"/>
        <v>Brighton &amp; Hove</v>
      </c>
      <c r="E292" s="48" t="s">
        <v>323</v>
      </c>
      <c r="F292" s="49">
        <v>5</v>
      </c>
      <c r="G292" s="5"/>
      <c r="H292" s="14" t="str">
        <f t="shared" si="81"/>
        <v/>
      </c>
      <c r="I292" s="14">
        <f t="shared" si="81"/>
        <v>5</v>
      </c>
      <c r="J292" s="14" t="str">
        <f t="shared" si="81"/>
        <v/>
      </c>
      <c r="K292" s="14" t="str">
        <f t="shared" si="81"/>
        <v/>
      </c>
      <c r="L292" s="14" t="str">
        <f t="shared" si="81"/>
        <v/>
      </c>
      <c r="M292" s="14" t="str">
        <f t="shared" si="81"/>
        <v/>
      </c>
      <c r="N292" s="14"/>
      <c r="O292" s="10"/>
      <c r="Q292" t="s">
        <v>36</v>
      </c>
    </row>
    <row r="293" spans="1:17" x14ac:dyDescent="0.25">
      <c r="A293" s="36" t="s">
        <v>289</v>
      </c>
      <c r="B293" s="46" t="s">
        <v>39</v>
      </c>
      <c r="C293" s="47" t="str">
        <f>IF(A293="","",VLOOKUP($A290,IF(LEN(A293)=2,WSB,WSA),VLOOKUP(LEFT(A293,1),Teams,4,FALSE),FALSE))</f>
        <v>Amelia Skelton</v>
      </c>
      <c r="D293" s="47" t="str">
        <f t="shared" si="80"/>
        <v>HYAC</v>
      </c>
      <c r="E293" s="48" t="s">
        <v>324</v>
      </c>
      <c r="F293" s="49">
        <v>4</v>
      </c>
      <c r="G293" s="5"/>
      <c r="H293" s="14" t="str">
        <f t="shared" si="81"/>
        <v/>
      </c>
      <c r="I293" s="14" t="str">
        <f t="shared" si="81"/>
        <v/>
      </c>
      <c r="J293" s="14" t="str">
        <f t="shared" si="81"/>
        <v/>
      </c>
      <c r="K293" s="14">
        <f t="shared" si="81"/>
        <v>4</v>
      </c>
      <c r="L293" s="14" t="str">
        <f t="shared" si="81"/>
        <v/>
      </c>
      <c r="M293" s="14" t="str">
        <f t="shared" si="81"/>
        <v/>
      </c>
      <c r="N293" s="14"/>
      <c r="O293" s="10"/>
    </row>
    <row r="294" spans="1:17" x14ac:dyDescent="0.25">
      <c r="A294" s="36"/>
      <c r="B294" s="46" t="s">
        <v>22</v>
      </c>
      <c r="C294" s="47" t="str">
        <f>IF(A294="","",VLOOKUP($A290,IF(LEN(A294)=2,WSB,WSA),VLOOKUP(LEFT(A294,1),Teams,4,FALSE),FALSE))</f>
        <v/>
      </c>
      <c r="D294" s="47" t="str">
        <f t="shared" si="80"/>
        <v/>
      </c>
      <c r="E294" s="48"/>
      <c r="F294" s="49">
        <v>3</v>
      </c>
      <c r="G294" s="5"/>
      <c r="H294" s="14" t="str">
        <f t="shared" si="81"/>
        <v/>
      </c>
      <c r="I294" s="14" t="str">
        <f t="shared" si="81"/>
        <v/>
      </c>
      <c r="J294" s="14" t="str">
        <f t="shared" si="81"/>
        <v/>
      </c>
      <c r="K294" s="14" t="str">
        <f t="shared" si="81"/>
        <v/>
      </c>
      <c r="L294" s="14" t="str">
        <f t="shared" si="81"/>
        <v/>
      </c>
      <c r="M294" s="14" t="str">
        <f t="shared" si="81"/>
        <v/>
      </c>
      <c r="N294" s="14"/>
      <c r="O294" s="10"/>
      <c r="Q294" t="s">
        <v>36</v>
      </c>
    </row>
    <row r="295" spans="1:17" x14ac:dyDescent="0.25">
      <c r="A295" s="36"/>
      <c r="B295" s="46" t="s">
        <v>40</v>
      </c>
      <c r="C295" s="47" t="str">
        <f>IF(A295="","",VLOOKUP($A290,IF(LEN(A295)=2,WSB,WSA),VLOOKUP(LEFT(A295,1),Teams,4,FALSE),FALSE))</f>
        <v/>
      </c>
      <c r="D295" s="47" t="str">
        <f t="shared" si="80"/>
        <v/>
      </c>
      <c r="E295" s="48"/>
      <c r="F295" s="49">
        <v>2</v>
      </c>
      <c r="G295" s="5"/>
      <c r="H295" s="14" t="str">
        <f t="shared" si="81"/>
        <v/>
      </c>
      <c r="I295" s="14" t="str">
        <f t="shared" si="81"/>
        <v/>
      </c>
      <c r="J295" s="14" t="str">
        <f t="shared" si="81"/>
        <v/>
      </c>
      <c r="K295" s="14" t="str">
        <f t="shared" si="81"/>
        <v/>
      </c>
      <c r="L295" s="14" t="str">
        <f t="shared" si="81"/>
        <v/>
      </c>
      <c r="M295" s="14" t="str">
        <f t="shared" si="81"/>
        <v/>
      </c>
      <c r="N295" s="14"/>
      <c r="O295" s="10"/>
    </row>
    <row r="296" spans="1:17" x14ac:dyDescent="0.25">
      <c r="A296" s="36"/>
      <c r="B296" s="46" t="s">
        <v>100</v>
      </c>
      <c r="C296" s="47" t="str">
        <f>IF(A296="","",VLOOKUP($A290,IF(LEN(A296)=2,WSB,WSA),VLOOKUP(LEFT(A296,1),Teams,4,FALSE),FALSE))</f>
        <v/>
      </c>
      <c r="D296" s="47" t="str">
        <f t="shared" si="80"/>
        <v/>
      </c>
      <c r="E296" s="48"/>
      <c r="F296" s="49">
        <v>1</v>
      </c>
      <c r="G296" s="5"/>
      <c r="H296" s="14" t="str">
        <f t="shared" si="81"/>
        <v/>
      </c>
      <c r="I296" s="14" t="str">
        <f t="shared" si="81"/>
        <v/>
      </c>
      <c r="J296" s="14" t="str">
        <f t="shared" si="81"/>
        <v/>
      </c>
      <c r="K296" s="14" t="str">
        <f t="shared" si="81"/>
        <v/>
      </c>
      <c r="L296" s="14" t="str">
        <f t="shared" si="81"/>
        <v/>
      </c>
      <c r="M296" s="14" t="str">
        <f t="shared" si="81"/>
        <v/>
      </c>
      <c r="N296" s="14">
        <f>21-SUM(H291:M296)</f>
        <v>6</v>
      </c>
      <c r="O296" s="10"/>
      <c r="Q296" t="s">
        <v>36</v>
      </c>
    </row>
    <row r="297" spans="1:17" ht="13" x14ac:dyDescent="0.3">
      <c r="A297" s="54" t="s">
        <v>6</v>
      </c>
      <c r="B297" s="41"/>
      <c r="C297" s="50" t="s">
        <v>70</v>
      </c>
      <c r="D297" s="53"/>
      <c r="E297" s="42"/>
      <c r="F297" s="35"/>
      <c r="G297" s="5"/>
      <c r="H297" s="14"/>
      <c r="I297" s="14"/>
      <c r="J297" s="14"/>
      <c r="K297" s="14"/>
      <c r="L297" s="14"/>
      <c r="M297" s="14"/>
      <c r="N297" s="14"/>
      <c r="O297" s="10" t="s">
        <v>6</v>
      </c>
    </row>
    <row r="298" spans="1:17" x14ac:dyDescent="0.25">
      <c r="A298" s="36" t="s">
        <v>286</v>
      </c>
      <c r="B298" s="46">
        <v>1</v>
      </c>
      <c r="C298" s="47">
        <f>IF(A298="","",VLOOKUP($A297,IF(LEN(A298)=2,WSB,WSA),VLOOKUP(LEFT(A298,1),Teams,4,FALSE),FALSE))</f>
        <v>0</v>
      </c>
      <c r="D298" s="47" t="str">
        <f t="shared" ref="D298:D303" si="82">IF(A298="","",VLOOKUP(LEFT(A298,1),Teams,2,FALSE))</f>
        <v>Brighton &amp; Hove</v>
      </c>
      <c r="E298" s="48" t="s">
        <v>463</v>
      </c>
      <c r="F298" s="49">
        <v>6</v>
      </c>
      <c r="G298" s="5"/>
      <c r="H298" s="14" t="str">
        <f t="shared" ref="H298:M303" si="83">IF($A298="","",IF(LEFT($A298,1)=H$10,$F298,""))</f>
        <v/>
      </c>
      <c r="I298" s="14">
        <f t="shared" si="83"/>
        <v>6</v>
      </c>
      <c r="J298" s="14" t="str">
        <f t="shared" si="83"/>
        <v/>
      </c>
      <c r="K298" s="14" t="str">
        <f t="shared" si="83"/>
        <v/>
      </c>
      <c r="L298" s="14" t="str">
        <f t="shared" si="83"/>
        <v/>
      </c>
      <c r="M298" s="14" t="str">
        <f t="shared" si="83"/>
        <v/>
      </c>
      <c r="N298" s="14"/>
      <c r="O298" s="10"/>
      <c r="Q298" t="s">
        <v>32</v>
      </c>
    </row>
    <row r="299" spans="1:17" x14ac:dyDescent="0.25">
      <c r="A299" s="36" t="s">
        <v>289</v>
      </c>
      <c r="B299" s="46">
        <v>2</v>
      </c>
      <c r="C299" s="47">
        <f>IF(A299="","",VLOOKUP($A297,IF(LEN(A299)=2,WSB,WSA),VLOOKUP(LEFT(A299,1),Teams,4,FALSE),FALSE))</f>
        <v>0</v>
      </c>
      <c r="D299" s="47" t="str">
        <f t="shared" si="82"/>
        <v>HYAC</v>
      </c>
      <c r="E299" s="48" t="s">
        <v>464</v>
      </c>
      <c r="F299" s="49">
        <v>5</v>
      </c>
      <c r="G299" s="5"/>
      <c r="H299" s="14" t="str">
        <f t="shared" si="83"/>
        <v/>
      </c>
      <c r="I299" s="14" t="str">
        <f t="shared" si="83"/>
        <v/>
      </c>
      <c r="J299" s="14" t="str">
        <f t="shared" si="83"/>
        <v/>
      </c>
      <c r="K299" s="14">
        <f t="shared" si="83"/>
        <v>5</v>
      </c>
      <c r="L299" s="14" t="str">
        <f t="shared" si="83"/>
        <v/>
      </c>
      <c r="M299" s="14" t="str">
        <f t="shared" si="83"/>
        <v/>
      </c>
      <c r="N299" s="14"/>
      <c r="O299" s="10"/>
      <c r="Q299" t="s">
        <v>32</v>
      </c>
    </row>
    <row r="300" spans="1:17" x14ac:dyDescent="0.25">
      <c r="A300" s="36" t="s">
        <v>290</v>
      </c>
      <c r="B300" s="46" t="s">
        <v>39</v>
      </c>
      <c r="C300" s="47">
        <f>IF(A300="","",VLOOKUP($A297,IF(LEN(A300)=2,WSB,WSA),VLOOKUP(LEFT(A300,1),Teams,4,FALSE),FALSE))</f>
        <v>0</v>
      </c>
      <c r="D300" s="47" t="str">
        <f t="shared" si="82"/>
        <v>Lewes</v>
      </c>
      <c r="E300" s="48" t="s">
        <v>465</v>
      </c>
      <c r="F300" s="49">
        <v>4</v>
      </c>
      <c r="G300" s="5"/>
      <c r="H300" s="14" t="str">
        <f t="shared" si="83"/>
        <v/>
      </c>
      <c r="I300" s="14" t="str">
        <f t="shared" si="83"/>
        <v/>
      </c>
      <c r="J300" s="14" t="str">
        <f t="shared" si="83"/>
        <v/>
      </c>
      <c r="K300" s="14" t="str">
        <f t="shared" si="83"/>
        <v/>
      </c>
      <c r="L300" s="14">
        <f t="shared" si="83"/>
        <v>4</v>
      </c>
      <c r="M300" s="14" t="str">
        <f t="shared" si="83"/>
        <v/>
      </c>
      <c r="N300" s="14"/>
      <c r="O300" s="10"/>
    </row>
    <row r="301" spans="1:17" x14ac:dyDescent="0.25">
      <c r="A301" s="36" t="s">
        <v>291</v>
      </c>
      <c r="B301" s="46" t="s">
        <v>22</v>
      </c>
      <c r="C301" s="47">
        <f>IF(A301="","",VLOOKUP($A297,IF(LEN(A301)=2,WSB,WSA),VLOOKUP(LEFT(A301,1),Teams,4,FALSE),FALSE))</f>
        <v>0</v>
      </c>
      <c r="D301" s="47" t="str">
        <f t="shared" si="82"/>
        <v>Eastbourne</v>
      </c>
      <c r="E301" s="48" t="s">
        <v>466</v>
      </c>
      <c r="F301" s="49">
        <v>3</v>
      </c>
      <c r="G301" s="5"/>
      <c r="H301" s="14" t="str">
        <f t="shared" si="83"/>
        <v/>
      </c>
      <c r="I301" s="14" t="str">
        <f t="shared" si="83"/>
        <v/>
      </c>
      <c r="J301" s="14">
        <f t="shared" si="83"/>
        <v>3</v>
      </c>
      <c r="K301" s="14" t="str">
        <f t="shared" si="83"/>
        <v/>
      </c>
      <c r="L301" s="14" t="str">
        <f t="shared" si="83"/>
        <v/>
      </c>
      <c r="M301" s="14" t="str">
        <f t="shared" si="83"/>
        <v/>
      </c>
      <c r="N301" s="14"/>
      <c r="O301" s="10"/>
      <c r="Q301" t="s">
        <v>32</v>
      </c>
    </row>
    <row r="302" spans="1:17" x14ac:dyDescent="0.25">
      <c r="A302" s="36"/>
      <c r="B302" s="46" t="s">
        <v>40</v>
      </c>
      <c r="C302" s="47" t="str">
        <f>IF(A302="","",VLOOKUP($A297,IF(LEN(A302)=2,WSB,WSA),VLOOKUP(LEFT(A302,1),Teams,4,FALSE),FALSE))</f>
        <v/>
      </c>
      <c r="D302" s="47" t="str">
        <f t="shared" si="82"/>
        <v/>
      </c>
      <c r="E302" s="48"/>
      <c r="F302" s="49">
        <v>2</v>
      </c>
      <c r="G302" s="5"/>
      <c r="H302" s="14" t="str">
        <f t="shared" si="83"/>
        <v/>
      </c>
      <c r="I302" s="14" t="str">
        <f t="shared" si="83"/>
        <v/>
      </c>
      <c r="J302" s="14" t="str">
        <f t="shared" si="83"/>
        <v/>
      </c>
      <c r="K302" s="14" t="str">
        <f t="shared" si="83"/>
        <v/>
      </c>
      <c r="L302" s="14" t="str">
        <f t="shared" si="83"/>
        <v/>
      </c>
      <c r="M302" s="14" t="str">
        <f t="shared" si="83"/>
        <v/>
      </c>
      <c r="N302" s="14"/>
      <c r="O302" s="10"/>
    </row>
    <row r="303" spans="1:17" x14ac:dyDescent="0.25">
      <c r="A303" s="36"/>
      <c r="B303" s="46" t="s">
        <v>100</v>
      </c>
      <c r="C303" s="47" t="str">
        <f>IF(A303="","",VLOOKUP($A297,IF(LEN(A303)=2,WSB,WSA),VLOOKUP(LEFT(A303,1),Teams,4,FALSE),FALSE))</f>
        <v/>
      </c>
      <c r="D303" s="47" t="str">
        <f t="shared" si="82"/>
        <v/>
      </c>
      <c r="E303" s="48"/>
      <c r="F303" s="49">
        <v>1</v>
      </c>
      <c r="G303" s="5"/>
      <c r="H303" s="14" t="str">
        <f t="shared" si="83"/>
        <v/>
      </c>
      <c r="I303" s="14" t="str">
        <f t="shared" si="83"/>
        <v/>
      </c>
      <c r="J303" s="14" t="str">
        <f t="shared" si="83"/>
        <v/>
      </c>
      <c r="K303" s="14" t="str">
        <f t="shared" si="83"/>
        <v/>
      </c>
      <c r="L303" s="14" t="str">
        <f t="shared" si="83"/>
        <v/>
      </c>
      <c r="M303" s="14" t="str">
        <f t="shared" si="83"/>
        <v/>
      </c>
      <c r="N303" s="14">
        <f>21-SUM(H298:M303)</f>
        <v>3</v>
      </c>
      <c r="O303" s="10"/>
      <c r="Q303" t="s">
        <v>32</v>
      </c>
    </row>
    <row r="304" spans="1:17" ht="13" x14ac:dyDescent="0.3">
      <c r="D304" s="8"/>
      <c r="H304" s="16">
        <f t="shared" ref="H304:N304" si="84">SUM(H11:H303)</f>
        <v>23</v>
      </c>
      <c r="I304" s="16">
        <f t="shared" si="84"/>
        <v>230</v>
      </c>
      <c r="J304" s="16">
        <f t="shared" si="84"/>
        <v>80</v>
      </c>
      <c r="K304" s="16">
        <f t="shared" si="84"/>
        <v>95</v>
      </c>
      <c r="L304" s="16">
        <f t="shared" si="84"/>
        <v>154</v>
      </c>
      <c r="M304" s="16">
        <f t="shared" si="84"/>
        <v>50</v>
      </c>
      <c r="N304" s="16">
        <f t="shared" si="84"/>
        <v>250</v>
      </c>
      <c r="O304" s="16">
        <f>SUM(H304:N304)</f>
        <v>882</v>
      </c>
    </row>
  </sheetData>
  <sheetProtection sheet="1" objects="1" scenarios="1" selectLockedCells="1"/>
  <mergeCells count="1">
    <mergeCell ref="B1:F1"/>
  </mergeCells>
  <phoneticPr fontId="0" type="noConversion"/>
  <pageMargins left="0.25" right="0.25" top="0.75" bottom="0.75" header="0.3" footer="0.3"/>
  <pageSetup paperSize="9" scale="76" fitToHeight="8" orientation="portrait" horizontalDpi="360" verticalDpi="360" r:id="rId1"/>
  <headerFooter alignWithMargins="0"/>
  <rowBreaks count="4" manualBreakCount="4">
    <brk id="65" max="5" man="1"/>
    <brk id="135" max="5" man="1"/>
    <brk id="198" max="5" man="1"/>
    <brk id="254" max="5" man="1"/>
  </rowBreaks>
  <legacyDrawing r:id="rId2"/>
  <webPublishItems count="5">
    <webPublishItem id="24516" divId="02eyalfin_24516" sourceType="range" sourceRef="B2:F100" destinationFile="C:\Documents and Settings\Lara Bromilow\Desktop\02eyalfinu17g.htm" title="EYAL Final - Bedford - 15 September 2002"/>
    <webPublishItem id="17625" divId="07swl1_17625" sourceType="range" sourceRef="B2:F156" destinationFile="C:\Documents and Settings\tmb3\Desktop\07swl3.htm" title="Southern Women's League - Seniors Only League - Match 3 - Bedord - 2 June 2007"/>
    <webPublishItem id="14874" divId="06swl3_14874" sourceType="range" sourceRef="B2:F156" destinationFile="C:\Documents and Settings\tmb3\Desktop\06swl3a.htm" title="Southern Women's League Division 2 - Match 3 - Milton Keynes 24 June 2006"/>
    <webPublishItem id="22244" divId="06swl1_22244" sourceType="range" sourceRef="B2:N157" destinationFile="C:\Documents and Settings\tmb3\Desktop\06swl1.htm" title="Southern Womens' League Division 2 - Match 1 - Milton Keynes - 22 April 2006"/>
    <webPublishItem id="15077" divId="06swl1_15077" sourceType="range" sourceRef="B2:N193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54"/>
  <sheetViews>
    <sheetView workbookViewId="0">
      <selection activeCell="D12" sqref="D12"/>
    </sheetView>
  </sheetViews>
  <sheetFormatPr defaultRowHeight="12.5" x14ac:dyDescent="0.25"/>
  <cols>
    <col min="1" max="1" width="2" customWidth="1"/>
    <col min="2" max="2" width="14.7265625" customWidth="1"/>
    <col min="3" max="4" width="6.26953125" customWidth="1"/>
    <col min="5" max="5" width="10.54296875" customWidth="1"/>
    <col min="6" max="6" width="2" customWidth="1"/>
  </cols>
  <sheetData>
    <row r="1" spans="1:11" ht="15.5" x14ac:dyDescent="0.35">
      <c r="A1" s="1" t="str">
        <f>Dec!B1</f>
        <v xml:space="preserve">Sussex Under 13 League - East Division 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19" spans="1:11" x14ac:dyDescent="0.25">
      <c r="A19" s="2"/>
      <c r="B19" s="2"/>
      <c r="C19" s="2"/>
      <c r="D19" s="2"/>
      <c r="E19" s="2"/>
      <c r="F19" s="2"/>
    </row>
    <row r="20" spans="1:11" x14ac:dyDescent="0.25">
      <c r="A20" s="2"/>
      <c r="B20" s="2"/>
      <c r="C20" s="2"/>
      <c r="D20" s="2"/>
      <c r="E20" s="2"/>
      <c r="F20" s="2"/>
    </row>
    <row r="21" spans="1:11" x14ac:dyDescent="0.25">
      <c r="A21" s="2"/>
      <c r="B21" s="2"/>
      <c r="C21" s="2"/>
      <c r="D21" s="2"/>
      <c r="E21" s="2"/>
      <c r="F21" s="2"/>
    </row>
    <row r="22" spans="1:11" x14ac:dyDescent="0.25">
      <c r="A22" s="2"/>
      <c r="B22" s="2"/>
      <c r="C22" s="2"/>
      <c r="D22" s="2"/>
      <c r="E22" s="2"/>
      <c r="F22" s="2"/>
    </row>
    <row r="23" spans="1:11" x14ac:dyDescent="0.25">
      <c r="A23" s="2"/>
      <c r="B23" s="2"/>
      <c r="C23" s="2"/>
      <c r="D23" s="2"/>
      <c r="E23" s="2"/>
      <c r="F23" s="2"/>
    </row>
    <row r="24" spans="1:11" x14ac:dyDescent="0.25">
      <c r="A24" s="2"/>
      <c r="B24" s="2"/>
      <c r="C24" s="2"/>
      <c r="D24" s="2"/>
      <c r="E24" s="2"/>
      <c r="F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162"/>
  <sheetViews>
    <sheetView tabSelected="1" topLeftCell="A114" zoomScale="70" zoomScaleNormal="70" workbookViewId="0">
      <selection activeCell="C122" sqref="C122:F126"/>
    </sheetView>
  </sheetViews>
  <sheetFormatPr defaultRowHeight="12.5" x14ac:dyDescent="0.25"/>
  <cols>
    <col min="1" max="1" width="10.54296875" style="4" customWidth="1"/>
    <col min="2" max="2" width="10.26953125" style="4" customWidth="1"/>
    <col min="3" max="3" width="4.81640625" style="4" customWidth="1"/>
    <col min="4" max="4" width="28.81640625" style="4" customWidth="1"/>
    <col min="5" max="5" width="9.81640625" style="99" customWidth="1"/>
    <col min="6" max="6" width="28" style="4" customWidth="1"/>
    <col min="7" max="7" width="10.54296875" style="3" customWidth="1"/>
    <col min="8" max="11" width="9.1796875" style="2" customWidth="1"/>
    <col min="16" max="16" width="40" customWidth="1"/>
  </cols>
  <sheetData>
    <row r="1" spans="1:7" ht="15" customHeight="1" x14ac:dyDescent="0.35">
      <c r="A1" s="60" t="s">
        <v>5</v>
      </c>
      <c r="B1" s="60" t="s">
        <v>484</v>
      </c>
      <c r="C1" s="60" t="s">
        <v>120</v>
      </c>
      <c r="D1" s="60" t="s">
        <v>19</v>
      </c>
      <c r="E1" s="61" t="s">
        <v>128</v>
      </c>
      <c r="F1" s="60" t="s">
        <v>20</v>
      </c>
      <c r="G1" s="60" t="s">
        <v>21</v>
      </c>
    </row>
    <row r="2" spans="1:7" ht="15" customHeight="1" x14ac:dyDescent="0.35">
      <c r="A2" s="60" t="s">
        <v>45</v>
      </c>
      <c r="B2" s="60" t="s">
        <v>406</v>
      </c>
      <c r="C2" s="60" t="s">
        <v>121</v>
      </c>
      <c r="D2" s="92" t="s">
        <v>250</v>
      </c>
      <c r="E2" s="97">
        <v>318</v>
      </c>
      <c r="F2" s="60" t="s">
        <v>118</v>
      </c>
      <c r="G2" s="60"/>
    </row>
    <row r="3" spans="1:7" ht="15" customHeight="1" x14ac:dyDescent="0.35">
      <c r="A3" s="60" t="s">
        <v>45</v>
      </c>
      <c r="B3" s="104">
        <v>1.3229166666666667E-3</v>
      </c>
      <c r="C3" s="60" t="s">
        <v>152</v>
      </c>
      <c r="D3" s="88" t="s">
        <v>205</v>
      </c>
      <c r="E3" s="98">
        <v>302</v>
      </c>
      <c r="F3" s="60" t="s">
        <v>113</v>
      </c>
      <c r="G3" s="60"/>
    </row>
    <row r="4" spans="1:7" ht="15.5" x14ac:dyDescent="0.35">
      <c r="A4" t="s">
        <v>45</v>
      </c>
      <c r="B4" s="4" t="s">
        <v>407</v>
      </c>
      <c r="C4" s="60" t="s">
        <v>152</v>
      </c>
      <c r="D4" s="88" t="s">
        <v>210</v>
      </c>
      <c r="E4" s="98">
        <v>307</v>
      </c>
      <c r="F4" s="60" t="s">
        <v>113</v>
      </c>
      <c r="G4" s="64"/>
    </row>
    <row r="5" spans="1:7" ht="15.5" x14ac:dyDescent="0.35">
      <c r="A5" s="71" t="s">
        <v>45</v>
      </c>
      <c r="B5" s="60" t="s">
        <v>349</v>
      </c>
      <c r="C5" s="60" t="s">
        <v>152</v>
      </c>
      <c r="D5" s="88" t="s">
        <v>203</v>
      </c>
      <c r="E5" s="98">
        <v>304</v>
      </c>
      <c r="F5" s="60" t="s">
        <v>113</v>
      </c>
      <c r="G5" s="64"/>
    </row>
    <row r="6" spans="1:7" ht="15.5" x14ac:dyDescent="0.35">
      <c r="A6" s="60" t="s">
        <v>45</v>
      </c>
      <c r="B6" s="60" t="s">
        <v>350</v>
      </c>
      <c r="C6" s="60" t="s">
        <v>121</v>
      </c>
      <c r="D6" s="60" t="s">
        <v>122</v>
      </c>
      <c r="E6" s="61" t="s">
        <v>246</v>
      </c>
      <c r="F6" s="60" t="s">
        <v>113</v>
      </c>
      <c r="G6" s="64"/>
    </row>
    <row r="7" spans="1:7" ht="15.5" x14ac:dyDescent="0.35">
      <c r="A7" s="60" t="s">
        <v>45</v>
      </c>
      <c r="B7" s="60" t="s">
        <v>408</v>
      </c>
      <c r="C7" s="60" t="s">
        <v>121</v>
      </c>
      <c r="D7" s="60" t="s">
        <v>119</v>
      </c>
      <c r="E7" s="61" t="s">
        <v>245</v>
      </c>
      <c r="F7" s="60" t="s">
        <v>113</v>
      </c>
      <c r="G7" s="64"/>
    </row>
    <row r="8" spans="1:7" ht="15.5" x14ac:dyDescent="0.35">
      <c r="A8" s="60" t="s">
        <v>45</v>
      </c>
      <c r="B8" s="60" t="s">
        <v>408</v>
      </c>
      <c r="C8" s="60" t="s">
        <v>121</v>
      </c>
      <c r="D8" s="92" t="s">
        <v>249</v>
      </c>
      <c r="E8" s="97">
        <v>316</v>
      </c>
      <c r="F8" s="60" t="s">
        <v>118</v>
      </c>
      <c r="G8" s="64"/>
    </row>
    <row r="9" spans="1:7" ht="15.5" x14ac:dyDescent="0.35">
      <c r="A9" t="s">
        <v>45</v>
      </c>
      <c r="B9" s="4" t="s">
        <v>351</v>
      </c>
      <c r="C9" s="60" t="s">
        <v>152</v>
      </c>
      <c r="D9" s="88" t="s">
        <v>222</v>
      </c>
      <c r="E9" s="99" t="s">
        <v>268</v>
      </c>
      <c r="F9" s="4" t="s">
        <v>117</v>
      </c>
      <c r="G9" s="64"/>
    </row>
    <row r="10" spans="1:7" ht="15.5" x14ac:dyDescent="0.35">
      <c r="A10" s="60" t="s">
        <v>45</v>
      </c>
      <c r="B10" s="104" t="s">
        <v>486</v>
      </c>
      <c r="C10" s="60" t="s">
        <v>152</v>
      </c>
      <c r="D10" s="88" t="s">
        <v>218</v>
      </c>
      <c r="E10" s="99" t="s">
        <v>269</v>
      </c>
      <c r="F10" s="4" t="s">
        <v>117</v>
      </c>
      <c r="G10" s="64"/>
    </row>
    <row r="11" spans="1:7" ht="15.5" x14ac:dyDescent="0.35">
      <c r="A11" s="4" t="s">
        <v>45</v>
      </c>
      <c r="B11" s="60" t="s">
        <v>409</v>
      </c>
      <c r="C11" s="60" t="s">
        <v>121</v>
      </c>
      <c r="D11" s="92" t="s">
        <v>178</v>
      </c>
      <c r="E11" s="97">
        <v>317</v>
      </c>
      <c r="F11" s="60" t="s">
        <v>118</v>
      </c>
      <c r="G11" s="64"/>
    </row>
    <row r="12" spans="1:7" ht="15.5" x14ac:dyDescent="0.35">
      <c r="A12" s="60" t="s">
        <v>45</v>
      </c>
      <c r="B12" s="4" t="s">
        <v>352</v>
      </c>
      <c r="C12" s="60" t="s">
        <v>152</v>
      </c>
      <c r="D12" s="88" t="s">
        <v>139</v>
      </c>
      <c r="E12" s="98">
        <v>366</v>
      </c>
      <c r="F12" s="60" t="s">
        <v>115</v>
      </c>
      <c r="G12" s="64"/>
    </row>
    <row r="13" spans="1:7" ht="15.5" x14ac:dyDescent="0.35">
      <c r="A13" s="60" t="s">
        <v>45</v>
      </c>
      <c r="B13" s="104" t="s">
        <v>485</v>
      </c>
      <c r="C13" s="4" t="s">
        <v>121</v>
      </c>
      <c r="D13" s="88" t="s">
        <v>224</v>
      </c>
      <c r="E13" s="99" t="s">
        <v>271</v>
      </c>
      <c r="F13" s="4" t="s">
        <v>117</v>
      </c>
      <c r="G13" s="64"/>
    </row>
    <row r="14" spans="1:7" ht="15.5" x14ac:dyDescent="0.35">
      <c r="A14" s="60" t="s">
        <v>45</v>
      </c>
      <c r="B14" s="104" t="s">
        <v>485</v>
      </c>
      <c r="D14" s="88" t="s">
        <v>229</v>
      </c>
      <c r="E14" s="99" t="s">
        <v>276</v>
      </c>
      <c r="F14" s="4" t="s">
        <v>117</v>
      </c>
      <c r="G14" s="64"/>
    </row>
    <row r="15" spans="1:7" ht="15.5" x14ac:dyDescent="0.35">
      <c r="A15" s="60" t="s">
        <v>45</v>
      </c>
      <c r="B15" s="60" t="s">
        <v>353</v>
      </c>
      <c r="C15" s="4" t="s">
        <v>121</v>
      </c>
      <c r="D15" s="88" t="s">
        <v>228</v>
      </c>
      <c r="E15" s="99" t="s">
        <v>275</v>
      </c>
      <c r="F15" s="4" t="s">
        <v>117</v>
      </c>
      <c r="G15" s="65"/>
    </row>
    <row r="16" spans="1:7" ht="15.5" x14ac:dyDescent="0.35">
      <c r="A16" s="60" t="s">
        <v>45</v>
      </c>
      <c r="B16" s="60" t="s">
        <v>410</v>
      </c>
      <c r="D16" s="4" t="s">
        <v>278</v>
      </c>
      <c r="E16" s="99" t="s">
        <v>279</v>
      </c>
      <c r="F16" s="4" t="s">
        <v>117</v>
      </c>
      <c r="G16" s="65"/>
    </row>
    <row r="17" spans="1:16" ht="15.5" x14ac:dyDescent="0.35">
      <c r="A17" s="60" t="s">
        <v>45</v>
      </c>
      <c r="B17" s="104" t="s">
        <v>487</v>
      </c>
      <c r="C17" s="4" t="s">
        <v>121</v>
      </c>
      <c r="D17" s="88" t="s">
        <v>227</v>
      </c>
      <c r="E17" s="99" t="s">
        <v>274</v>
      </c>
      <c r="F17" s="4" t="s">
        <v>117</v>
      </c>
      <c r="G17" s="64"/>
    </row>
    <row r="18" spans="1:16" ht="15.5" x14ac:dyDescent="0.35">
      <c r="A18" s="60" t="s">
        <v>45</v>
      </c>
      <c r="B18" s="4" t="s">
        <v>354</v>
      </c>
      <c r="C18" s="60" t="s">
        <v>152</v>
      </c>
      <c r="D18" s="88" t="s">
        <v>153</v>
      </c>
      <c r="E18" s="98">
        <v>361</v>
      </c>
      <c r="F18" s="60" t="s">
        <v>115</v>
      </c>
      <c r="G18" s="64"/>
    </row>
    <row r="19" spans="1:16" ht="15.5" x14ac:dyDescent="0.35">
      <c r="A19" s="60" t="s">
        <v>45</v>
      </c>
      <c r="B19" s="104" t="s">
        <v>488</v>
      </c>
      <c r="C19" s="4" t="s">
        <v>121</v>
      </c>
      <c r="D19" s="88" t="s">
        <v>225</v>
      </c>
      <c r="E19" s="99" t="s">
        <v>272</v>
      </c>
      <c r="F19" s="4" t="s">
        <v>117</v>
      </c>
      <c r="G19" s="64"/>
    </row>
    <row r="20" spans="1:16" ht="15.5" x14ac:dyDescent="0.35">
      <c r="A20" s="60" t="s">
        <v>45</v>
      </c>
      <c r="B20" s="104" t="s">
        <v>489</v>
      </c>
      <c r="C20" s="4" t="s">
        <v>121</v>
      </c>
      <c r="D20" s="88" t="s">
        <v>255</v>
      </c>
      <c r="E20" s="61" t="s">
        <v>264</v>
      </c>
      <c r="F20" s="60" t="s">
        <v>114</v>
      </c>
      <c r="G20" s="64"/>
    </row>
    <row r="21" spans="1:16" ht="15.5" x14ac:dyDescent="0.35">
      <c r="A21" s="60" t="s">
        <v>45</v>
      </c>
      <c r="B21" s="104" t="s">
        <v>490</v>
      </c>
      <c r="C21" s="4" t="s">
        <v>121</v>
      </c>
      <c r="D21" s="88" t="s">
        <v>223</v>
      </c>
      <c r="E21" s="99" t="s">
        <v>270</v>
      </c>
      <c r="F21" s="4" t="s">
        <v>117</v>
      </c>
      <c r="G21" s="64"/>
      <c r="P21" s="77"/>
    </row>
    <row r="22" spans="1:16" ht="15.5" x14ac:dyDescent="0.35">
      <c r="A22" s="60" t="s">
        <v>45</v>
      </c>
      <c r="B22" s="60" t="s">
        <v>411</v>
      </c>
      <c r="C22" s="4" t="s">
        <v>121</v>
      </c>
      <c r="D22" s="88" t="s">
        <v>230</v>
      </c>
      <c r="E22" s="73">
        <v>343</v>
      </c>
      <c r="F22" s="4" t="s">
        <v>117</v>
      </c>
      <c r="G22" s="64"/>
    </row>
    <row r="23" spans="1:16" ht="15.5" x14ac:dyDescent="0.35">
      <c r="A23" s="60" t="s">
        <v>45</v>
      </c>
      <c r="B23" s="4" t="s">
        <v>355</v>
      </c>
      <c r="C23" s="4" t="s">
        <v>152</v>
      </c>
      <c r="D23" s="88" t="s">
        <v>154</v>
      </c>
      <c r="E23" s="98">
        <v>362</v>
      </c>
      <c r="F23" s="60" t="s">
        <v>115</v>
      </c>
      <c r="G23" s="64"/>
    </row>
    <row r="24" spans="1:16" ht="15.5" x14ac:dyDescent="0.35">
      <c r="A24" s="60" t="s">
        <v>46</v>
      </c>
      <c r="B24" s="60" t="s">
        <v>414</v>
      </c>
      <c r="C24" s="60" t="s">
        <v>152</v>
      </c>
      <c r="D24" s="88" t="s">
        <v>206</v>
      </c>
      <c r="E24" s="98">
        <v>303</v>
      </c>
      <c r="F24" s="60" t="s">
        <v>113</v>
      </c>
      <c r="G24" s="64"/>
    </row>
    <row r="25" spans="1:16" ht="15.5" x14ac:dyDescent="0.35">
      <c r="A25" s="60" t="s">
        <v>46</v>
      </c>
      <c r="B25" s="60" t="s">
        <v>415</v>
      </c>
      <c r="C25" s="60" t="s">
        <v>121</v>
      </c>
      <c r="D25" s="92" t="s">
        <v>252</v>
      </c>
      <c r="E25" s="97">
        <v>320</v>
      </c>
      <c r="F25" s="60" t="s">
        <v>118</v>
      </c>
      <c r="G25" s="64"/>
    </row>
    <row r="26" spans="1:16" ht="15.5" x14ac:dyDescent="0.35">
      <c r="A26" s="60" t="s">
        <v>1</v>
      </c>
      <c r="B26" s="4" t="s">
        <v>480</v>
      </c>
      <c r="C26" s="60" t="s">
        <v>152</v>
      </c>
      <c r="D26" s="88" t="s">
        <v>137</v>
      </c>
      <c r="E26" s="98">
        <v>365</v>
      </c>
      <c r="F26" s="60" t="s">
        <v>115</v>
      </c>
      <c r="G26" s="64"/>
    </row>
    <row r="27" spans="1:16" ht="15.5" x14ac:dyDescent="0.35">
      <c r="A27" s="60" t="s">
        <v>1</v>
      </c>
      <c r="B27" s="4" t="s">
        <v>367</v>
      </c>
      <c r="C27" s="60" t="s">
        <v>152</v>
      </c>
      <c r="D27" s="88" t="s">
        <v>155</v>
      </c>
      <c r="E27" s="98">
        <v>363</v>
      </c>
      <c r="F27" s="60" t="s">
        <v>115</v>
      </c>
      <c r="G27" s="64"/>
    </row>
    <row r="28" spans="1:16" ht="15.5" x14ac:dyDescent="0.35">
      <c r="A28" t="s">
        <v>1</v>
      </c>
      <c r="B28" s="4" t="s">
        <v>472</v>
      </c>
      <c r="C28" s="4" t="s">
        <v>152</v>
      </c>
      <c r="D28" s="88" t="s">
        <v>211</v>
      </c>
      <c r="E28" s="98">
        <v>308</v>
      </c>
      <c r="F28" s="60" t="s">
        <v>113</v>
      </c>
      <c r="G28" s="72"/>
    </row>
    <row r="29" spans="1:16" ht="15.5" x14ac:dyDescent="0.35">
      <c r="A29" s="60" t="s">
        <v>1</v>
      </c>
      <c r="B29" s="60" t="s">
        <v>327</v>
      </c>
      <c r="C29" s="60" t="s">
        <v>121</v>
      </c>
      <c r="D29" s="92" t="s">
        <v>251</v>
      </c>
      <c r="E29" s="97">
        <v>319</v>
      </c>
      <c r="F29" s="60" t="s">
        <v>118</v>
      </c>
      <c r="G29" s="64"/>
    </row>
    <row r="30" spans="1:16" ht="15.5" x14ac:dyDescent="0.35">
      <c r="A30" s="4" t="s">
        <v>1</v>
      </c>
      <c r="B30" s="60" t="s">
        <v>479</v>
      </c>
      <c r="C30" s="60" t="s">
        <v>121</v>
      </c>
      <c r="D30" s="92" t="s">
        <v>250</v>
      </c>
      <c r="E30" s="97">
        <v>318</v>
      </c>
      <c r="F30" s="60" t="s">
        <v>118</v>
      </c>
      <c r="G30" s="64"/>
    </row>
    <row r="31" spans="1:16" ht="15.5" x14ac:dyDescent="0.35">
      <c r="A31" s="60" t="s">
        <v>1</v>
      </c>
      <c r="B31" s="73">
        <v>2.89</v>
      </c>
      <c r="C31" s="4" t="s">
        <v>121</v>
      </c>
      <c r="D31" s="88" t="s">
        <v>253</v>
      </c>
      <c r="E31" s="73">
        <v>377</v>
      </c>
      <c r="F31" s="60" t="s">
        <v>114</v>
      </c>
      <c r="G31"/>
    </row>
    <row r="32" spans="1:16" ht="15.5" x14ac:dyDescent="0.35">
      <c r="A32" s="71" t="s">
        <v>1</v>
      </c>
      <c r="B32" s="60" t="s">
        <v>477</v>
      </c>
      <c r="C32" s="60" t="s">
        <v>121</v>
      </c>
      <c r="D32" s="92" t="s">
        <v>249</v>
      </c>
      <c r="E32" s="97">
        <v>316</v>
      </c>
      <c r="F32" s="60" t="s">
        <v>118</v>
      </c>
      <c r="G32" s="64"/>
    </row>
    <row r="33" spans="1:16" ht="15.5" x14ac:dyDescent="0.35">
      <c r="A33" s="60" t="s">
        <v>1</v>
      </c>
      <c r="B33" s="73">
        <v>2.65</v>
      </c>
      <c r="C33" s="4" t="s">
        <v>121</v>
      </c>
      <c r="D33" s="88" t="s">
        <v>254</v>
      </c>
      <c r="E33" s="73">
        <v>347</v>
      </c>
      <c r="F33" s="60" t="s">
        <v>114</v>
      </c>
      <c r="G33" s="64"/>
    </row>
    <row r="34" spans="1:16" ht="15.5" x14ac:dyDescent="0.35">
      <c r="A34" s="60" t="s">
        <v>1</v>
      </c>
      <c r="B34" s="60" t="s">
        <v>478</v>
      </c>
      <c r="C34" s="60" t="s">
        <v>121</v>
      </c>
      <c r="D34" s="92" t="s">
        <v>178</v>
      </c>
      <c r="E34" s="97">
        <v>317</v>
      </c>
      <c r="F34" s="60" t="s">
        <v>118</v>
      </c>
      <c r="G34" s="64"/>
    </row>
    <row r="35" spans="1:16" ht="15.5" x14ac:dyDescent="0.35">
      <c r="A35" s="60" t="s">
        <v>1</v>
      </c>
      <c r="B35" s="60" t="s">
        <v>482</v>
      </c>
      <c r="C35" s="4" t="s">
        <v>121</v>
      </c>
      <c r="D35" s="88" t="s">
        <v>230</v>
      </c>
      <c r="E35" s="73">
        <v>343</v>
      </c>
      <c r="F35" s="4" t="s">
        <v>117</v>
      </c>
      <c r="G35" s="65"/>
    </row>
    <row r="36" spans="1:16" ht="15.5" x14ac:dyDescent="0.35">
      <c r="A36" t="s">
        <v>43</v>
      </c>
      <c r="B36" s="4" t="s">
        <v>304</v>
      </c>
      <c r="C36" s="4" t="s">
        <v>152</v>
      </c>
      <c r="D36" s="4" t="s">
        <v>214</v>
      </c>
      <c r="E36" s="99" t="s">
        <v>266</v>
      </c>
      <c r="F36" s="4" t="s">
        <v>117</v>
      </c>
      <c r="G36" s="65"/>
    </row>
    <row r="37" spans="1:16" ht="15.5" x14ac:dyDescent="0.35">
      <c r="A37" s="71" t="s">
        <v>43</v>
      </c>
      <c r="B37" s="60" t="s">
        <v>305</v>
      </c>
      <c r="C37" s="60" t="s">
        <v>121</v>
      </c>
      <c r="D37" s="60" t="s">
        <v>122</v>
      </c>
      <c r="E37" s="61" t="s">
        <v>246</v>
      </c>
      <c r="F37" s="60" t="s">
        <v>113</v>
      </c>
      <c r="G37" s="65"/>
    </row>
    <row r="38" spans="1:16" ht="15.5" x14ac:dyDescent="0.35">
      <c r="A38" s="60" t="s">
        <v>43</v>
      </c>
      <c r="B38" s="60" t="s">
        <v>315</v>
      </c>
      <c r="C38" s="60" t="s">
        <v>121</v>
      </c>
      <c r="D38" s="92" t="s">
        <v>251</v>
      </c>
      <c r="E38" s="97">
        <v>319</v>
      </c>
      <c r="F38" s="60" t="s">
        <v>118</v>
      </c>
      <c r="G38" s="72"/>
      <c r="P38" s="77"/>
    </row>
    <row r="39" spans="1:16" ht="15.5" x14ac:dyDescent="0.35">
      <c r="A39" s="60" t="s">
        <v>43</v>
      </c>
      <c r="B39" s="4" t="s">
        <v>315</v>
      </c>
      <c r="C39" s="60" t="s">
        <v>152</v>
      </c>
      <c r="D39" s="88" t="s">
        <v>155</v>
      </c>
      <c r="E39" s="98">
        <v>363</v>
      </c>
      <c r="F39" s="60" t="s">
        <v>115</v>
      </c>
      <c r="G39" s="72"/>
      <c r="P39" s="77"/>
    </row>
    <row r="40" spans="1:16" ht="15.5" x14ac:dyDescent="0.35">
      <c r="A40" s="60" t="s">
        <v>43</v>
      </c>
      <c r="B40" s="60" t="s">
        <v>310</v>
      </c>
      <c r="C40" s="60" t="s">
        <v>121</v>
      </c>
      <c r="D40" s="60" t="s">
        <v>119</v>
      </c>
      <c r="E40" s="61" t="s">
        <v>245</v>
      </c>
      <c r="F40" s="60" t="s">
        <v>113</v>
      </c>
      <c r="G40" s="65"/>
    </row>
    <row r="41" spans="1:16" ht="15.5" x14ac:dyDescent="0.35">
      <c r="A41" s="60" t="s">
        <v>43</v>
      </c>
      <c r="B41" s="73">
        <v>12.2</v>
      </c>
      <c r="C41" s="4" t="s">
        <v>121</v>
      </c>
      <c r="D41" s="88" t="s">
        <v>253</v>
      </c>
      <c r="E41" s="73">
        <v>377</v>
      </c>
      <c r="F41" s="60" t="s">
        <v>114</v>
      </c>
      <c r="G41" s="65"/>
    </row>
    <row r="42" spans="1:16" ht="15.5" x14ac:dyDescent="0.35">
      <c r="A42" s="60" t="s">
        <v>43</v>
      </c>
      <c r="B42" s="73">
        <v>12.2</v>
      </c>
      <c r="C42" s="4" t="s">
        <v>121</v>
      </c>
      <c r="D42" s="88" t="s">
        <v>254</v>
      </c>
      <c r="E42" s="73">
        <v>347</v>
      </c>
      <c r="F42" s="60" t="s">
        <v>114</v>
      </c>
      <c r="G42" s="65"/>
    </row>
    <row r="43" spans="1:16" ht="15.5" x14ac:dyDescent="0.35">
      <c r="A43" s="60" t="s">
        <v>43</v>
      </c>
      <c r="B43" s="60" t="s">
        <v>310</v>
      </c>
      <c r="D43" s="4" t="s">
        <v>278</v>
      </c>
      <c r="E43" s="99" t="s">
        <v>279</v>
      </c>
      <c r="F43" s="4" t="s">
        <v>117</v>
      </c>
      <c r="G43" s="65"/>
    </row>
    <row r="44" spans="1:16" ht="15.5" x14ac:dyDescent="0.35">
      <c r="A44" s="60" t="s">
        <v>43</v>
      </c>
      <c r="B44" s="60" t="s">
        <v>307</v>
      </c>
      <c r="C44" s="60" t="s">
        <v>152</v>
      </c>
      <c r="D44" s="88" t="s">
        <v>222</v>
      </c>
      <c r="E44" s="99" t="s">
        <v>268</v>
      </c>
      <c r="F44" s="4" t="s">
        <v>117</v>
      </c>
      <c r="G44" s="65"/>
    </row>
    <row r="45" spans="1:16" ht="15.5" x14ac:dyDescent="0.35">
      <c r="A45" s="60" t="s">
        <v>43</v>
      </c>
      <c r="B45" s="60" t="s">
        <v>307</v>
      </c>
      <c r="C45" s="4" t="s">
        <v>121</v>
      </c>
      <c r="D45" s="88" t="s">
        <v>229</v>
      </c>
      <c r="E45" s="61" t="s">
        <v>276</v>
      </c>
      <c r="F45" s="4" t="s">
        <v>117</v>
      </c>
      <c r="G45" s="65"/>
    </row>
    <row r="46" spans="1:16" ht="15.5" x14ac:dyDescent="0.35">
      <c r="A46" s="60" t="s">
        <v>43</v>
      </c>
      <c r="B46" s="60" t="s">
        <v>308</v>
      </c>
      <c r="C46" s="60" t="s">
        <v>121</v>
      </c>
      <c r="D46" s="92" t="s">
        <v>252</v>
      </c>
      <c r="E46" s="97">
        <v>320</v>
      </c>
      <c r="F46" s="60" t="s">
        <v>118</v>
      </c>
      <c r="G46" s="65"/>
    </row>
    <row r="47" spans="1:16" ht="15.5" x14ac:dyDescent="0.35">
      <c r="A47" s="60" t="s">
        <v>43</v>
      </c>
      <c r="B47" s="73">
        <v>13</v>
      </c>
      <c r="C47" s="4" t="s">
        <v>121</v>
      </c>
      <c r="D47" s="88" t="s">
        <v>224</v>
      </c>
      <c r="E47" s="99" t="s">
        <v>271</v>
      </c>
      <c r="F47" s="4" t="s">
        <v>117</v>
      </c>
      <c r="G47" s="65"/>
    </row>
    <row r="48" spans="1:16" ht="15.5" x14ac:dyDescent="0.35">
      <c r="A48" s="60" t="s">
        <v>43</v>
      </c>
      <c r="B48" s="60" t="s">
        <v>313</v>
      </c>
      <c r="C48" s="4" t="s">
        <v>121</v>
      </c>
      <c r="D48" s="88" t="s">
        <v>225</v>
      </c>
      <c r="E48" s="99" t="s">
        <v>272</v>
      </c>
      <c r="F48" s="4" t="s">
        <v>117</v>
      </c>
      <c r="G48" s="65"/>
    </row>
    <row r="49" spans="1:13" ht="15.5" x14ac:dyDescent="0.35">
      <c r="A49" s="60" t="s">
        <v>43</v>
      </c>
      <c r="B49" s="60" t="s">
        <v>331</v>
      </c>
      <c r="C49" s="4" t="s">
        <v>121</v>
      </c>
      <c r="D49" s="88" t="s">
        <v>227</v>
      </c>
      <c r="E49" s="99" t="s">
        <v>274</v>
      </c>
      <c r="F49" s="4" t="s">
        <v>117</v>
      </c>
      <c r="G49" s="65"/>
    </row>
    <row r="50" spans="1:13" ht="15.5" x14ac:dyDescent="0.35">
      <c r="A50" s="60" t="s">
        <v>43</v>
      </c>
      <c r="B50" s="73">
        <v>13.5</v>
      </c>
      <c r="C50" s="4" t="s">
        <v>121</v>
      </c>
      <c r="D50" s="88" t="s">
        <v>223</v>
      </c>
      <c r="E50" s="99" t="s">
        <v>270</v>
      </c>
      <c r="F50" s="4" t="s">
        <v>117</v>
      </c>
      <c r="G50" s="65"/>
    </row>
    <row r="51" spans="1:13" ht="15.5" x14ac:dyDescent="0.35">
      <c r="A51" s="60" t="s">
        <v>43</v>
      </c>
      <c r="B51" s="4" t="s">
        <v>332</v>
      </c>
      <c r="C51" s="60" t="s">
        <v>152</v>
      </c>
      <c r="D51" s="88" t="s">
        <v>153</v>
      </c>
      <c r="E51" s="98">
        <v>361</v>
      </c>
      <c r="F51" s="60" t="s">
        <v>115</v>
      </c>
      <c r="G51" s="65"/>
    </row>
    <row r="52" spans="1:13" ht="15.5" x14ac:dyDescent="0.35">
      <c r="A52" s="60" t="s">
        <v>43</v>
      </c>
      <c r="B52" s="73">
        <v>14.1</v>
      </c>
      <c r="C52" s="4" t="s">
        <v>121</v>
      </c>
      <c r="D52" s="88" t="s">
        <v>228</v>
      </c>
      <c r="E52" s="99" t="s">
        <v>275</v>
      </c>
      <c r="F52" s="4" t="s">
        <v>117</v>
      </c>
      <c r="G52" s="65"/>
    </row>
    <row r="53" spans="1:13" ht="15.5" x14ac:dyDescent="0.35">
      <c r="A53" s="60" t="s">
        <v>43</v>
      </c>
      <c r="B53" s="73">
        <v>14.6</v>
      </c>
      <c r="C53" s="4" t="s">
        <v>121</v>
      </c>
      <c r="D53" s="88" t="s">
        <v>230</v>
      </c>
      <c r="E53" s="73">
        <v>343</v>
      </c>
      <c r="F53" s="4" t="s">
        <v>117</v>
      </c>
      <c r="G53" s="65"/>
    </row>
    <row r="54" spans="1:13" ht="15.5" x14ac:dyDescent="0.35">
      <c r="A54" t="s">
        <v>25</v>
      </c>
      <c r="B54" s="4" t="s">
        <v>471</v>
      </c>
      <c r="C54" s="60" t="s">
        <v>152</v>
      </c>
      <c r="D54" s="88" t="s">
        <v>212</v>
      </c>
      <c r="E54" s="98">
        <v>310</v>
      </c>
      <c r="F54" s="60" t="s">
        <v>113</v>
      </c>
      <c r="G54"/>
    </row>
    <row r="55" spans="1:13" ht="15.5" x14ac:dyDescent="0.35">
      <c r="A55" t="s">
        <v>25</v>
      </c>
      <c r="B55" s="4" t="s">
        <v>470</v>
      </c>
      <c r="C55" s="60" t="s">
        <v>152</v>
      </c>
      <c r="D55" s="88" t="s">
        <v>209</v>
      </c>
      <c r="E55" s="98">
        <v>306</v>
      </c>
      <c r="F55" s="60" t="s">
        <v>113</v>
      </c>
      <c r="G55" s="65"/>
    </row>
    <row r="56" spans="1:13" ht="15.5" x14ac:dyDescent="0.35">
      <c r="A56" s="60" t="s">
        <v>25</v>
      </c>
      <c r="B56" s="73">
        <v>14.34</v>
      </c>
      <c r="C56" s="4" t="s">
        <v>121</v>
      </c>
      <c r="D56" s="88" t="s">
        <v>255</v>
      </c>
      <c r="E56" s="61" t="s">
        <v>264</v>
      </c>
      <c r="F56" s="60" t="s">
        <v>114</v>
      </c>
      <c r="G56" s="65"/>
    </row>
    <row r="57" spans="1:13" ht="15.5" x14ac:dyDescent="0.35">
      <c r="A57" s="60" t="s">
        <v>23</v>
      </c>
      <c r="B57" s="4" t="s">
        <v>383</v>
      </c>
      <c r="C57" s="73" t="s">
        <v>152</v>
      </c>
      <c r="D57" s="88" t="s">
        <v>133</v>
      </c>
      <c r="E57" s="98">
        <v>364</v>
      </c>
      <c r="F57" s="60" t="s">
        <v>115</v>
      </c>
      <c r="G57" s="65"/>
    </row>
    <row r="58" spans="1:13" ht="15.5" x14ac:dyDescent="0.35">
      <c r="A58" s="60"/>
      <c r="C58" s="73"/>
      <c r="D58" s="88"/>
      <c r="E58" s="98"/>
      <c r="F58" s="60"/>
      <c r="G58" s="65"/>
    </row>
    <row r="59" spans="1:13" ht="15.5" x14ac:dyDescent="0.35">
      <c r="A59" s="60"/>
      <c r="B59" s="60"/>
      <c r="C59" s="60" t="s">
        <v>152</v>
      </c>
      <c r="D59" s="92" t="s">
        <v>170</v>
      </c>
      <c r="E59" s="97">
        <v>321</v>
      </c>
      <c r="F59" s="60" t="s">
        <v>118</v>
      </c>
      <c r="G59" s="65"/>
    </row>
    <row r="60" spans="1:13" ht="15.5" x14ac:dyDescent="0.35">
      <c r="A60" s="60"/>
      <c r="B60" s="60"/>
      <c r="C60" s="60" t="s">
        <v>152</v>
      </c>
      <c r="D60" s="92" t="s">
        <v>171</v>
      </c>
      <c r="E60" s="97">
        <v>322</v>
      </c>
      <c r="F60" s="60" t="s">
        <v>118</v>
      </c>
      <c r="G60" s="65"/>
    </row>
    <row r="61" spans="1:13" ht="15.5" x14ac:dyDescent="0.35">
      <c r="A61"/>
      <c r="C61" s="60" t="s">
        <v>152</v>
      </c>
      <c r="D61" s="88" t="s">
        <v>186</v>
      </c>
      <c r="E61" s="98">
        <v>309</v>
      </c>
      <c r="F61" s="60" t="s">
        <v>113</v>
      </c>
      <c r="G61" s="65"/>
    </row>
    <row r="62" spans="1:13" ht="15.5" x14ac:dyDescent="0.35">
      <c r="A62"/>
      <c r="C62" s="4" t="s">
        <v>152</v>
      </c>
      <c r="D62" s="88" t="s">
        <v>217</v>
      </c>
      <c r="E62" s="99" t="s">
        <v>267</v>
      </c>
      <c r="F62" s="4" t="s">
        <v>117</v>
      </c>
      <c r="G62" s="65"/>
      <c r="H62" s="60"/>
      <c r="I62" s="4"/>
      <c r="J62" s="73"/>
      <c r="K62" s="88"/>
      <c r="L62" s="98"/>
      <c r="M62" s="60"/>
    </row>
    <row r="63" spans="1:13" ht="15.5" x14ac:dyDescent="0.35">
      <c r="A63" s="60"/>
      <c r="B63" s="73"/>
      <c r="C63" s="4" t="s">
        <v>121</v>
      </c>
      <c r="D63" s="88" t="s">
        <v>226</v>
      </c>
      <c r="E63" s="99" t="s">
        <v>273</v>
      </c>
      <c r="F63" s="4" t="s">
        <v>117</v>
      </c>
      <c r="G63" s="65"/>
    </row>
    <row r="64" spans="1:13" ht="15.5" x14ac:dyDescent="0.35">
      <c r="A64" s="60"/>
      <c r="B64" s="60"/>
      <c r="C64" s="60" t="s">
        <v>152</v>
      </c>
      <c r="D64" s="88" t="s">
        <v>237</v>
      </c>
      <c r="E64" s="61" t="s">
        <v>265</v>
      </c>
      <c r="F64" s="60" t="s">
        <v>114</v>
      </c>
      <c r="G64" s="65"/>
    </row>
    <row r="65" spans="1:16" ht="15.5" x14ac:dyDescent="0.35">
      <c r="A65" s="60"/>
      <c r="B65" s="60"/>
      <c r="C65" s="4" t="s">
        <v>152</v>
      </c>
      <c r="D65" s="88" t="s">
        <v>156</v>
      </c>
      <c r="E65" s="98">
        <v>367</v>
      </c>
      <c r="F65" s="60" t="s">
        <v>115</v>
      </c>
      <c r="G65" s="65"/>
      <c r="H65" s="60"/>
      <c r="I65" s="4"/>
    </row>
    <row r="66" spans="1:16" ht="15.5" x14ac:dyDescent="0.35">
      <c r="G66" s="65"/>
    </row>
    <row r="67" spans="1:16" ht="15" customHeight="1" x14ac:dyDescent="0.35">
      <c r="A67" s="60"/>
      <c r="B67" s="60"/>
      <c r="C67" s="60"/>
      <c r="D67" s="60" t="s">
        <v>19</v>
      </c>
      <c r="E67" s="61"/>
      <c r="F67" s="62"/>
      <c r="G67" s="64"/>
      <c r="P67" s="78"/>
    </row>
    <row r="68" spans="1:16" ht="15" customHeight="1" x14ac:dyDescent="0.35">
      <c r="A68" s="60" t="s">
        <v>5</v>
      </c>
      <c r="B68" s="60"/>
      <c r="C68" s="60"/>
      <c r="D68" s="63" t="s">
        <v>18</v>
      </c>
      <c r="E68" s="96"/>
      <c r="P68" s="78"/>
    </row>
    <row r="69" spans="1:16" ht="15" customHeight="1" x14ac:dyDescent="0.35">
      <c r="A69" s="63" t="s">
        <v>42</v>
      </c>
      <c r="B69" s="60"/>
      <c r="C69" s="60"/>
      <c r="D69" s="60" t="s">
        <v>19</v>
      </c>
      <c r="E69" s="61" t="s">
        <v>128</v>
      </c>
      <c r="F69" s="60" t="s">
        <v>20</v>
      </c>
      <c r="G69" s="60"/>
      <c r="P69" s="78"/>
    </row>
    <row r="70" spans="1:16" ht="15" customHeight="1" x14ac:dyDescent="0.35">
      <c r="A70" s="60" t="s">
        <v>45</v>
      </c>
      <c r="B70" s="4" t="s">
        <v>412</v>
      </c>
      <c r="C70" s="60" t="s">
        <v>121</v>
      </c>
      <c r="D70" t="s">
        <v>123</v>
      </c>
      <c r="E70" s="101">
        <v>311</v>
      </c>
      <c r="F70" s="62" t="str">
        <f>Dec!B$4</f>
        <v>Brighton &amp; Hove</v>
      </c>
      <c r="G70" s="60"/>
      <c r="P70" s="78"/>
    </row>
    <row r="71" spans="1:16" ht="15" customHeight="1" x14ac:dyDescent="0.35">
      <c r="A71" s="60" t="s">
        <v>45</v>
      </c>
      <c r="B71" s="4" t="s">
        <v>413</v>
      </c>
      <c r="C71" s="73" t="s">
        <v>121</v>
      </c>
      <c r="D71" s="92" t="s">
        <v>175</v>
      </c>
      <c r="E71" s="97">
        <v>324</v>
      </c>
      <c r="F71" s="60" t="s">
        <v>118</v>
      </c>
      <c r="G71" s="60"/>
      <c r="P71" s="78"/>
    </row>
    <row r="72" spans="1:16" ht="15" customHeight="1" x14ac:dyDescent="0.35">
      <c r="A72" s="60" t="s">
        <v>45</v>
      </c>
      <c r="B72" s="4" t="s">
        <v>450</v>
      </c>
      <c r="C72" s="4" t="s">
        <v>152</v>
      </c>
      <c r="D72" s="88" t="s">
        <v>213</v>
      </c>
      <c r="E72" s="98">
        <v>369</v>
      </c>
      <c r="F72" s="60" t="s">
        <v>113</v>
      </c>
      <c r="G72" s="64"/>
      <c r="P72" s="78"/>
    </row>
    <row r="73" spans="1:16" ht="15" customHeight="1" x14ac:dyDescent="0.35">
      <c r="A73" s="60" t="s">
        <v>45</v>
      </c>
      <c r="B73" s="4" t="s">
        <v>451</v>
      </c>
      <c r="C73" s="60" t="s">
        <v>152</v>
      </c>
      <c r="D73" s="92" t="s">
        <v>174</v>
      </c>
      <c r="E73" s="97">
        <v>323</v>
      </c>
      <c r="F73" s="60" t="s">
        <v>118</v>
      </c>
      <c r="G73" s="64"/>
      <c r="P73" s="78"/>
    </row>
    <row r="74" spans="1:16" ht="15" customHeight="1" x14ac:dyDescent="0.35">
      <c r="A74" s="60" t="s">
        <v>45</v>
      </c>
      <c r="B74" s="4" t="s">
        <v>452</v>
      </c>
      <c r="C74" s="60" t="s">
        <v>121</v>
      </c>
      <c r="D74" s="60" t="s">
        <v>124</v>
      </c>
      <c r="E74" s="61" t="s">
        <v>247</v>
      </c>
      <c r="F74" s="62" t="str">
        <f>Dec!B$4</f>
        <v>Brighton &amp; Hove</v>
      </c>
      <c r="G74" s="64"/>
      <c r="P74" s="78"/>
    </row>
    <row r="75" spans="1:16" ht="15" customHeight="1" x14ac:dyDescent="0.35">
      <c r="A75" s="60" t="s">
        <v>45</v>
      </c>
      <c r="B75" s="4" t="s">
        <v>344</v>
      </c>
      <c r="C75" s="60" t="s">
        <v>121</v>
      </c>
      <c r="D75" s="88" t="s">
        <v>263</v>
      </c>
      <c r="E75" s="61" t="s">
        <v>280</v>
      </c>
      <c r="F75" s="60" t="s">
        <v>117</v>
      </c>
      <c r="G75" s="64"/>
      <c r="P75" s="78"/>
    </row>
    <row r="76" spans="1:16" ht="15" customHeight="1" x14ac:dyDescent="0.35">
      <c r="A76" s="60" t="s">
        <v>45</v>
      </c>
      <c r="B76" s="4" t="s">
        <v>453</v>
      </c>
      <c r="C76" s="73" t="s">
        <v>121</v>
      </c>
      <c r="D76" s="74" t="s">
        <v>127</v>
      </c>
      <c r="E76" s="73">
        <v>315</v>
      </c>
      <c r="F76" s="62" t="str">
        <f>Dec!B$4</f>
        <v>Brighton &amp; Hove</v>
      </c>
      <c r="G76" s="64"/>
      <c r="P76" s="78"/>
    </row>
    <row r="77" spans="1:16" ht="15" customHeight="1" x14ac:dyDescent="0.35">
      <c r="A77" s="60" t="s">
        <v>45</v>
      </c>
      <c r="B77" s="60" t="s">
        <v>453</v>
      </c>
      <c r="C77" s="4" t="s">
        <v>121</v>
      </c>
      <c r="D77" s="88" t="s">
        <v>259</v>
      </c>
      <c r="E77" s="73">
        <v>351</v>
      </c>
      <c r="F77" s="60" t="s">
        <v>114</v>
      </c>
      <c r="G77" s="64"/>
      <c r="P77" s="78"/>
    </row>
    <row r="78" spans="1:16" ht="15" customHeight="1" x14ac:dyDescent="0.35">
      <c r="A78" s="60" t="s">
        <v>45</v>
      </c>
      <c r="B78" s="4" t="s">
        <v>454</v>
      </c>
      <c r="C78" s="60" t="s">
        <v>121</v>
      </c>
      <c r="D78" s="60" t="s">
        <v>125</v>
      </c>
      <c r="E78" s="61" t="s">
        <v>248</v>
      </c>
      <c r="F78" s="62" t="str">
        <f>Dec!B$4</f>
        <v>Brighton &amp; Hove</v>
      </c>
      <c r="G78" s="64"/>
      <c r="P78" s="78"/>
    </row>
    <row r="79" spans="1:16" ht="15" customHeight="1" x14ac:dyDescent="0.35">
      <c r="A79" s="60" t="s">
        <v>45</v>
      </c>
      <c r="B79" s="60" t="s">
        <v>455</v>
      </c>
      <c r="C79" s="4" t="s">
        <v>121</v>
      </c>
      <c r="D79" s="88" t="s">
        <v>258</v>
      </c>
      <c r="E79" s="61" t="s">
        <v>282</v>
      </c>
      <c r="F79" s="60" t="s">
        <v>114</v>
      </c>
      <c r="G79" s="64"/>
      <c r="P79" s="78"/>
    </row>
    <row r="80" spans="1:16" ht="15" customHeight="1" x14ac:dyDescent="0.35">
      <c r="A80" s="60" t="s">
        <v>45</v>
      </c>
      <c r="B80" s="4" t="s">
        <v>456</v>
      </c>
      <c r="C80" s="60" t="s">
        <v>121</v>
      </c>
      <c r="D80" s="92" t="s">
        <v>257</v>
      </c>
      <c r="E80" s="97">
        <v>329</v>
      </c>
      <c r="F80" s="60" t="s">
        <v>118</v>
      </c>
      <c r="G80" s="64"/>
      <c r="P80" s="78"/>
    </row>
    <row r="81" spans="1:16" ht="15" customHeight="1" x14ac:dyDescent="0.35">
      <c r="A81" s="60" t="s">
        <v>45</v>
      </c>
      <c r="B81" s="4" t="s">
        <v>457</v>
      </c>
      <c r="C81" s="60" t="s">
        <v>152</v>
      </c>
      <c r="D81" s="92" t="s">
        <v>169</v>
      </c>
      <c r="E81" s="97">
        <v>327</v>
      </c>
      <c r="F81" s="60" t="s">
        <v>118</v>
      </c>
      <c r="G81" s="64"/>
      <c r="P81" s="78"/>
    </row>
    <row r="82" spans="1:16" ht="15" customHeight="1" x14ac:dyDescent="0.35">
      <c r="A82" s="60" t="s">
        <v>45</v>
      </c>
      <c r="B82" s="4" t="s">
        <v>458</v>
      </c>
      <c r="C82" s="60" t="s">
        <v>121</v>
      </c>
      <c r="D82" s="72" t="s">
        <v>126</v>
      </c>
      <c r="E82" s="100">
        <v>314</v>
      </c>
      <c r="F82" s="62" t="str">
        <f>Dec!B$4</f>
        <v>Brighton &amp; Hove</v>
      </c>
      <c r="G82" s="64"/>
      <c r="P82" s="78"/>
    </row>
    <row r="83" spans="1:16" ht="15" customHeight="1" x14ac:dyDescent="0.35">
      <c r="A83" s="60" t="s">
        <v>45</v>
      </c>
      <c r="B83" s="4" t="s">
        <v>459</v>
      </c>
      <c r="C83" s="60" t="s">
        <v>121</v>
      </c>
      <c r="D83" s="92" t="s">
        <v>177</v>
      </c>
      <c r="E83" s="97">
        <v>326</v>
      </c>
      <c r="F83" s="60" t="s">
        <v>118</v>
      </c>
      <c r="G83" s="64"/>
      <c r="P83" s="78"/>
    </row>
    <row r="84" spans="1:16" ht="15.5" x14ac:dyDescent="0.35">
      <c r="A84" s="60" t="s">
        <v>45</v>
      </c>
      <c r="B84" s="4" t="s">
        <v>363</v>
      </c>
      <c r="C84" s="60" t="s">
        <v>121</v>
      </c>
      <c r="D84" s="92" t="s">
        <v>176</v>
      </c>
      <c r="E84" s="97">
        <v>325</v>
      </c>
      <c r="F84" s="60" t="s">
        <v>118</v>
      </c>
      <c r="G84" s="64"/>
    </row>
    <row r="85" spans="1:16" ht="15.5" x14ac:dyDescent="0.35">
      <c r="A85" s="60" t="s">
        <v>45</v>
      </c>
      <c r="B85" s="4" t="s">
        <v>460</v>
      </c>
      <c r="C85" s="4" t="s">
        <v>152</v>
      </c>
      <c r="D85" s="88" t="s">
        <v>148</v>
      </c>
      <c r="E85" s="98">
        <v>357</v>
      </c>
      <c r="F85" s="60" t="s">
        <v>115</v>
      </c>
      <c r="G85" s="64"/>
    </row>
    <row r="86" spans="1:16" ht="15.5" x14ac:dyDescent="0.35">
      <c r="A86" s="60" t="s">
        <v>45</v>
      </c>
      <c r="B86" s="4" t="s">
        <v>461</v>
      </c>
      <c r="C86" s="60" t="s">
        <v>121</v>
      </c>
      <c r="D86" s="88" t="s">
        <v>231</v>
      </c>
      <c r="E86" s="61" t="s">
        <v>281</v>
      </c>
      <c r="F86" s="60" t="s">
        <v>117</v>
      </c>
      <c r="G86" s="64"/>
    </row>
    <row r="87" spans="1:16" ht="15.5" x14ac:dyDescent="0.35">
      <c r="A87" s="60" t="s">
        <v>45</v>
      </c>
      <c r="B87" s="4" t="s">
        <v>462</v>
      </c>
      <c r="C87" s="73" t="s">
        <v>152</v>
      </c>
      <c r="D87" s="88" t="s">
        <v>150</v>
      </c>
      <c r="E87" s="98">
        <v>359</v>
      </c>
      <c r="F87" s="60" t="s">
        <v>115</v>
      </c>
      <c r="G87" s="64"/>
    </row>
    <row r="88" spans="1:16" ht="15.5" x14ac:dyDescent="0.35">
      <c r="A88" s="60" t="s">
        <v>1</v>
      </c>
      <c r="B88" s="4" t="s">
        <v>474</v>
      </c>
      <c r="C88" s="60" t="s">
        <v>152</v>
      </c>
      <c r="D88" s="88" t="s">
        <v>202</v>
      </c>
      <c r="E88" s="98">
        <v>371</v>
      </c>
      <c r="F88" s="60" t="s">
        <v>113</v>
      </c>
      <c r="G88" s="64"/>
    </row>
    <row r="89" spans="1:16" ht="15.5" x14ac:dyDescent="0.35">
      <c r="A89" s="60" t="s">
        <v>1</v>
      </c>
      <c r="B89" s="4" t="s">
        <v>476</v>
      </c>
      <c r="C89" s="60" t="s">
        <v>152</v>
      </c>
      <c r="D89" s="88" t="s">
        <v>151</v>
      </c>
      <c r="E89" s="98">
        <v>360</v>
      </c>
      <c r="F89" s="60" t="s">
        <v>115</v>
      </c>
      <c r="G89" s="64"/>
    </row>
    <row r="90" spans="1:16" ht="15.5" x14ac:dyDescent="0.35">
      <c r="A90" s="60" t="s">
        <v>1</v>
      </c>
      <c r="B90" s="4" t="s">
        <v>475</v>
      </c>
      <c r="C90" s="60" t="s">
        <v>121</v>
      </c>
      <c r="D90" s="92" t="s">
        <v>256</v>
      </c>
      <c r="E90" s="97">
        <v>328</v>
      </c>
      <c r="F90" s="60" t="s">
        <v>118</v>
      </c>
      <c r="G90"/>
    </row>
    <row r="91" spans="1:16" ht="15.5" x14ac:dyDescent="0.35">
      <c r="A91" s="60" t="s">
        <v>1</v>
      </c>
      <c r="B91" s="60" t="s">
        <v>481</v>
      </c>
      <c r="C91" s="4" t="s">
        <v>121</v>
      </c>
      <c r="D91" s="88" t="s">
        <v>260</v>
      </c>
      <c r="E91" s="73">
        <v>352</v>
      </c>
      <c r="F91" s="60" t="s">
        <v>114</v>
      </c>
      <c r="G91" s="64"/>
    </row>
    <row r="92" spans="1:16" ht="15.5" x14ac:dyDescent="0.35">
      <c r="A92" s="60" t="s">
        <v>1</v>
      </c>
      <c r="B92" s="4" t="s">
        <v>400</v>
      </c>
      <c r="C92" s="73" t="s">
        <v>121</v>
      </c>
      <c r="D92" s="92" t="s">
        <v>175</v>
      </c>
      <c r="E92" s="97">
        <v>324</v>
      </c>
      <c r="F92" s="60" t="s">
        <v>118</v>
      </c>
      <c r="G92" s="64"/>
    </row>
    <row r="93" spans="1:16" ht="15.5" x14ac:dyDescent="0.35">
      <c r="A93" s="60" t="s">
        <v>1</v>
      </c>
      <c r="B93" s="4" t="s">
        <v>400</v>
      </c>
      <c r="C93" s="60" t="s">
        <v>121</v>
      </c>
      <c r="D93" s="92" t="s">
        <v>176</v>
      </c>
      <c r="E93" s="97">
        <v>325</v>
      </c>
      <c r="F93" s="60" t="s">
        <v>118</v>
      </c>
      <c r="G93" s="64"/>
    </row>
    <row r="94" spans="1:16" ht="15.5" x14ac:dyDescent="0.35">
      <c r="A94" s="60" t="s">
        <v>1</v>
      </c>
      <c r="B94" s="4" t="s">
        <v>473</v>
      </c>
      <c r="C94" s="60" t="s">
        <v>152</v>
      </c>
      <c r="D94" s="88" t="s">
        <v>149</v>
      </c>
      <c r="E94" s="98">
        <v>358</v>
      </c>
      <c r="F94" s="60" t="s">
        <v>115</v>
      </c>
      <c r="G94" s="64"/>
    </row>
    <row r="95" spans="1:16" ht="15.5" x14ac:dyDescent="0.35">
      <c r="A95" s="60" t="s">
        <v>43</v>
      </c>
      <c r="B95" s="4" t="s">
        <v>300</v>
      </c>
      <c r="C95" s="4" t="s">
        <v>152</v>
      </c>
      <c r="D95" s="88" t="s">
        <v>196</v>
      </c>
      <c r="E95" s="98">
        <v>368</v>
      </c>
      <c r="F95" s="60" t="s">
        <v>113</v>
      </c>
      <c r="G95" s="64"/>
    </row>
    <row r="96" spans="1:16" ht="15.5" x14ac:dyDescent="0.35">
      <c r="A96" s="60" t="s">
        <v>43</v>
      </c>
      <c r="B96" s="4" t="s">
        <v>295</v>
      </c>
      <c r="C96" s="4" t="s">
        <v>152</v>
      </c>
      <c r="D96" s="88" t="s">
        <v>207</v>
      </c>
      <c r="E96" s="98">
        <v>373</v>
      </c>
      <c r="F96" s="60" t="s">
        <v>113</v>
      </c>
      <c r="G96" s="64"/>
    </row>
    <row r="97" spans="1:7" ht="15.5" x14ac:dyDescent="0.35">
      <c r="A97" s="60" t="s">
        <v>43</v>
      </c>
      <c r="B97" s="4" t="s">
        <v>304</v>
      </c>
      <c r="C97" s="60" t="s">
        <v>152</v>
      </c>
      <c r="D97" s="88" t="s">
        <v>201</v>
      </c>
      <c r="E97" s="98">
        <v>370</v>
      </c>
      <c r="F97" s="60" t="s">
        <v>113</v>
      </c>
      <c r="G97" s="64"/>
    </row>
    <row r="98" spans="1:7" ht="15.5" x14ac:dyDescent="0.35">
      <c r="A98" s="60" t="s">
        <v>43</v>
      </c>
      <c r="B98" s="4" t="s">
        <v>302</v>
      </c>
      <c r="C98" s="4" t="s">
        <v>152</v>
      </c>
      <c r="D98" s="88" t="s">
        <v>148</v>
      </c>
      <c r="E98" s="98">
        <v>357</v>
      </c>
      <c r="F98" s="60" t="s">
        <v>115</v>
      </c>
      <c r="G98" s="64"/>
    </row>
    <row r="99" spans="1:7" ht="15.5" x14ac:dyDescent="0.35">
      <c r="A99" s="60" t="s">
        <v>43</v>
      </c>
      <c r="B99" s="4" t="s">
        <v>305</v>
      </c>
      <c r="C99" s="73" t="s">
        <v>121</v>
      </c>
      <c r="D99" s="74" t="s">
        <v>127</v>
      </c>
      <c r="E99" s="73">
        <v>315</v>
      </c>
      <c r="F99" s="62" t="str">
        <f>Dec!B$4</f>
        <v>Brighton &amp; Hove</v>
      </c>
      <c r="G99" s="64"/>
    </row>
    <row r="100" spans="1:7" ht="15.5" x14ac:dyDescent="0.35">
      <c r="A100" s="60" t="s">
        <v>43</v>
      </c>
      <c r="B100" s="4" t="s">
        <v>305</v>
      </c>
      <c r="C100" s="60" t="s">
        <v>152</v>
      </c>
      <c r="D100" s="88" t="s">
        <v>202</v>
      </c>
      <c r="E100" s="98">
        <v>371</v>
      </c>
      <c r="F100" s="60" t="s">
        <v>113</v>
      </c>
      <c r="G100" s="64"/>
    </row>
    <row r="101" spans="1:7" ht="15.5" x14ac:dyDescent="0.35">
      <c r="A101" s="75" t="s">
        <v>43</v>
      </c>
      <c r="B101" s="4" t="s">
        <v>315</v>
      </c>
      <c r="C101" s="4" t="s">
        <v>152</v>
      </c>
      <c r="D101" s="88" t="s">
        <v>208</v>
      </c>
      <c r="E101" s="98">
        <v>305</v>
      </c>
      <c r="F101" s="60" t="s">
        <v>113</v>
      </c>
      <c r="G101" s="64"/>
    </row>
    <row r="102" spans="1:7" ht="15.5" x14ac:dyDescent="0.35">
      <c r="A102" s="60" t="s">
        <v>43</v>
      </c>
      <c r="B102" s="4" t="s">
        <v>310</v>
      </c>
      <c r="C102" s="60" t="s">
        <v>121</v>
      </c>
      <c r="D102" s="88" t="s">
        <v>263</v>
      </c>
      <c r="E102" s="61" t="s">
        <v>280</v>
      </c>
      <c r="F102" s="60" t="s">
        <v>117</v>
      </c>
      <c r="G102" s="64"/>
    </row>
    <row r="103" spans="1:7" ht="15.5" x14ac:dyDescent="0.35">
      <c r="A103" s="60" t="s">
        <v>43</v>
      </c>
      <c r="B103" s="4" t="s">
        <v>311</v>
      </c>
      <c r="C103" s="60" t="s">
        <v>121</v>
      </c>
      <c r="D103" s="60" t="s">
        <v>125</v>
      </c>
      <c r="E103" s="61" t="s">
        <v>248</v>
      </c>
      <c r="F103" s="62" t="str">
        <f>Dec!B$4</f>
        <v>Brighton &amp; Hove</v>
      </c>
      <c r="G103" s="64"/>
    </row>
    <row r="104" spans="1:7" ht="15.5" x14ac:dyDescent="0.35">
      <c r="A104" s="60" t="s">
        <v>43</v>
      </c>
      <c r="B104" s="4" t="s">
        <v>306</v>
      </c>
      <c r="C104" s="60" t="s">
        <v>152</v>
      </c>
      <c r="D104" s="88" t="s">
        <v>204</v>
      </c>
      <c r="E104" s="98">
        <v>372</v>
      </c>
      <c r="F104" s="60" t="s">
        <v>113</v>
      </c>
      <c r="G104" s="64"/>
    </row>
    <row r="105" spans="1:7" ht="15.5" x14ac:dyDescent="0.35">
      <c r="A105" s="60" t="s">
        <v>43</v>
      </c>
      <c r="B105" s="60" t="s">
        <v>306</v>
      </c>
      <c r="C105" s="4" t="s">
        <v>121</v>
      </c>
      <c r="D105" s="88" t="s">
        <v>262</v>
      </c>
      <c r="E105" s="61" t="s">
        <v>284</v>
      </c>
      <c r="F105" s="60" t="s">
        <v>114</v>
      </c>
      <c r="G105" s="64"/>
    </row>
    <row r="106" spans="1:7" ht="15.5" x14ac:dyDescent="0.35">
      <c r="A106" s="60" t="s">
        <v>43</v>
      </c>
      <c r="B106" s="60" t="s">
        <v>307</v>
      </c>
      <c r="C106" s="60" t="s">
        <v>121</v>
      </c>
      <c r="D106" s="88" t="s">
        <v>231</v>
      </c>
      <c r="E106" s="61" t="s">
        <v>281</v>
      </c>
      <c r="F106" s="60" t="s">
        <v>117</v>
      </c>
      <c r="G106" s="64"/>
    </row>
    <row r="107" spans="1:7" ht="15.5" x14ac:dyDescent="0.35">
      <c r="A107" s="60" t="s">
        <v>43</v>
      </c>
      <c r="B107" s="4" t="s">
        <v>303</v>
      </c>
      <c r="C107" s="60" t="s">
        <v>152</v>
      </c>
      <c r="D107" s="88" t="s">
        <v>151</v>
      </c>
      <c r="E107" s="98">
        <v>360</v>
      </c>
      <c r="F107" s="60" t="s">
        <v>115</v>
      </c>
      <c r="G107" s="64"/>
    </row>
    <row r="108" spans="1:7" ht="15.5" x14ac:dyDescent="0.35">
      <c r="A108" s="60" t="s">
        <v>43</v>
      </c>
      <c r="B108" s="4" t="s">
        <v>303</v>
      </c>
      <c r="C108" s="60" t="s">
        <v>121</v>
      </c>
      <c r="D108" s="92" t="s">
        <v>256</v>
      </c>
      <c r="E108" s="97">
        <v>328</v>
      </c>
      <c r="F108" s="60" t="s">
        <v>118</v>
      </c>
      <c r="G108" s="64"/>
    </row>
    <row r="109" spans="1:7" ht="15.5" x14ac:dyDescent="0.35">
      <c r="A109" s="60" t="s">
        <v>43</v>
      </c>
      <c r="B109" s="4" t="s">
        <v>308</v>
      </c>
      <c r="C109" s="60" t="s">
        <v>121</v>
      </c>
      <c r="D109" s="60" t="s">
        <v>124</v>
      </c>
      <c r="E109" s="61" t="s">
        <v>247</v>
      </c>
      <c r="F109" s="62" t="str">
        <f>Dec!B$4</f>
        <v>Brighton &amp; Hove</v>
      </c>
      <c r="G109" s="64"/>
    </row>
    <row r="110" spans="1:7" ht="15.5" x14ac:dyDescent="0.35">
      <c r="A110" s="60" t="s">
        <v>43</v>
      </c>
      <c r="B110" s="4" t="s">
        <v>308</v>
      </c>
      <c r="C110" s="60" t="s">
        <v>121</v>
      </c>
      <c r="D110" s="72" t="s">
        <v>126</v>
      </c>
      <c r="E110" s="100">
        <v>314</v>
      </c>
      <c r="F110" s="62" t="str">
        <f>Dec!B$4</f>
        <v>Brighton &amp; Hove</v>
      </c>
      <c r="G110" s="64"/>
    </row>
    <row r="111" spans="1:7" ht="15.5" x14ac:dyDescent="0.35">
      <c r="A111" s="60" t="s">
        <v>43</v>
      </c>
      <c r="B111" s="60" t="s">
        <v>308</v>
      </c>
      <c r="C111" s="4" t="s">
        <v>121</v>
      </c>
      <c r="D111" s="88" t="s">
        <v>259</v>
      </c>
      <c r="E111" s="73">
        <v>351</v>
      </c>
      <c r="F111" s="60" t="s">
        <v>114</v>
      </c>
      <c r="G111" s="64"/>
    </row>
    <row r="112" spans="1:7" ht="15.5" x14ac:dyDescent="0.35">
      <c r="A112" s="60" t="s">
        <v>43</v>
      </c>
      <c r="B112" s="60" t="s">
        <v>308</v>
      </c>
      <c r="C112" s="4" t="s">
        <v>121</v>
      </c>
      <c r="D112" s="88" t="s">
        <v>261</v>
      </c>
      <c r="E112" s="61" t="s">
        <v>283</v>
      </c>
      <c r="F112" s="60" t="s">
        <v>114</v>
      </c>
      <c r="G112" s="64"/>
    </row>
    <row r="113" spans="1:7" ht="15.5" x14ac:dyDescent="0.35">
      <c r="A113" s="60" t="s">
        <v>43</v>
      </c>
      <c r="B113" s="4" t="s">
        <v>312</v>
      </c>
      <c r="C113" s="60" t="s">
        <v>152</v>
      </c>
      <c r="D113" s="92" t="s">
        <v>169</v>
      </c>
      <c r="E113" s="97">
        <v>327</v>
      </c>
      <c r="F113" s="60" t="s">
        <v>118</v>
      </c>
      <c r="G113" s="64"/>
    </row>
    <row r="114" spans="1:7" ht="15.5" x14ac:dyDescent="0.35">
      <c r="A114" s="60" t="s">
        <v>43</v>
      </c>
      <c r="B114" s="4" t="s">
        <v>313</v>
      </c>
      <c r="C114" s="60" t="s">
        <v>121</v>
      </c>
      <c r="D114" s="92" t="s">
        <v>177</v>
      </c>
      <c r="E114" s="97">
        <v>326</v>
      </c>
      <c r="F114" s="60" t="s">
        <v>118</v>
      </c>
      <c r="G114" s="64"/>
    </row>
    <row r="115" spans="1:7" ht="15.5" x14ac:dyDescent="0.35">
      <c r="A115" s="60" t="s">
        <v>43</v>
      </c>
      <c r="B115" s="4" t="s">
        <v>313</v>
      </c>
      <c r="C115" s="60" t="s">
        <v>121</v>
      </c>
      <c r="D115" s="92" t="s">
        <v>257</v>
      </c>
      <c r="E115" s="97">
        <v>329</v>
      </c>
      <c r="F115" s="60" t="s">
        <v>118</v>
      </c>
      <c r="G115" s="64"/>
    </row>
    <row r="116" spans="1:7" ht="15.5" x14ac:dyDescent="0.35">
      <c r="A116" s="60" t="s">
        <v>43</v>
      </c>
      <c r="B116" s="4" t="s">
        <v>314</v>
      </c>
      <c r="C116" s="60" t="s">
        <v>152</v>
      </c>
      <c r="D116" s="88" t="s">
        <v>149</v>
      </c>
      <c r="E116" s="98">
        <v>358</v>
      </c>
      <c r="F116" s="60" t="s">
        <v>115</v>
      </c>
      <c r="G116" s="64"/>
    </row>
    <row r="117" spans="1:7" ht="15.5" x14ac:dyDescent="0.35">
      <c r="A117" s="60" t="s">
        <v>43</v>
      </c>
      <c r="B117" s="4" t="s">
        <v>309</v>
      </c>
      <c r="C117" s="73" t="s">
        <v>152</v>
      </c>
      <c r="D117" s="88" t="s">
        <v>150</v>
      </c>
      <c r="E117" s="98">
        <v>359</v>
      </c>
      <c r="F117" s="60" t="s">
        <v>115</v>
      </c>
      <c r="G117" s="64"/>
    </row>
    <row r="118" spans="1:7" ht="15.5" x14ac:dyDescent="0.35">
      <c r="A118" s="63" t="s">
        <v>44</v>
      </c>
      <c r="B118" s="60" t="s">
        <v>442</v>
      </c>
      <c r="C118" s="60" t="s">
        <v>121</v>
      </c>
      <c r="D118" t="s">
        <v>123</v>
      </c>
      <c r="E118" s="101">
        <v>311</v>
      </c>
      <c r="F118" s="62" t="str">
        <f>Dec!B$4</f>
        <v>Brighton &amp; Hove</v>
      </c>
      <c r="G118" s="64"/>
    </row>
    <row r="119" spans="1:7" ht="15.5" x14ac:dyDescent="0.35">
      <c r="A119" s="71" t="s">
        <v>44</v>
      </c>
      <c r="B119" s="60" t="s">
        <v>432</v>
      </c>
      <c r="C119" s="4" t="s">
        <v>152</v>
      </c>
      <c r="D119" s="88" t="s">
        <v>208</v>
      </c>
      <c r="E119" s="98">
        <v>305</v>
      </c>
      <c r="F119" s="60" t="s">
        <v>113</v>
      </c>
      <c r="G119" s="64"/>
    </row>
    <row r="120" spans="1:7" ht="15.5" x14ac:dyDescent="0.35">
      <c r="A120" s="60" t="s">
        <v>44</v>
      </c>
      <c r="B120" s="4" t="s">
        <v>449</v>
      </c>
      <c r="C120" s="60" t="s">
        <v>121</v>
      </c>
      <c r="D120" s="88" t="s">
        <v>204</v>
      </c>
      <c r="E120" s="98">
        <v>372</v>
      </c>
      <c r="F120" s="60" t="s">
        <v>113</v>
      </c>
      <c r="G120" s="64"/>
    </row>
    <row r="121" spans="1:7" ht="15.5" x14ac:dyDescent="0.35">
      <c r="A121" s="63"/>
      <c r="B121" s="60"/>
      <c r="C121" s="60"/>
      <c r="D121" s="60"/>
      <c r="E121" s="61"/>
      <c r="F121" s="60"/>
      <c r="G121" s="64"/>
    </row>
    <row r="122" spans="1:7" ht="15.5" x14ac:dyDescent="0.35">
      <c r="C122" s="60" t="s">
        <v>152</v>
      </c>
      <c r="D122" s="92" t="s">
        <v>172</v>
      </c>
      <c r="E122" s="97">
        <v>330</v>
      </c>
      <c r="F122" s="60" t="s">
        <v>118</v>
      </c>
      <c r="G122" s="64"/>
    </row>
    <row r="123" spans="1:7" ht="15.5" x14ac:dyDescent="0.35">
      <c r="C123" s="60" t="s">
        <v>152</v>
      </c>
      <c r="D123" s="92" t="s">
        <v>173</v>
      </c>
      <c r="E123" s="97">
        <v>331</v>
      </c>
      <c r="F123" s="60" t="s">
        <v>118</v>
      </c>
      <c r="G123" s="64"/>
    </row>
    <row r="124" spans="1:7" ht="15.5" x14ac:dyDescent="0.35">
      <c r="C124" s="60" t="s">
        <v>152</v>
      </c>
      <c r="D124" s="88" t="s">
        <v>241</v>
      </c>
      <c r="E124" s="61" t="s">
        <v>285</v>
      </c>
      <c r="F124" s="60" t="s">
        <v>114</v>
      </c>
      <c r="G124" s="64"/>
    </row>
    <row r="125" spans="1:7" ht="15.5" x14ac:dyDescent="0.35">
      <c r="C125" s="60"/>
      <c r="D125" s="60" t="s">
        <v>221</v>
      </c>
      <c r="E125" s="61" t="s">
        <v>277</v>
      </c>
      <c r="F125" s="60" t="s">
        <v>117</v>
      </c>
      <c r="G125" s="64"/>
    </row>
    <row r="126" spans="1:7" ht="15.5" x14ac:dyDescent="0.35">
      <c r="C126" s="60"/>
      <c r="D126" s="60"/>
      <c r="E126" s="61"/>
      <c r="F126" s="60"/>
      <c r="G126" s="64"/>
    </row>
    <row r="127" spans="1:7" ht="15.5" x14ac:dyDescent="0.35">
      <c r="G127" s="64"/>
    </row>
    <row r="128" spans="1:7" ht="15.5" x14ac:dyDescent="0.35">
      <c r="G128" s="64"/>
    </row>
    <row r="129" spans="1:7" ht="15.5" x14ac:dyDescent="0.35">
      <c r="G129" s="64"/>
    </row>
    <row r="130" spans="1:7" ht="15.5" x14ac:dyDescent="0.35">
      <c r="A130" s="60"/>
      <c r="G130" s="64"/>
    </row>
    <row r="131" spans="1:7" ht="15.5" x14ac:dyDescent="0.35">
      <c r="A131" s="60"/>
      <c r="G131" s="64"/>
    </row>
    <row r="132" spans="1:7" ht="15.5" x14ac:dyDescent="0.35">
      <c r="A132" s="60"/>
      <c r="B132" s="60"/>
      <c r="G132" s="64"/>
    </row>
    <row r="133" spans="1:7" ht="15.5" x14ac:dyDescent="0.35">
      <c r="A133" s="60"/>
      <c r="B133" s="60"/>
      <c r="G133" s="64"/>
    </row>
    <row r="134" spans="1:7" ht="15.5" x14ac:dyDescent="0.35">
      <c r="A134" s="60"/>
      <c r="B134" s="60"/>
      <c r="G134" s="64"/>
    </row>
    <row r="135" spans="1:7" x14ac:dyDescent="0.25">
      <c r="B135" s="55"/>
      <c r="C135" s="55"/>
      <c r="F135" s="55"/>
      <c r="G135" s="56"/>
    </row>
    <row r="136" spans="1:7" x14ac:dyDescent="0.25">
      <c r="D136" s="55"/>
      <c r="E136" s="102"/>
      <c r="F136" s="55"/>
      <c r="G136" s="56"/>
    </row>
    <row r="137" spans="1:7" x14ac:dyDescent="0.25">
      <c r="D137" s="55"/>
      <c r="E137" s="102"/>
      <c r="F137" s="55"/>
      <c r="G137" s="56"/>
    </row>
    <row r="138" spans="1:7" x14ac:dyDescent="0.25">
      <c r="D138" s="55"/>
      <c r="E138" s="102"/>
      <c r="F138" s="55"/>
      <c r="G138" s="56"/>
    </row>
    <row r="139" spans="1:7" x14ac:dyDescent="0.25">
      <c r="B139" s="55"/>
      <c r="C139" s="55"/>
      <c r="D139" s="55"/>
      <c r="E139" s="102"/>
      <c r="F139" s="55"/>
      <c r="G139" s="56"/>
    </row>
    <row r="140" spans="1:7" x14ac:dyDescent="0.25">
      <c r="B140" s="55"/>
      <c r="C140" s="55"/>
      <c r="D140" s="55"/>
      <c r="E140" s="102"/>
      <c r="F140" s="55"/>
      <c r="G140" s="56"/>
    </row>
    <row r="141" spans="1:7" x14ac:dyDescent="0.25">
      <c r="B141" s="55"/>
      <c r="C141" s="55"/>
      <c r="D141" s="55"/>
      <c r="E141" s="102"/>
      <c r="F141" s="55"/>
      <c r="G141" s="56"/>
    </row>
    <row r="142" spans="1:7" x14ac:dyDescent="0.25">
      <c r="B142" s="55"/>
      <c r="C142" s="55"/>
      <c r="D142" s="55"/>
      <c r="E142" s="102"/>
      <c r="F142" s="55"/>
      <c r="G142" s="56"/>
    </row>
    <row r="143" spans="1:7" x14ac:dyDescent="0.25">
      <c r="B143" s="55"/>
      <c r="C143" s="55"/>
      <c r="D143" s="55"/>
      <c r="E143" s="102"/>
      <c r="F143" s="55"/>
      <c r="G143" s="56"/>
    </row>
    <row r="144" spans="1:7" x14ac:dyDescent="0.25">
      <c r="B144" s="55"/>
      <c r="C144" s="55"/>
      <c r="D144" s="55"/>
      <c r="E144" s="102"/>
      <c r="F144" s="55"/>
      <c r="G144" s="56"/>
    </row>
    <row r="145" spans="2:7" x14ac:dyDescent="0.25">
      <c r="B145" s="55"/>
      <c r="C145" s="55"/>
      <c r="D145" s="55"/>
      <c r="E145" s="102"/>
      <c r="F145" s="55"/>
      <c r="G145" s="56"/>
    </row>
    <row r="146" spans="2:7" x14ac:dyDescent="0.25">
      <c r="B146" s="55"/>
      <c r="C146" s="55"/>
    </row>
    <row r="147" spans="2:7" x14ac:dyDescent="0.25">
      <c r="B147" s="55"/>
      <c r="C147" s="55"/>
      <c r="D147" s="55"/>
      <c r="E147" s="102"/>
      <c r="F147" s="55"/>
      <c r="G147" s="56"/>
    </row>
    <row r="148" spans="2:7" x14ac:dyDescent="0.25">
      <c r="B148" s="55"/>
      <c r="C148" s="55"/>
      <c r="D148" s="55"/>
      <c r="E148" s="102"/>
      <c r="F148" s="55"/>
      <c r="G148" s="56"/>
    </row>
    <row r="153" spans="2:7" x14ac:dyDescent="0.25">
      <c r="B153" s="55"/>
      <c r="C153" s="55"/>
      <c r="F153" s="55"/>
      <c r="G153" s="56"/>
    </row>
    <row r="154" spans="2:7" x14ac:dyDescent="0.25">
      <c r="B154" s="55"/>
      <c r="C154" s="55"/>
      <c r="F154" s="55"/>
      <c r="G154" s="56"/>
    </row>
    <row r="155" spans="2:7" x14ac:dyDescent="0.25">
      <c r="B155" s="55"/>
      <c r="C155" s="55"/>
      <c r="F155" s="55"/>
      <c r="G155" s="56"/>
    </row>
    <row r="156" spans="2:7" x14ac:dyDescent="0.25">
      <c r="B156" s="55"/>
      <c r="C156" s="55"/>
      <c r="F156" s="55"/>
      <c r="G156" s="56"/>
    </row>
    <row r="157" spans="2:7" x14ac:dyDescent="0.25">
      <c r="B157" s="55"/>
      <c r="C157" s="55"/>
      <c r="F157" s="55"/>
      <c r="G157" s="56"/>
    </row>
    <row r="158" spans="2:7" x14ac:dyDescent="0.25">
      <c r="B158" s="55"/>
      <c r="C158" s="55"/>
      <c r="F158" s="55"/>
      <c r="G158" s="56"/>
    </row>
    <row r="162" spans="1:5" ht="13" x14ac:dyDescent="0.3">
      <c r="A162" s="6"/>
      <c r="D162" s="6"/>
      <c r="E162" s="103"/>
    </row>
  </sheetData>
  <sheetProtection selectLockedCells="1" selectUnlockedCells="1"/>
  <phoneticPr fontId="7" type="noConversion"/>
  <dataValidations count="2">
    <dataValidation type="list" allowBlank="1" showInputMessage="1" showErrorMessage="1" sqref="A161:A176 A68:A71 A157:A158 A153 A144:A148">
      <formula1>WEvent</formula1>
    </dataValidation>
    <dataValidation type="list" allowBlank="1" showInputMessage="1" showErrorMessage="1" sqref="A72:A75 A78:A85 A4:A9 A98:A143 A12:A20 H65 H62 A90 A22:A65 A67">
      <formula1>Event</formula1>
    </dataValidation>
  </dataValidations>
  <pageMargins left="0.75" right="0.75" top="1" bottom="1" header="0.5" footer="0.5"/>
  <pageSetup scale="85" orientation="portrait" horizontalDpi="360" verticalDpi="36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Dec</vt:lpstr>
      <vt:lpstr>Results</vt:lpstr>
      <vt:lpstr>print</vt:lpstr>
      <vt:lpstr>nonscoring</vt:lpstr>
      <vt:lpstr>Sheet1</vt:lpstr>
      <vt:lpstr>Event</vt:lpstr>
      <vt:lpstr>MSA</vt:lpstr>
      <vt:lpstr>MSB</vt:lpstr>
      <vt:lpstr>Results!Print_Area</vt:lpstr>
      <vt:lpstr>Teams</vt:lpstr>
      <vt:lpstr>WEvent</vt:lpstr>
      <vt:lpstr>WSA</vt:lpstr>
      <vt:lpstr>WSB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Southern Athletics League</dc:title>
  <dc:creator>Mick Bromilow</dc:creator>
  <cp:lastModifiedBy>Kate Matthews</cp:lastModifiedBy>
  <cp:lastPrinted>2019-05-08T10:43:54Z</cp:lastPrinted>
  <dcterms:created xsi:type="dcterms:W3CDTF">2002-05-16T09:38:47Z</dcterms:created>
  <dcterms:modified xsi:type="dcterms:W3CDTF">2024-05-25T12:17:03Z</dcterms:modified>
</cp:coreProperties>
</file>