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0" documentId="8_{7C31AFA0-181B-4899-8B44-18D926B15C32}" xr6:coauthVersionLast="47" xr6:coauthVersionMax="47" xr10:uidLastSave="{00000000-0000-0000-0000-000000000000}"/>
  <workbookProtection lockStructure="1"/>
  <bookViews>
    <workbookView xWindow="-110" yWindow="-110" windowWidth="19420" windowHeight="11500" activeTab="1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5" i="11" l="1"/>
  <c r="C408" i="11"/>
  <c r="C407" i="11"/>
  <c r="C406" i="11"/>
  <c r="C405" i="11"/>
  <c r="C403" i="11"/>
  <c r="C402" i="11"/>
  <c r="C401" i="11"/>
  <c r="C400" i="11"/>
  <c r="C399" i="11"/>
  <c r="C398" i="11"/>
  <c r="T408" i="11"/>
  <c r="T407" i="11"/>
  <c r="T406" i="11"/>
  <c r="T405" i="11"/>
  <c r="T403" i="11"/>
  <c r="T402" i="11"/>
  <c r="T401" i="11"/>
  <c r="T400" i="11"/>
  <c r="T399" i="11"/>
  <c r="T398" i="11"/>
  <c r="E408" i="11"/>
  <c r="D408" i="11"/>
  <c r="E407" i="11"/>
  <c r="D407" i="11"/>
  <c r="E406" i="11"/>
  <c r="D406" i="11"/>
  <c r="E405" i="11"/>
  <c r="D405" i="11"/>
  <c r="E403" i="11"/>
  <c r="D403" i="11"/>
  <c r="E402" i="11"/>
  <c r="D402" i="11"/>
  <c r="E401" i="11"/>
  <c r="D401" i="11"/>
  <c r="E400" i="11"/>
  <c r="D400" i="11"/>
  <c r="E399" i="11"/>
  <c r="D399" i="11"/>
  <c r="E398" i="11"/>
  <c r="D398" i="11"/>
  <c r="T132" i="11"/>
  <c r="T131" i="11"/>
  <c r="T130" i="11"/>
  <c r="T129" i="11"/>
  <c r="T128" i="11"/>
  <c r="T127" i="11"/>
  <c r="T126" i="11"/>
  <c r="T125" i="11"/>
  <c r="T124" i="11"/>
  <c r="T123" i="11"/>
  <c r="T121" i="11"/>
  <c r="T120" i="11"/>
  <c r="T119" i="11"/>
  <c r="T118" i="11"/>
  <c r="T116" i="11"/>
  <c r="T115" i="11"/>
  <c r="T114" i="11"/>
  <c r="T113" i="11"/>
  <c r="T112" i="11"/>
  <c r="S18" i="11"/>
  <c r="R18" i="11"/>
  <c r="S19" i="11"/>
  <c r="S393" i="11"/>
  <c r="R19" i="11"/>
  <c r="R34" i="11"/>
  <c r="V17" i="6"/>
  <c r="T17" i="6"/>
  <c r="C437" i="11"/>
  <c r="C430" i="11"/>
  <c r="C320" i="11"/>
  <c r="C297" i="11"/>
  <c r="C296" i="11"/>
  <c r="C295" i="11"/>
  <c r="C294" i="11"/>
  <c r="C293" i="11"/>
  <c r="C292" i="11"/>
  <c r="C291" i="11"/>
  <c r="C290" i="11"/>
  <c r="C180" i="11"/>
  <c r="C179" i="11"/>
  <c r="C178" i="11"/>
  <c r="C177" i="11"/>
  <c r="C175" i="11"/>
  <c r="C174" i="11"/>
  <c r="C173" i="11"/>
  <c r="C172" i="11"/>
  <c r="C171" i="11"/>
  <c r="C170" i="11"/>
  <c r="C110" i="11"/>
  <c r="C108" i="11"/>
  <c r="C107" i="11"/>
  <c r="C92" i="11"/>
  <c r="C91" i="11"/>
  <c r="C90" i="11"/>
  <c r="C89" i="11"/>
  <c r="C88" i="11"/>
  <c r="C86" i="11"/>
  <c r="C85" i="11"/>
  <c r="C84" i="11"/>
  <c r="C83" i="11"/>
  <c r="C82" i="11"/>
  <c r="C81" i="11"/>
  <c r="C80" i="11"/>
  <c r="T180" i="11"/>
  <c r="T179" i="11"/>
  <c r="T178" i="11"/>
  <c r="T177" i="11"/>
  <c r="T175" i="11"/>
  <c r="T174" i="11"/>
  <c r="T173" i="11"/>
  <c r="T172" i="11"/>
  <c r="T171" i="11"/>
  <c r="T170" i="11"/>
  <c r="T168" i="11"/>
  <c r="T167" i="11"/>
  <c r="T166" i="11"/>
  <c r="T165" i="11"/>
  <c r="T164" i="11"/>
  <c r="T162" i="11"/>
  <c r="T161" i="11"/>
  <c r="T160" i="11"/>
  <c r="T159" i="11"/>
  <c r="T158" i="11"/>
  <c r="T157" i="11"/>
  <c r="T156" i="11"/>
  <c r="T155" i="11"/>
  <c r="T153" i="11"/>
  <c r="T152" i="11"/>
  <c r="T151" i="11"/>
  <c r="T150" i="11"/>
  <c r="T148" i="11"/>
  <c r="T147" i="11"/>
  <c r="T146" i="11"/>
  <c r="T145" i="11"/>
  <c r="T144" i="11"/>
  <c r="T143" i="11"/>
  <c r="T142" i="11"/>
  <c r="T140" i="11"/>
  <c r="T139" i="11"/>
  <c r="T138" i="11"/>
  <c r="T137" i="11"/>
  <c r="T136" i="11"/>
  <c r="T135" i="11"/>
  <c r="T134" i="11"/>
  <c r="T110" i="11"/>
  <c r="T108" i="11"/>
  <c r="T107" i="11"/>
  <c r="T105" i="11"/>
  <c r="T104" i="11"/>
  <c r="T103" i="11"/>
  <c r="T102" i="11"/>
  <c r="T101" i="11"/>
  <c r="T99" i="11"/>
  <c r="T98" i="11"/>
  <c r="T97" i="11"/>
  <c r="T96" i="11"/>
  <c r="T95" i="11"/>
  <c r="T94" i="11"/>
  <c r="T92" i="11"/>
  <c r="T91" i="11"/>
  <c r="T90" i="11"/>
  <c r="T89" i="11"/>
  <c r="T88" i="11"/>
  <c r="T86" i="11"/>
  <c r="T85" i="11"/>
  <c r="T84" i="11"/>
  <c r="T83" i="11"/>
  <c r="T82" i="11"/>
  <c r="T81" i="11"/>
  <c r="T80" i="11"/>
  <c r="C17" i="11"/>
  <c r="C318" i="11"/>
  <c r="C317" i="11"/>
  <c r="C316" i="11"/>
  <c r="C288" i="11"/>
  <c r="C287" i="11"/>
  <c r="C286" i="11"/>
  <c r="C285" i="11"/>
  <c r="C284" i="11"/>
  <c r="C283" i="11"/>
  <c r="C282" i="11"/>
  <c r="C281" i="11"/>
  <c r="C280" i="11"/>
  <c r="T297" i="11"/>
  <c r="T296" i="11"/>
  <c r="T295" i="11"/>
  <c r="T294" i="11"/>
  <c r="T293" i="11"/>
  <c r="T292" i="11"/>
  <c r="T291" i="11"/>
  <c r="T290" i="11"/>
  <c r="T288" i="11"/>
  <c r="T287" i="11"/>
  <c r="T286" i="11"/>
  <c r="T285" i="11"/>
  <c r="T284" i="11"/>
  <c r="T283" i="11"/>
  <c r="T282" i="11"/>
  <c r="T281" i="11"/>
  <c r="T280" i="11"/>
  <c r="E317" i="11"/>
  <c r="T320" i="11"/>
  <c r="T318" i="11"/>
  <c r="T317" i="11"/>
  <c r="T316" i="11"/>
  <c r="E320" i="11"/>
  <c r="D320" i="11"/>
  <c r="E318" i="11"/>
  <c r="D318" i="11"/>
  <c r="D317" i="11"/>
  <c r="E316" i="11"/>
  <c r="D316" i="11"/>
  <c r="E297" i="11"/>
  <c r="D297" i="11"/>
  <c r="E296" i="11"/>
  <c r="D296" i="11"/>
  <c r="E295" i="11"/>
  <c r="D295" i="11"/>
  <c r="E294" i="11"/>
  <c r="D294" i="11"/>
  <c r="E293" i="11"/>
  <c r="D293" i="11"/>
  <c r="E292" i="11"/>
  <c r="D292" i="11"/>
  <c r="E291" i="11"/>
  <c r="D291" i="11"/>
  <c r="E290" i="11"/>
  <c r="D290" i="11"/>
  <c r="E288" i="11"/>
  <c r="D288" i="11"/>
  <c r="E287" i="11"/>
  <c r="D287" i="11"/>
  <c r="E286" i="11"/>
  <c r="D286" i="11"/>
  <c r="E285" i="11"/>
  <c r="D285" i="11"/>
  <c r="E284" i="11"/>
  <c r="D284" i="11"/>
  <c r="E283" i="11"/>
  <c r="D283" i="11"/>
  <c r="E282" i="11"/>
  <c r="D282" i="11"/>
  <c r="E281" i="11"/>
  <c r="D281" i="11"/>
  <c r="E280" i="11"/>
  <c r="D280" i="11"/>
  <c r="C188" i="11"/>
  <c r="C187" i="11"/>
  <c r="C186" i="11"/>
  <c r="C185" i="11"/>
  <c r="C184" i="11"/>
  <c r="C183" i="11"/>
  <c r="C182" i="11"/>
  <c r="E180" i="11"/>
  <c r="D180" i="11"/>
  <c r="E179" i="11"/>
  <c r="D179" i="11"/>
  <c r="E178" i="11"/>
  <c r="D178" i="11"/>
  <c r="E177" i="11"/>
  <c r="D177" i="11"/>
  <c r="E175" i="11"/>
  <c r="D175" i="11"/>
  <c r="E174" i="11"/>
  <c r="D174" i="11"/>
  <c r="E173" i="11"/>
  <c r="D173" i="11"/>
  <c r="E172" i="11"/>
  <c r="D172" i="11"/>
  <c r="E171" i="11"/>
  <c r="D171" i="11"/>
  <c r="E170" i="11"/>
  <c r="D170" i="11"/>
  <c r="E110" i="11"/>
  <c r="D110" i="11"/>
  <c r="E108" i="11"/>
  <c r="D108" i="11"/>
  <c r="E107" i="11"/>
  <c r="D107" i="11"/>
  <c r="E92" i="11"/>
  <c r="D92" i="11"/>
  <c r="E91" i="11"/>
  <c r="D91" i="11"/>
  <c r="E90" i="11"/>
  <c r="D90" i="11"/>
  <c r="E89" i="11"/>
  <c r="D89" i="11"/>
  <c r="E88" i="11"/>
  <c r="D88" i="11"/>
  <c r="E86" i="11"/>
  <c r="D86" i="11"/>
  <c r="E85" i="11"/>
  <c r="D85" i="11"/>
  <c r="E84" i="11"/>
  <c r="D84" i="11"/>
  <c r="E83" i="11"/>
  <c r="D83" i="11"/>
  <c r="E82" i="11"/>
  <c r="D82" i="11"/>
  <c r="E81" i="11"/>
  <c r="D81" i="11"/>
  <c r="E80" i="11"/>
  <c r="D80" i="11"/>
  <c r="F13" i="11"/>
  <c r="F11" i="11"/>
  <c r="C11" i="11"/>
  <c r="F6" i="11"/>
  <c r="C6" i="11"/>
  <c r="F8" i="11"/>
  <c r="C8" i="11"/>
  <c r="F9" i="11"/>
  <c r="C9" i="11"/>
  <c r="F7" i="11"/>
  <c r="C7" i="11"/>
  <c r="P78" i="6"/>
  <c r="N78" i="6"/>
  <c r="C434" i="11"/>
  <c r="L78" i="6"/>
  <c r="J78" i="6"/>
  <c r="H78" i="6"/>
  <c r="F78" i="6"/>
  <c r="C427" i="11"/>
  <c r="D78" i="6"/>
  <c r="B78" i="6"/>
  <c r="R63" i="6"/>
  <c r="C435" i="11"/>
  <c r="P63" i="6"/>
  <c r="C433" i="11"/>
  <c r="N63" i="6"/>
  <c r="L63" i="6"/>
  <c r="C431" i="11"/>
  <c r="J63" i="6"/>
  <c r="C429" i="11"/>
  <c r="H63" i="6"/>
  <c r="C436" i="11"/>
  <c r="F63" i="6"/>
  <c r="D63" i="6"/>
  <c r="C428" i="11"/>
  <c r="B63" i="6"/>
  <c r="C432" i="11"/>
  <c r="N33" i="6"/>
  <c r="L33" i="6"/>
  <c r="C201" i="11"/>
  <c r="R33" i="6"/>
  <c r="P33" i="6"/>
  <c r="J33" i="6"/>
  <c r="H33" i="6"/>
  <c r="F33" i="6"/>
  <c r="D33" i="6"/>
  <c r="T437" i="11"/>
  <c r="T436" i="11"/>
  <c r="E437" i="11"/>
  <c r="D437" i="11"/>
  <c r="E436" i="11"/>
  <c r="D436" i="11"/>
  <c r="E435" i="11"/>
  <c r="D435" i="11"/>
  <c r="E434" i="11"/>
  <c r="D434" i="11"/>
  <c r="E433" i="11"/>
  <c r="D433" i="11"/>
  <c r="E432" i="11"/>
  <c r="D432" i="11"/>
  <c r="E431" i="11"/>
  <c r="D431" i="11"/>
  <c r="E430" i="11"/>
  <c r="D430" i="11"/>
  <c r="E429" i="11"/>
  <c r="D429" i="11"/>
  <c r="E428" i="11"/>
  <c r="D428" i="11"/>
  <c r="E427" i="11"/>
  <c r="D427" i="11"/>
  <c r="W168" i="11"/>
  <c r="W162" i="11"/>
  <c r="W140" i="11"/>
  <c r="W139" i="11"/>
  <c r="W132" i="11"/>
  <c r="W131" i="11"/>
  <c r="W130" i="11"/>
  <c r="H6" i="15"/>
  <c r="C425" i="11"/>
  <c r="C424" i="11"/>
  <c r="C423" i="11"/>
  <c r="C422" i="11"/>
  <c r="C421" i="11"/>
  <c r="C420" i="11"/>
  <c r="C418" i="11"/>
  <c r="C417" i="11"/>
  <c r="C416" i="11"/>
  <c r="C415" i="11"/>
  <c r="C414" i="11"/>
  <c r="C413" i="11"/>
  <c r="C412" i="11"/>
  <c r="C411" i="11"/>
  <c r="C410" i="11"/>
  <c r="C396" i="11"/>
  <c r="C395" i="11"/>
  <c r="C394" i="11"/>
  <c r="C393" i="11"/>
  <c r="C392" i="11"/>
  <c r="C391" i="11"/>
  <c r="C389" i="11"/>
  <c r="C388" i="11"/>
  <c r="C387" i="11"/>
  <c r="C386" i="11"/>
  <c r="C385" i="11"/>
  <c r="C384" i="11"/>
  <c r="C383" i="11"/>
  <c r="C382" i="11"/>
  <c r="C381" i="11"/>
  <c r="C379" i="11"/>
  <c r="C378" i="11"/>
  <c r="C377" i="11"/>
  <c r="C376" i="11"/>
  <c r="C375" i="11"/>
  <c r="C374" i="11"/>
  <c r="C373" i="11"/>
  <c r="C372" i="11"/>
  <c r="C371" i="11"/>
  <c r="C370" i="11"/>
  <c r="C368" i="11"/>
  <c r="C367" i="11"/>
  <c r="C366" i="11"/>
  <c r="C365" i="11"/>
  <c r="C364" i="11"/>
  <c r="C363" i="11"/>
  <c r="C362" i="11"/>
  <c r="C361" i="11"/>
  <c r="C360" i="11"/>
  <c r="C359" i="11"/>
  <c r="C358" i="11"/>
  <c r="C356" i="11"/>
  <c r="C354" i="11"/>
  <c r="C353" i="11"/>
  <c r="C352" i="11"/>
  <c r="C351" i="11"/>
  <c r="C350" i="11"/>
  <c r="C349" i="11"/>
  <c r="C348" i="11"/>
  <c r="C346" i="11"/>
  <c r="C345" i="11"/>
  <c r="C344" i="11"/>
  <c r="C343" i="11"/>
  <c r="C342" i="11"/>
  <c r="C341" i="11"/>
  <c r="C340" i="11"/>
  <c r="C339" i="11"/>
  <c r="C338" i="11"/>
  <c r="C337" i="11"/>
  <c r="C335" i="11"/>
  <c r="C334" i="11"/>
  <c r="C333" i="11"/>
  <c r="C331" i="11"/>
  <c r="C330" i="11"/>
  <c r="C329" i="11"/>
  <c r="C328" i="11"/>
  <c r="C327" i="11"/>
  <c r="C326" i="11"/>
  <c r="C325" i="11"/>
  <c r="C324" i="11"/>
  <c r="C323" i="11"/>
  <c r="C322" i="11"/>
  <c r="C314" i="11"/>
  <c r="C313" i="11"/>
  <c r="C312" i="11"/>
  <c r="C311" i="11"/>
  <c r="C310" i="11"/>
  <c r="C309" i="11"/>
  <c r="C307" i="11"/>
  <c r="C306" i="11"/>
  <c r="C305" i="11"/>
  <c r="C304" i="11"/>
  <c r="C303" i="11"/>
  <c r="C302" i="11"/>
  <c r="C301" i="11"/>
  <c r="C300" i="11"/>
  <c r="C299" i="11"/>
  <c r="C278" i="11"/>
  <c r="C277" i="11"/>
  <c r="C276" i="11"/>
  <c r="C275" i="11"/>
  <c r="C274" i="11"/>
  <c r="C273" i="11"/>
  <c r="C271" i="11"/>
  <c r="C270" i="11"/>
  <c r="C269" i="11"/>
  <c r="C268" i="11"/>
  <c r="C267" i="11"/>
  <c r="C266" i="11"/>
  <c r="C265" i="11"/>
  <c r="C264" i="11"/>
  <c r="C263" i="11"/>
  <c r="C261" i="11"/>
  <c r="C260" i="11"/>
  <c r="C259" i="11"/>
  <c r="C258" i="11"/>
  <c r="C257" i="11"/>
  <c r="C256" i="11"/>
  <c r="C255" i="11"/>
  <c r="C253" i="11"/>
  <c r="C252" i="11"/>
  <c r="C251" i="11"/>
  <c r="C250" i="11"/>
  <c r="C249" i="11"/>
  <c r="C248" i="11"/>
  <c r="C247" i="11"/>
  <c r="C246" i="11"/>
  <c r="C245" i="11"/>
  <c r="C243" i="11"/>
  <c r="C242" i="11"/>
  <c r="C241" i="11"/>
  <c r="C240" i="11"/>
  <c r="C239" i="11"/>
  <c r="C238" i="11"/>
  <c r="C237" i="11"/>
  <c r="C236" i="11"/>
  <c r="C235" i="11"/>
  <c r="C233" i="11"/>
  <c r="C232" i="11"/>
  <c r="C231" i="11"/>
  <c r="C230" i="11"/>
  <c r="C229" i="11"/>
  <c r="C228" i="11"/>
  <c r="C227" i="11"/>
  <c r="C226" i="11"/>
  <c r="C225" i="11"/>
  <c r="C224" i="11"/>
  <c r="C223" i="11"/>
  <c r="C221" i="11"/>
  <c r="C220" i="11"/>
  <c r="C219" i="11"/>
  <c r="C218" i="11"/>
  <c r="C217" i="11"/>
  <c r="C216" i="11"/>
  <c r="C215" i="11"/>
  <c r="C213" i="11"/>
  <c r="C212" i="11"/>
  <c r="C211" i="11"/>
  <c r="C210" i="11"/>
  <c r="C209" i="11"/>
  <c r="C208" i="11"/>
  <c r="C207" i="11"/>
  <c r="C206" i="11"/>
  <c r="C205" i="11"/>
  <c r="C204" i="11"/>
  <c r="C202" i="11"/>
  <c r="C200" i="11"/>
  <c r="C199" i="11"/>
  <c r="C198" i="11"/>
  <c r="C197" i="11"/>
  <c r="C196" i="11"/>
  <c r="C194" i="11"/>
  <c r="C193" i="11"/>
  <c r="C192" i="11"/>
  <c r="C191" i="11"/>
  <c r="C190" i="11"/>
  <c r="C168" i="11"/>
  <c r="C167" i="11"/>
  <c r="C166" i="11"/>
  <c r="C165" i="11"/>
  <c r="C164" i="11"/>
  <c r="C162" i="11"/>
  <c r="C161" i="11"/>
  <c r="C160" i="11"/>
  <c r="C159" i="11"/>
  <c r="C158" i="11"/>
  <c r="C157" i="11"/>
  <c r="C156" i="11"/>
  <c r="C155" i="11"/>
  <c r="C153" i="11"/>
  <c r="C152" i="11"/>
  <c r="C151" i="11"/>
  <c r="C150" i="11"/>
  <c r="C148" i="11"/>
  <c r="C147" i="11"/>
  <c r="C146" i="11"/>
  <c r="C145" i="11"/>
  <c r="C144" i="11"/>
  <c r="C143" i="11"/>
  <c r="C142" i="11"/>
  <c r="C140" i="11"/>
  <c r="C139" i="11"/>
  <c r="C138" i="11"/>
  <c r="C137" i="11"/>
  <c r="C136" i="11"/>
  <c r="C135" i="11"/>
  <c r="C134" i="11"/>
  <c r="C132" i="11"/>
  <c r="C131" i="11"/>
  <c r="C130" i="11"/>
  <c r="C129" i="11"/>
  <c r="C128" i="11"/>
  <c r="C127" i="11"/>
  <c r="C126" i="11"/>
  <c r="C125" i="11"/>
  <c r="C124" i="11"/>
  <c r="C123" i="11"/>
  <c r="C121" i="11"/>
  <c r="C120" i="11"/>
  <c r="C119" i="11"/>
  <c r="C118" i="11"/>
  <c r="C116" i="11"/>
  <c r="C115" i="11"/>
  <c r="C114" i="11"/>
  <c r="C113" i="11"/>
  <c r="C112" i="11"/>
  <c r="C105" i="11"/>
  <c r="C104" i="11"/>
  <c r="C103" i="11"/>
  <c r="C102" i="11"/>
  <c r="C101" i="11"/>
  <c r="C99" i="11"/>
  <c r="C98" i="11"/>
  <c r="C97" i="11"/>
  <c r="C96" i="11"/>
  <c r="C95" i="11"/>
  <c r="C94" i="11"/>
  <c r="C78" i="11"/>
  <c r="C77" i="11"/>
  <c r="C76" i="11"/>
  <c r="C75" i="11"/>
  <c r="C74" i="11"/>
  <c r="C73" i="11"/>
  <c r="C71" i="11"/>
  <c r="C70" i="11"/>
  <c r="C69" i="11"/>
  <c r="C68" i="11"/>
  <c r="C67" i="11"/>
  <c r="C66" i="11"/>
  <c r="C65" i="11"/>
  <c r="C64" i="11"/>
  <c r="C63" i="11"/>
  <c r="C61" i="11"/>
  <c r="C60" i="11"/>
  <c r="C59" i="11"/>
  <c r="C58" i="11"/>
  <c r="C56" i="11"/>
  <c r="C55" i="11"/>
  <c r="C54" i="11"/>
  <c r="C53" i="11"/>
  <c r="C52" i="11"/>
  <c r="C51" i="11"/>
  <c r="C50" i="11"/>
  <c r="C48" i="11"/>
  <c r="C47" i="11"/>
  <c r="C46" i="11"/>
  <c r="C45" i="11"/>
  <c r="C43" i="11"/>
  <c r="C42" i="11"/>
  <c r="C41" i="11"/>
  <c r="C40" i="11"/>
  <c r="C39" i="11"/>
  <c r="C38" i="11"/>
  <c r="C37" i="11"/>
  <c r="C35" i="11"/>
  <c r="C34" i="11"/>
  <c r="C33" i="11"/>
  <c r="C32" i="11"/>
  <c r="C31" i="11"/>
  <c r="C30" i="11"/>
  <c r="C29" i="11"/>
  <c r="C27" i="11"/>
  <c r="C26" i="11"/>
  <c r="C25" i="11"/>
  <c r="C24" i="11"/>
  <c r="C23" i="11"/>
  <c r="C22" i="11"/>
  <c r="C21" i="11"/>
  <c r="C20" i="11"/>
  <c r="D425" i="11"/>
  <c r="W425" i="11"/>
  <c r="D424" i="11"/>
  <c r="W424" i="11"/>
  <c r="D423" i="11"/>
  <c r="W423" i="11"/>
  <c r="D422" i="11"/>
  <c r="W422" i="11"/>
  <c r="D421" i="11"/>
  <c r="W421" i="11"/>
  <c r="D420" i="11"/>
  <c r="W420" i="11"/>
  <c r="D418" i="11"/>
  <c r="W418" i="11"/>
  <c r="D417" i="11"/>
  <c r="W417" i="11"/>
  <c r="D416" i="11"/>
  <c r="W416" i="11"/>
  <c r="D415" i="11"/>
  <c r="W415" i="11"/>
  <c r="D414" i="11"/>
  <c r="W414" i="11"/>
  <c r="D413" i="11"/>
  <c r="W413" i="11"/>
  <c r="D412" i="11"/>
  <c r="W412" i="11"/>
  <c r="D411" i="11"/>
  <c r="W411" i="11"/>
  <c r="D410" i="11"/>
  <c r="W410" i="11"/>
  <c r="D396" i="11"/>
  <c r="W396" i="11"/>
  <c r="D395" i="11"/>
  <c r="W395" i="11"/>
  <c r="D394" i="11"/>
  <c r="W394" i="11"/>
  <c r="D393" i="11"/>
  <c r="W393" i="11"/>
  <c r="D392" i="11"/>
  <c r="W392" i="11"/>
  <c r="D391" i="11"/>
  <c r="W391" i="11"/>
  <c r="D389" i="11"/>
  <c r="W389" i="11"/>
  <c r="D388" i="11"/>
  <c r="W388" i="11"/>
  <c r="D387" i="11"/>
  <c r="W387" i="11"/>
  <c r="D386" i="11"/>
  <c r="W386" i="11"/>
  <c r="D385" i="11"/>
  <c r="W385" i="11"/>
  <c r="D384" i="11"/>
  <c r="W384" i="11"/>
  <c r="D383" i="11"/>
  <c r="W383" i="11"/>
  <c r="D382" i="11"/>
  <c r="W382" i="11"/>
  <c r="D381" i="11"/>
  <c r="W381" i="11"/>
  <c r="D379" i="11"/>
  <c r="W379" i="11"/>
  <c r="D378" i="11"/>
  <c r="W378" i="11"/>
  <c r="D377" i="11"/>
  <c r="W377" i="11"/>
  <c r="D376" i="11"/>
  <c r="W376" i="11"/>
  <c r="D375" i="11"/>
  <c r="W375" i="11"/>
  <c r="D374" i="11"/>
  <c r="W374" i="11"/>
  <c r="D373" i="11"/>
  <c r="W373" i="11"/>
  <c r="D372" i="11"/>
  <c r="W372" i="11"/>
  <c r="D371" i="11"/>
  <c r="W371" i="11"/>
  <c r="D370" i="11"/>
  <c r="W370" i="11"/>
  <c r="D368" i="11"/>
  <c r="W368" i="11"/>
  <c r="D367" i="11"/>
  <c r="W367" i="11"/>
  <c r="D366" i="11"/>
  <c r="W366" i="11"/>
  <c r="D365" i="11"/>
  <c r="W365" i="11"/>
  <c r="D364" i="11"/>
  <c r="W364" i="11"/>
  <c r="D363" i="11"/>
  <c r="W363" i="11"/>
  <c r="D362" i="11"/>
  <c r="W362" i="11"/>
  <c r="D361" i="11"/>
  <c r="W361" i="11"/>
  <c r="D360" i="11"/>
  <c r="W360" i="11"/>
  <c r="D359" i="11"/>
  <c r="W359" i="11"/>
  <c r="D358" i="11"/>
  <c r="W358" i="11"/>
  <c r="D356" i="11"/>
  <c r="W356" i="11"/>
  <c r="D355" i="11"/>
  <c r="W355" i="11"/>
  <c r="D354" i="11"/>
  <c r="W354" i="11"/>
  <c r="D353" i="11"/>
  <c r="W353" i="11"/>
  <c r="D352" i="11"/>
  <c r="W352" i="11"/>
  <c r="D351" i="11"/>
  <c r="W351" i="11"/>
  <c r="D350" i="11"/>
  <c r="W350" i="11"/>
  <c r="D349" i="11"/>
  <c r="W349" i="11"/>
  <c r="D348" i="11"/>
  <c r="W348" i="11"/>
  <c r="D346" i="11"/>
  <c r="W346" i="11"/>
  <c r="D345" i="11"/>
  <c r="W345" i="11"/>
  <c r="D344" i="11"/>
  <c r="W344" i="11"/>
  <c r="D343" i="11"/>
  <c r="W343" i="11"/>
  <c r="D342" i="11"/>
  <c r="W342" i="11"/>
  <c r="D341" i="11"/>
  <c r="W341" i="11"/>
  <c r="D340" i="11"/>
  <c r="W340" i="11"/>
  <c r="D339" i="11"/>
  <c r="W339" i="11"/>
  <c r="D338" i="11"/>
  <c r="W338" i="11"/>
  <c r="D337" i="11"/>
  <c r="W337" i="11"/>
  <c r="D335" i="11"/>
  <c r="W335" i="11"/>
  <c r="D334" i="11"/>
  <c r="W334" i="11"/>
  <c r="D333" i="11"/>
  <c r="W333" i="11"/>
  <c r="D331" i="11"/>
  <c r="W331" i="11"/>
  <c r="D330" i="11"/>
  <c r="W330" i="11"/>
  <c r="D329" i="11"/>
  <c r="W329" i="11"/>
  <c r="D328" i="11"/>
  <c r="W328" i="11"/>
  <c r="D327" i="11"/>
  <c r="W327" i="11"/>
  <c r="D326" i="11"/>
  <c r="W326" i="11"/>
  <c r="D325" i="11"/>
  <c r="W325" i="11"/>
  <c r="D324" i="11"/>
  <c r="W324" i="11"/>
  <c r="D323" i="11"/>
  <c r="W323" i="11"/>
  <c r="D322" i="11"/>
  <c r="W322" i="11"/>
  <c r="D314" i="11"/>
  <c r="W314" i="11"/>
  <c r="D313" i="11"/>
  <c r="W313" i="11"/>
  <c r="D312" i="11"/>
  <c r="W312" i="11"/>
  <c r="D311" i="11"/>
  <c r="W311" i="11"/>
  <c r="D310" i="11"/>
  <c r="W310" i="11"/>
  <c r="D309" i="11"/>
  <c r="W309" i="11"/>
  <c r="D307" i="11"/>
  <c r="W307" i="11"/>
  <c r="D306" i="11"/>
  <c r="W306" i="11"/>
  <c r="D305" i="11"/>
  <c r="W305" i="11"/>
  <c r="D304" i="11"/>
  <c r="W304" i="11"/>
  <c r="D303" i="11"/>
  <c r="W303" i="11"/>
  <c r="D302" i="11"/>
  <c r="W302" i="11"/>
  <c r="D301" i="11"/>
  <c r="W301" i="11"/>
  <c r="D300" i="11"/>
  <c r="W300" i="11"/>
  <c r="D299" i="11"/>
  <c r="W299" i="11"/>
  <c r="D278" i="11"/>
  <c r="W278" i="11"/>
  <c r="D277" i="11"/>
  <c r="W277" i="11"/>
  <c r="D276" i="11"/>
  <c r="W276" i="11"/>
  <c r="D275" i="11"/>
  <c r="W275" i="11"/>
  <c r="D274" i="11"/>
  <c r="W274" i="11"/>
  <c r="D273" i="11"/>
  <c r="W273" i="11"/>
  <c r="D271" i="11"/>
  <c r="W271" i="11"/>
  <c r="D270" i="11"/>
  <c r="W270" i="11"/>
  <c r="D269" i="11"/>
  <c r="W269" i="11"/>
  <c r="D268" i="11"/>
  <c r="W268" i="11"/>
  <c r="D267" i="11"/>
  <c r="W267" i="11"/>
  <c r="D266" i="11"/>
  <c r="W266" i="11"/>
  <c r="D265" i="11"/>
  <c r="W265" i="11"/>
  <c r="D264" i="11"/>
  <c r="W264" i="11"/>
  <c r="D263" i="11"/>
  <c r="W263" i="11"/>
  <c r="D261" i="11"/>
  <c r="W261" i="11"/>
  <c r="D260" i="11"/>
  <c r="W260" i="11"/>
  <c r="D259" i="11"/>
  <c r="W259" i="11"/>
  <c r="D258" i="11"/>
  <c r="W258" i="11"/>
  <c r="D257" i="11"/>
  <c r="W257" i="11"/>
  <c r="D256" i="11"/>
  <c r="W256" i="11"/>
  <c r="D255" i="11"/>
  <c r="W255" i="11"/>
  <c r="D253" i="11"/>
  <c r="W253" i="11"/>
  <c r="D252" i="11"/>
  <c r="W252" i="11"/>
  <c r="D251" i="11"/>
  <c r="W251" i="11"/>
  <c r="D250" i="11"/>
  <c r="W250" i="11"/>
  <c r="D249" i="11"/>
  <c r="W249" i="11"/>
  <c r="D248" i="11"/>
  <c r="W248" i="11"/>
  <c r="D247" i="11"/>
  <c r="W247" i="11"/>
  <c r="D246" i="11"/>
  <c r="W246" i="11"/>
  <c r="D245" i="11"/>
  <c r="W245" i="11"/>
  <c r="D243" i="11"/>
  <c r="W243" i="11"/>
  <c r="D242" i="11"/>
  <c r="W242" i="11"/>
  <c r="D241" i="11"/>
  <c r="W241" i="11"/>
  <c r="D240" i="11"/>
  <c r="W240" i="11"/>
  <c r="D239" i="11"/>
  <c r="W239" i="11"/>
  <c r="D238" i="11"/>
  <c r="W238" i="11"/>
  <c r="D237" i="11"/>
  <c r="W237" i="11"/>
  <c r="D236" i="11"/>
  <c r="W236" i="11"/>
  <c r="D235" i="11"/>
  <c r="W235" i="11"/>
  <c r="D233" i="11"/>
  <c r="W233" i="11"/>
  <c r="D232" i="11"/>
  <c r="W232" i="11"/>
  <c r="D231" i="11"/>
  <c r="W231" i="11"/>
  <c r="D230" i="11"/>
  <c r="W230" i="11"/>
  <c r="D229" i="11"/>
  <c r="W229" i="11"/>
  <c r="D228" i="11"/>
  <c r="W228" i="11"/>
  <c r="D227" i="11"/>
  <c r="W227" i="11"/>
  <c r="D226" i="11"/>
  <c r="W226" i="11"/>
  <c r="D225" i="11"/>
  <c r="W225" i="11"/>
  <c r="D224" i="11"/>
  <c r="W224" i="11"/>
  <c r="D223" i="11"/>
  <c r="W223" i="11"/>
  <c r="D221" i="11"/>
  <c r="W221" i="11"/>
  <c r="D220" i="11"/>
  <c r="W220" i="11"/>
  <c r="D219" i="11"/>
  <c r="W219" i="11"/>
  <c r="D218" i="11"/>
  <c r="W218" i="11"/>
  <c r="D217" i="11"/>
  <c r="W217" i="11"/>
  <c r="D216" i="11"/>
  <c r="W216" i="11"/>
  <c r="D215" i="11"/>
  <c r="W215" i="11"/>
  <c r="D213" i="11"/>
  <c r="W213" i="11"/>
  <c r="D212" i="11"/>
  <c r="W212" i="11"/>
  <c r="D211" i="11"/>
  <c r="W211" i="11"/>
  <c r="D210" i="11"/>
  <c r="W210" i="11"/>
  <c r="D209" i="11"/>
  <c r="W209" i="11"/>
  <c r="D208" i="11"/>
  <c r="W208" i="11"/>
  <c r="D207" i="11"/>
  <c r="W207" i="11"/>
  <c r="D206" i="11"/>
  <c r="W206" i="11"/>
  <c r="D205" i="11"/>
  <c r="W205" i="11"/>
  <c r="D204" i="11"/>
  <c r="W204" i="11"/>
  <c r="T425" i="11"/>
  <c r="E425" i="11"/>
  <c r="E424" i="11"/>
  <c r="E423" i="11"/>
  <c r="E422" i="11"/>
  <c r="E421" i="11"/>
  <c r="E420" i="11"/>
  <c r="T417" i="11"/>
  <c r="T418" i="11"/>
  <c r="E418" i="11"/>
  <c r="E417" i="11"/>
  <c r="E416" i="11"/>
  <c r="E415" i="11"/>
  <c r="E414" i="11"/>
  <c r="E413" i="11"/>
  <c r="E412" i="11"/>
  <c r="E411" i="11"/>
  <c r="E410" i="11"/>
  <c r="T396" i="11"/>
  <c r="E396" i="11"/>
  <c r="E395" i="11"/>
  <c r="E394" i="11"/>
  <c r="E393" i="11"/>
  <c r="E392" i="11"/>
  <c r="E391" i="11"/>
  <c r="E389" i="11"/>
  <c r="E388" i="11"/>
  <c r="E387" i="11"/>
  <c r="E386" i="11"/>
  <c r="E385" i="11"/>
  <c r="E384" i="11"/>
  <c r="E383" i="11"/>
  <c r="E382" i="11"/>
  <c r="E381" i="11"/>
  <c r="T376" i="11"/>
  <c r="T377" i="11"/>
  <c r="T378" i="11"/>
  <c r="T379" i="11"/>
  <c r="E379" i="11"/>
  <c r="E378" i="11"/>
  <c r="E377" i="11"/>
  <c r="E376" i="11"/>
  <c r="E375" i="11"/>
  <c r="E374" i="11"/>
  <c r="E373" i="11"/>
  <c r="E372" i="11"/>
  <c r="E371" i="11"/>
  <c r="E370" i="11"/>
  <c r="T367" i="11"/>
  <c r="T368" i="11"/>
  <c r="E368" i="11"/>
  <c r="E367" i="11"/>
  <c r="E366" i="11"/>
  <c r="E365" i="11"/>
  <c r="E364" i="11"/>
  <c r="E363" i="11"/>
  <c r="E362" i="11"/>
  <c r="E361" i="11"/>
  <c r="E360" i="11"/>
  <c r="E359" i="11"/>
  <c r="E358" i="11"/>
  <c r="T356" i="11"/>
  <c r="E356" i="11"/>
  <c r="E355" i="11"/>
  <c r="E354" i="11"/>
  <c r="E353" i="11"/>
  <c r="E352" i="11"/>
  <c r="E351" i="11"/>
  <c r="E350" i="11"/>
  <c r="E349" i="11"/>
  <c r="E348" i="11"/>
  <c r="E346" i="11"/>
  <c r="E345" i="11"/>
  <c r="E344" i="11"/>
  <c r="E343" i="11"/>
  <c r="E342" i="11"/>
  <c r="E341" i="11"/>
  <c r="E340" i="11"/>
  <c r="E339" i="11"/>
  <c r="E338" i="11"/>
  <c r="E337" i="11"/>
  <c r="E335" i="11"/>
  <c r="E334" i="11"/>
  <c r="E333" i="11"/>
  <c r="T330" i="11"/>
  <c r="T331" i="11"/>
  <c r="E331" i="11"/>
  <c r="E330" i="11"/>
  <c r="E329" i="11"/>
  <c r="E328" i="11"/>
  <c r="E327" i="11"/>
  <c r="E326" i="11"/>
  <c r="E325" i="11"/>
  <c r="E324" i="11"/>
  <c r="E323" i="11"/>
  <c r="E322" i="11"/>
  <c r="T314" i="11"/>
  <c r="E314" i="11"/>
  <c r="E313" i="11"/>
  <c r="E312" i="11"/>
  <c r="E311" i="11"/>
  <c r="E310" i="11"/>
  <c r="E309" i="11"/>
  <c r="T307" i="11"/>
  <c r="E307" i="11"/>
  <c r="E306" i="11"/>
  <c r="E305" i="11"/>
  <c r="E304" i="11"/>
  <c r="E303" i="11"/>
  <c r="E302" i="11"/>
  <c r="E301" i="11"/>
  <c r="E300" i="11"/>
  <c r="E299" i="11"/>
  <c r="E278" i="11"/>
  <c r="E277" i="11"/>
  <c r="E276" i="11"/>
  <c r="E275" i="11"/>
  <c r="E274" i="11"/>
  <c r="E273" i="11"/>
  <c r="T271" i="11"/>
  <c r="E271" i="11"/>
  <c r="E270" i="11"/>
  <c r="E269" i="11"/>
  <c r="E268" i="11"/>
  <c r="E267" i="11"/>
  <c r="E266" i="11"/>
  <c r="E265" i="11"/>
  <c r="E264" i="11"/>
  <c r="E263" i="11"/>
  <c r="T261" i="11"/>
  <c r="E261" i="11"/>
  <c r="E260" i="11"/>
  <c r="E259" i="11"/>
  <c r="E258" i="11"/>
  <c r="E257" i="11"/>
  <c r="E256" i="11"/>
  <c r="E255" i="11"/>
  <c r="E253" i="11"/>
  <c r="E252" i="11"/>
  <c r="E251" i="11"/>
  <c r="E250" i="11"/>
  <c r="E249" i="11"/>
  <c r="E248" i="11"/>
  <c r="E247" i="11"/>
  <c r="E246" i="11"/>
  <c r="E245" i="11"/>
  <c r="T242" i="11"/>
  <c r="T243" i="11"/>
  <c r="E243" i="11"/>
  <c r="E242" i="11"/>
  <c r="E241" i="11"/>
  <c r="E240" i="11"/>
  <c r="E239" i="11"/>
  <c r="E238" i="11"/>
  <c r="E237" i="11"/>
  <c r="E236" i="11"/>
  <c r="E235" i="11"/>
  <c r="T233" i="11"/>
  <c r="E233" i="11"/>
  <c r="E232" i="11"/>
  <c r="E231" i="11"/>
  <c r="E230" i="11"/>
  <c r="E229" i="11"/>
  <c r="E228" i="11"/>
  <c r="E227" i="11"/>
  <c r="E226" i="11"/>
  <c r="E225" i="11"/>
  <c r="E224" i="11"/>
  <c r="E223" i="11"/>
  <c r="E221" i="11"/>
  <c r="E220" i="11"/>
  <c r="E219" i="11"/>
  <c r="E218" i="11"/>
  <c r="E217" i="11"/>
  <c r="E216" i="11"/>
  <c r="E215" i="11"/>
  <c r="T213" i="11"/>
  <c r="E213" i="11"/>
  <c r="E212" i="11"/>
  <c r="E211" i="11"/>
  <c r="E210" i="11"/>
  <c r="E209" i="11"/>
  <c r="E208" i="11"/>
  <c r="E207" i="11"/>
  <c r="E206" i="11"/>
  <c r="E205" i="11"/>
  <c r="E204" i="11"/>
  <c r="E202" i="11"/>
  <c r="D202" i="11"/>
  <c r="W202" i="11"/>
  <c r="E201" i="11"/>
  <c r="D201" i="11"/>
  <c r="W201" i="11"/>
  <c r="E200" i="11"/>
  <c r="D200" i="11"/>
  <c r="W200" i="11"/>
  <c r="E199" i="11"/>
  <c r="D199" i="11"/>
  <c r="W199" i="11"/>
  <c r="E198" i="11"/>
  <c r="D198" i="11"/>
  <c r="W198" i="11"/>
  <c r="E197" i="11"/>
  <c r="D197" i="11"/>
  <c r="W197" i="11"/>
  <c r="E196" i="11"/>
  <c r="D196" i="11"/>
  <c r="W196" i="11"/>
  <c r="E194" i="11"/>
  <c r="D194" i="11"/>
  <c r="W194" i="11"/>
  <c r="E193" i="11"/>
  <c r="D193" i="11"/>
  <c r="W193" i="11"/>
  <c r="E192" i="11"/>
  <c r="D192" i="11"/>
  <c r="W192" i="11"/>
  <c r="E191" i="11"/>
  <c r="D191" i="11"/>
  <c r="W191" i="11"/>
  <c r="E190" i="11"/>
  <c r="D190" i="11"/>
  <c r="W190" i="11"/>
  <c r="E188" i="11"/>
  <c r="D188" i="11"/>
  <c r="W188" i="11"/>
  <c r="E187" i="11"/>
  <c r="D187" i="11"/>
  <c r="W187" i="11"/>
  <c r="E186" i="11"/>
  <c r="D186" i="11"/>
  <c r="W186" i="11"/>
  <c r="E185" i="11"/>
  <c r="D185" i="11"/>
  <c r="W185" i="11"/>
  <c r="E184" i="11"/>
  <c r="D184" i="11"/>
  <c r="W184" i="11"/>
  <c r="E183" i="11"/>
  <c r="D183" i="11"/>
  <c r="W183" i="11"/>
  <c r="E182" i="11"/>
  <c r="D182" i="11"/>
  <c r="W182" i="11"/>
  <c r="E168" i="11"/>
  <c r="D168" i="11"/>
  <c r="W180" i="11"/>
  <c r="E167" i="11"/>
  <c r="D167" i="11"/>
  <c r="W179" i="11"/>
  <c r="E166" i="11"/>
  <c r="D166" i="11"/>
  <c r="W178" i="11"/>
  <c r="E165" i="11"/>
  <c r="D165" i="11"/>
  <c r="W177" i="11"/>
  <c r="E164" i="11"/>
  <c r="D164" i="11"/>
  <c r="W176" i="11"/>
  <c r="E162" i="11"/>
  <c r="D162" i="11"/>
  <c r="E161" i="11"/>
  <c r="D161" i="11"/>
  <c r="W175" i="11"/>
  <c r="E160" i="11"/>
  <c r="D160" i="11"/>
  <c r="W174" i="11"/>
  <c r="E159" i="11"/>
  <c r="D159" i="11"/>
  <c r="W173" i="11"/>
  <c r="E158" i="11"/>
  <c r="D158" i="11"/>
  <c r="W172" i="11"/>
  <c r="E157" i="11"/>
  <c r="D157" i="11"/>
  <c r="W171" i="11"/>
  <c r="E156" i="11"/>
  <c r="D156" i="11"/>
  <c r="W170" i="11"/>
  <c r="E155" i="11"/>
  <c r="D155" i="11"/>
  <c r="W169" i="11"/>
  <c r="W167" i="11"/>
  <c r="E153" i="11"/>
  <c r="D153" i="11"/>
  <c r="W166" i="11"/>
  <c r="E152" i="11"/>
  <c r="D152" i="11"/>
  <c r="W165" i="11"/>
  <c r="E151" i="11"/>
  <c r="D151" i="11"/>
  <c r="W164" i="11"/>
  <c r="E150" i="11"/>
  <c r="D150" i="11"/>
  <c r="W163" i="11"/>
  <c r="W161" i="11"/>
  <c r="E148" i="11"/>
  <c r="D148" i="11"/>
  <c r="W160" i="11"/>
  <c r="E147" i="11"/>
  <c r="D147" i="11"/>
  <c r="W159" i="11"/>
  <c r="E146" i="11"/>
  <c r="D146" i="11"/>
  <c r="W158" i="11"/>
  <c r="E145" i="11"/>
  <c r="D145" i="11"/>
  <c r="W157" i="11"/>
  <c r="E144" i="11"/>
  <c r="D144" i="11"/>
  <c r="W156" i="11"/>
  <c r="E143" i="11"/>
  <c r="D143" i="11"/>
  <c r="W155" i="11"/>
  <c r="E142" i="11"/>
  <c r="D142" i="11"/>
  <c r="W154" i="11"/>
  <c r="E140" i="11"/>
  <c r="D140" i="11"/>
  <c r="E139" i="11"/>
  <c r="D139" i="11"/>
  <c r="E138" i="11"/>
  <c r="D138" i="11"/>
  <c r="W153" i="11"/>
  <c r="E137" i="11"/>
  <c r="D137" i="11"/>
  <c r="W152" i="11"/>
  <c r="E136" i="11"/>
  <c r="D136" i="11"/>
  <c r="W151" i="11"/>
  <c r="E135" i="11"/>
  <c r="D135" i="11"/>
  <c r="W150" i="11"/>
  <c r="E134" i="11"/>
  <c r="D134" i="11"/>
  <c r="W149" i="11"/>
  <c r="E132" i="11"/>
  <c r="D132" i="11"/>
  <c r="E131" i="11"/>
  <c r="D131" i="11"/>
  <c r="E130" i="11"/>
  <c r="D130" i="11"/>
  <c r="W148" i="11"/>
  <c r="E129" i="11"/>
  <c r="D129" i="11"/>
  <c r="W147" i="11"/>
  <c r="E128" i="11"/>
  <c r="D128" i="11"/>
  <c r="W146" i="11"/>
  <c r="E127" i="11"/>
  <c r="D127" i="11"/>
  <c r="W145" i="11"/>
  <c r="E126" i="11"/>
  <c r="D126" i="11"/>
  <c r="W144" i="11"/>
  <c r="E125" i="11"/>
  <c r="D125" i="11"/>
  <c r="W143" i="11"/>
  <c r="E124" i="11"/>
  <c r="D124" i="11"/>
  <c r="W142" i="11"/>
  <c r="E123" i="11"/>
  <c r="D123" i="11"/>
  <c r="W141" i="11"/>
  <c r="W138" i="11"/>
  <c r="W137" i="11"/>
  <c r="E121" i="11"/>
  <c r="D121" i="11"/>
  <c r="W136" i="11"/>
  <c r="E120" i="11"/>
  <c r="D120" i="11"/>
  <c r="W135" i="11"/>
  <c r="E119" i="11"/>
  <c r="D119" i="11"/>
  <c r="W134" i="11"/>
  <c r="E118" i="11"/>
  <c r="D118" i="11"/>
  <c r="W133" i="11"/>
  <c r="W129" i="11"/>
  <c r="W128" i="11"/>
  <c r="W127" i="11"/>
  <c r="E116" i="11"/>
  <c r="D116" i="11"/>
  <c r="W126" i="11"/>
  <c r="E115" i="11"/>
  <c r="D115" i="11"/>
  <c r="W125" i="11"/>
  <c r="E114" i="11"/>
  <c r="D114" i="11"/>
  <c r="W124" i="11"/>
  <c r="E113" i="11"/>
  <c r="D113" i="11"/>
  <c r="W123" i="11"/>
  <c r="E112" i="11"/>
  <c r="D112" i="11"/>
  <c r="W122" i="11"/>
  <c r="E105" i="11"/>
  <c r="D105" i="11"/>
  <c r="W121" i="11"/>
  <c r="E104" i="11"/>
  <c r="D104" i="11"/>
  <c r="W120" i="11"/>
  <c r="E103" i="11"/>
  <c r="D103" i="11"/>
  <c r="W119" i="11"/>
  <c r="E102" i="11"/>
  <c r="D102" i="11"/>
  <c r="W118" i="11"/>
  <c r="E101" i="11"/>
  <c r="D101" i="11"/>
  <c r="W117" i="11"/>
  <c r="E99" i="11"/>
  <c r="D99" i="11"/>
  <c r="W116" i="11"/>
  <c r="E98" i="11"/>
  <c r="D98" i="11"/>
  <c r="W115" i="11"/>
  <c r="E97" i="11"/>
  <c r="D97" i="11"/>
  <c r="W114" i="11"/>
  <c r="E96" i="11"/>
  <c r="D96" i="11"/>
  <c r="W113" i="11"/>
  <c r="E95" i="11"/>
  <c r="D95" i="11"/>
  <c r="W112" i="11"/>
  <c r="E94" i="11"/>
  <c r="D94" i="11"/>
  <c r="W111" i="11"/>
  <c r="E78" i="11"/>
  <c r="D78" i="11"/>
  <c r="W78" i="11"/>
  <c r="E77" i="11"/>
  <c r="D77" i="11"/>
  <c r="W77" i="11"/>
  <c r="E76" i="11"/>
  <c r="D76" i="11"/>
  <c r="W76" i="11"/>
  <c r="E75" i="11"/>
  <c r="D75" i="11"/>
  <c r="W75" i="11"/>
  <c r="E74" i="11"/>
  <c r="D74" i="11"/>
  <c r="W74" i="11"/>
  <c r="E73" i="11"/>
  <c r="D73" i="11"/>
  <c r="W73" i="11"/>
  <c r="E71" i="11"/>
  <c r="D71" i="11"/>
  <c r="W71" i="11"/>
  <c r="E70" i="11"/>
  <c r="D70" i="11"/>
  <c r="W70" i="11"/>
  <c r="E69" i="11"/>
  <c r="D69" i="11"/>
  <c r="W69" i="11"/>
  <c r="E68" i="11"/>
  <c r="D68" i="11"/>
  <c r="W68" i="11"/>
  <c r="E67" i="11"/>
  <c r="D67" i="11"/>
  <c r="W67" i="11"/>
  <c r="E66" i="11"/>
  <c r="D66" i="11"/>
  <c r="W66" i="11"/>
  <c r="E65" i="11"/>
  <c r="D65" i="11"/>
  <c r="W65" i="11"/>
  <c r="E64" i="11"/>
  <c r="D64" i="11"/>
  <c r="W64" i="11"/>
  <c r="E63" i="11"/>
  <c r="D63" i="11"/>
  <c r="W63" i="11"/>
  <c r="E61" i="11"/>
  <c r="D61" i="11"/>
  <c r="W61" i="11"/>
  <c r="E60" i="11"/>
  <c r="D60" i="11"/>
  <c r="W60" i="11"/>
  <c r="E59" i="11"/>
  <c r="D59" i="11"/>
  <c r="W59" i="11"/>
  <c r="E58" i="11"/>
  <c r="D58" i="11"/>
  <c r="W58" i="11"/>
  <c r="E56" i="11"/>
  <c r="D56" i="11"/>
  <c r="W56" i="11"/>
  <c r="E55" i="11"/>
  <c r="D55" i="11"/>
  <c r="W55" i="11"/>
  <c r="E54" i="11"/>
  <c r="D54" i="11"/>
  <c r="W54" i="11"/>
  <c r="E53" i="11"/>
  <c r="D53" i="11"/>
  <c r="W53" i="11"/>
  <c r="E52" i="11"/>
  <c r="D52" i="11"/>
  <c r="W52" i="11"/>
  <c r="E51" i="11"/>
  <c r="D51" i="11"/>
  <c r="W51" i="11"/>
  <c r="E50" i="11"/>
  <c r="D50" i="11"/>
  <c r="W50" i="11"/>
  <c r="E48" i="11"/>
  <c r="D48" i="11"/>
  <c r="W48" i="11"/>
  <c r="E47" i="11"/>
  <c r="D47" i="11"/>
  <c r="W47" i="11"/>
  <c r="E46" i="11"/>
  <c r="D46" i="11"/>
  <c r="W46" i="11"/>
  <c r="E45" i="11"/>
  <c r="D45" i="11"/>
  <c r="W45" i="11"/>
  <c r="E43" i="11"/>
  <c r="D43" i="11"/>
  <c r="W43" i="11"/>
  <c r="E42" i="11"/>
  <c r="D42" i="11"/>
  <c r="W42" i="11"/>
  <c r="E41" i="11"/>
  <c r="D41" i="11"/>
  <c r="W41" i="11"/>
  <c r="E40" i="11"/>
  <c r="D40" i="11"/>
  <c r="W40" i="11"/>
  <c r="E39" i="11"/>
  <c r="D39" i="11"/>
  <c r="W39" i="11"/>
  <c r="E38" i="11"/>
  <c r="D38" i="11"/>
  <c r="W38" i="11"/>
  <c r="E37" i="11"/>
  <c r="D37" i="11"/>
  <c r="W37" i="11"/>
  <c r="E35" i="11"/>
  <c r="D35" i="11"/>
  <c r="W35" i="11"/>
  <c r="E34" i="11"/>
  <c r="D34" i="11"/>
  <c r="W34" i="11"/>
  <c r="E33" i="11"/>
  <c r="D33" i="11"/>
  <c r="W33" i="11"/>
  <c r="E32" i="11"/>
  <c r="D32" i="11"/>
  <c r="W32" i="11"/>
  <c r="E31" i="11"/>
  <c r="D31" i="11"/>
  <c r="W31" i="11"/>
  <c r="E30" i="11"/>
  <c r="D30" i="11"/>
  <c r="W30" i="11"/>
  <c r="E29" i="11"/>
  <c r="D29" i="11"/>
  <c r="W29" i="11"/>
  <c r="T428" i="11"/>
  <c r="Q19" i="11"/>
  <c r="Q185" i="11"/>
  <c r="P19" i="11"/>
  <c r="O19" i="11"/>
  <c r="O358" i="11"/>
  <c r="N19" i="11"/>
  <c r="N31" i="11"/>
  <c r="M19" i="11"/>
  <c r="Q18" i="11"/>
  <c r="P18" i="11"/>
  <c r="O18" i="11"/>
  <c r="N18" i="11"/>
  <c r="M18" i="11"/>
  <c r="C14" i="11"/>
  <c r="F14" i="11"/>
  <c r="C15" i="11"/>
  <c r="F15" i="11"/>
  <c r="I19" i="11"/>
  <c r="I392" i="11"/>
  <c r="J19" i="11"/>
  <c r="J353" i="11"/>
  <c r="K19" i="11"/>
  <c r="K40" i="11"/>
  <c r="L19" i="11"/>
  <c r="D27" i="11"/>
  <c r="W27" i="11"/>
  <c r="D26" i="11"/>
  <c r="W26" i="11"/>
  <c r="D25" i="11"/>
  <c r="W25" i="11"/>
  <c r="D24" i="11"/>
  <c r="W24" i="11"/>
  <c r="D23" i="11"/>
  <c r="W23" i="11"/>
  <c r="D22" i="11"/>
  <c r="W22" i="11"/>
  <c r="E22" i="11"/>
  <c r="E23" i="11"/>
  <c r="E24" i="11"/>
  <c r="E25" i="11"/>
  <c r="E26" i="11"/>
  <c r="E27" i="11"/>
  <c r="X33" i="6"/>
  <c r="X17" i="6"/>
  <c r="R17" i="6"/>
  <c r="P17" i="6"/>
  <c r="N17" i="6"/>
  <c r="L17" i="6"/>
  <c r="J17" i="6"/>
  <c r="H7" i="15"/>
  <c r="H8" i="15"/>
  <c r="H9" i="15"/>
  <c r="H10" i="15"/>
  <c r="D21" i="11"/>
  <c r="W21" i="11"/>
  <c r="D20" i="11"/>
  <c r="W20" i="11"/>
  <c r="E21" i="11"/>
  <c r="E20" i="11"/>
  <c r="F5" i="11"/>
  <c r="F4" i="11"/>
  <c r="F10" i="11"/>
  <c r="L18" i="11"/>
  <c r="K18" i="11"/>
  <c r="J18" i="11"/>
  <c r="I18" i="11"/>
  <c r="C4" i="11"/>
  <c r="C5" i="11"/>
  <c r="C10" i="11"/>
  <c r="H17" i="6"/>
  <c r="F17" i="6"/>
  <c r="D17" i="6"/>
  <c r="B17" i="6"/>
  <c r="T333" i="11"/>
  <c r="T264" i="11"/>
  <c r="T76" i="11"/>
  <c r="T385" i="11"/>
  <c r="T335" i="11"/>
  <c r="T226" i="11"/>
  <c r="T345" i="11"/>
  <c r="T327" i="11"/>
  <c r="T352" i="11"/>
  <c r="T339" i="11"/>
  <c r="T371" i="11"/>
  <c r="T277" i="11"/>
  <c r="T227" i="11"/>
  <c r="T169" i="11"/>
  <c r="T197" i="11"/>
  <c r="T231" i="11"/>
  <c r="T416" i="11"/>
  <c r="T47" i="11"/>
  <c r="T194" i="11"/>
  <c r="T349" i="11"/>
  <c r="T68" i="11"/>
  <c r="T381" i="11"/>
  <c r="T230" i="11"/>
  <c r="T338" i="11"/>
  <c r="T433" i="11"/>
  <c r="T31" i="11"/>
  <c r="T240" i="11"/>
  <c r="T154" i="11"/>
  <c r="T360" i="11"/>
  <c r="T217" i="11"/>
  <c r="T266" i="11"/>
  <c r="T387" i="11"/>
  <c r="T329" i="11"/>
  <c r="T412" i="11"/>
  <c r="T65" i="11"/>
  <c r="T209" i="11"/>
  <c r="T210" i="11"/>
  <c r="T415" i="11"/>
  <c r="T337" i="11"/>
  <c r="T427" i="11"/>
  <c r="T241" i="11"/>
  <c r="T61" i="11"/>
  <c r="T221" i="11"/>
  <c r="T206" i="11"/>
  <c r="T270" i="11"/>
  <c r="T187" i="11"/>
  <c r="T237" i="11"/>
  <c r="T325" i="11"/>
  <c r="T324" i="11"/>
  <c r="T382" i="11"/>
  <c r="T250" i="11"/>
  <c r="T350" i="11"/>
  <c r="T358" i="11"/>
  <c r="T372" i="11"/>
  <c r="T429" i="11"/>
  <c r="T373" i="11"/>
  <c r="T423" i="11"/>
  <c r="T359" i="11"/>
  <c r="T389" i="11"/>
  <c r="T309" i="11"/>
  <c r="T247" i="11"/>
  <c r="T235" i="11"/>
  <c r="T420" i="11"/>
  <c r="T424" i="11"/>
  <c r="T312" i="11"/>
  <c r="T348" i="11"/>
  <c r="T267" i="11"/>
  <c r="T326" i="11"/>
  <c r="T218" i="11"/>
  <c r="T184" i="11"/>
  <c r="T384" i="11"/>
  <c r="T245" i="11"/>
  <c r="T258" i="11"/>
  <c r="T202" i="11"/>
  <c r="T56" i="11"/>
  <c r="T362" i="11"/>
  <c r="T77" i="11"/>
  <c r="T52" i="11"/>
  <c r="T133" i="11"/>
  <c r="T69" i="11"/>
  <c r="T34" i="11"/>
  <c r="T51" i="11"/>
  <c r="T204" i="11"/>
  <c r="T46" i="11"/>
  <c r="T205" i="11"/>
  <c r="T191" i="11"/>
  <c r="T305" i="11"/>
  <c r="T225" i="11"/>
  <c r="T269" i="11"/>
  <c r="T274" i="11"/>
  <c r="T255" i="11"/>
  <c r="T343" i="11"/>
  <c r="T216" i="11"/>
  <c r="T251" i="11"/>
  <c r="T276" i="11"/>
  <c r="T386" i="11"/>
  <c r="T370" i="11"/>
  <c r="T430" i="11"/>
  <c r="T43" i="11"/>
  <c r="T58" i="11"/>
  <c r="T149" i="11"/>
  <c r="T30" i="11"/>
  <c r="T74" i="11"/>
  <c r="T199" i="11"/>
  <c r="T306" i="11"/>
  <c r="T33" i="11"/>
  <c r="T50" i="11"/>
  <c r="T60" i="11"/>
  <c r="T75" i="11"/>
  <c r="T64" i="11"/>
  <c r="T117" i="11"/>
  <c r="T188" i="11"/>
  <c r="T265" i="11"/>
  <c r="T45" i="11"/>
  <c r="T67" i="11"/>
  <c r="T111" i="11"/>
  <c r="T259" i="11"/>
  <c r="T190" i="11"/>
  <c r="T208" i="11"/>
  <c r="T239" i="11"/>
  <c r="T304" i="11"/>
  <c r="T183" i="11"/>
  <c r="T193" i="11"/>
  <c r="T212" i="11"/>
  <c r="T224" i="11"/>
  <c r="T301" i="11"/>
  <c r="T334" i="11"/>
  <c r="T163" i="11"/>
  <c r="T186" i="11"/>
  <c r="T196" i="11"/>
  <c r="T220" i="11"/>
  <c r="T228" i="11"/>
  <c r="T268" i="11"/>
  <c r="T342" i="11"/>
  <c r="T257" i="11"/>
  <c r="T303" i="11"/>
  <c r="T346" i="11"/>
  <c r="T422" i="11"/>
  <c r="T273" i="11"/>
  <c r="T323" i="11"/>
  <c r="T365" i="11"/>
  <c r="T366" i="11"/>
  <c r="T394" i="11"/>
  <c r="T215" i="11"/>
  <c r="T229" i="11"/>
  <c r="T253" i="11"/>
  <c r="T249" i="11"/>
  <c r="T263" i="11"/>
  <c r="T275" i="11"/>
  <c r="T328" i="11"/>
  <c r="T364" i="11"/>
  <c r="T383" i="11"/>
  <c r="T355" i="11"/>
  <c r="T375" i="11"/>
  <c r="T395" i="11"/>
  <c r="T414" i="11"/>
  <c r="T392" i="11"/>
  <c r="T434" i="11"/>
  <c r="T431" i="11"/>
  <c r="T54" i="11"/>
  <c r="T32" i="11"/>
  <c r="T78" i="11"/>
  <c r="T200" i="11"/>
  <c r="T63" i="11"/>
  <c r="T201" i="11"/>
  <c r="T322" i="11"/>
  <c r="T48" i="11"/>
  <c r="T66" i="11"/>
  <c r="T198" i="11"/>
  <c r="T311" i="11"/>
  <c r="T207" i="11"/>
  <c r="T246" i="11"/>
  <c r="T182" i="11"/>
  <c r="T192" i="11"/>
  <c r="T211" i="11"/>
  <c r="T238" i="11"/>
  <c r="T300" i="11"/>
  <c r="T341" i="11"/>
  <c r="T185" i="11"/>
  <c r="T219" i="11"/>
  <c r="T223" i="11"/>
  <c r="T299" i="11"/>
  <c r="T351" i="11"/>
  <c r="T256" i="11"/>
  <c r="T313" i="11"/>
  <c r="T353" i="11"/>
  <c r="T260" i="11"/>
  <c r="T302" i="11"/>
  <c r="T388" i="11"/>
  <c r="T361" i="11"/>
  <c r="T411" i="11"/>
  <c r="T232" i="11"/>
  <c r="T236" i="11"/>
  <c r="T252" i="11"/>
  <c r="T248" i="11"/>
  <c r="T278" i="11"/>
  <c r="T310" i="11"/>
  <c r="T340" i="11"/>
  <c r="T363" i="11"/>
  <c r="T421" i="11"/>
  <c r="T354" i="11"/>
  <c r="T374" i="11"/>
  <c r="T410" i="11"/>
  <c r="T413" i="11"/>
  <c r="T391" i="11"/>
  <c r="T435" i="11"/>
  <c r="T432" i="11"/>
  <c r="T29" i="11"/>
  <c r="T40" i="11"/>
  <c r="T73" i="11"/>
  <c r="T344" i="11"/>
  <c r="T393" i="11"/>
  <c r="T35" i="11"/>
  <c r="T55" i="11"/>
  <c r="T38" i="11"/>
  <c r="T42" i="11"/>
  <c r="T37" i="11"/>
  <c r="T70" i="11"/>
  <c r="T39" i="11"/>
  <c r="T53" i="11"/>
  <c r="T59" i="11"/>
  <c r="T41" i="11"/>
  <c r="T20" i="11"/>
  <c r="T71" i="11"/>
  <c r="T24" i="11"/>
  <c r="T23" i="11"/>
  <c r="T22" i="11"/>
  <c r="T26" i="11"/>
  <c r="T21" i="11"/>
  <c r="T27" i="11"/>
  <c r="T25" i="11"/>
  <c r="Q103" i="11"/>
  <c r="I30" i="11"/>
  <c r="S229" i="11"/>
  <c r="S413" i="11"/>
  <c r="Q113" i="11"/>
  <c r="K29" i="11"/>
  <c r="S433" i="11"/>
  <c r="S300" i="11"/>
  <c r="S231" i="11"/>
  <c r="S114" i="11"/>
  <c r="S205" i="11"/>
  <c r="Q193" i="11"/>
  <c r="S230" i="11"/>
  <c r="S387" i="11"/>
  <c r="S22" i="11"/>
  <c r="S133" i="11"/>
  <c r="S185" i="11"/>
  <c r="S228" i="11"/>
  <c r="S221" i="11"/>
  <c r="S191" i="11"/>
  <c r="S282" i="11"/>
  <c r="S127" i="11"/>
  <c r="S71" i="11"/>
  <c r="S56" i="11"/>
  <c r="S269" i="11"/>
  <c r="S379" i="11"/>
  <c r="S171" i="11"/>
  <c r="S48" i="11"/>
  <c r="S31" i="11"/>
  <c r="S362" i="11"/>
  <c r="S323" i="11"/>
  <c r="S120" i="11"/>
  <c r="S42" i="11"/>
  <c r="S274" i="11"/>
  <c r="S301" i="11"/>
  <c r="S143" i="11"/>
  <c r="S98" i="11"/>
  <c r="S91" i="11"/>
  <c r="S320" i="11"/>
  <c r="S396" i="11"/>
  <c r="S330" i="11"/>
  <c r="S233" i="11"/>
  <c r="S373" i="11"/>
  <c r="S256" i="11"/>
  <c r="S423" i="11"/>
  <c r="S264" i="11"/>
  <c r="S268" i="11"/>
  <c r="S326" i="11"/>
  <c r="S46" i="11"/>
  <c r="S388" i="11"/>
  <c r="S325" i="11"/>
  <c r="S375" i="11"/>
  <c r="S339" i="11"/>
  <c r="S215" i="11"/>
  <c r="S206" i="11"/>
  <c r="S204" i="11"/>
  <c r="S248" i="11"/>
  <c r="S415" i="11"/>
  <c r="S353" i="11"/>
  <c r="S226" i="11"/>
  <c r="S267" i="11"/>
  <c r="S335" i="11"/>
  <c r="S265" i="11"/>
  <c r="S223" i="11"/>
  <c r="S70" i="11"/>
  <c r="S250" i="11"/>
  <c r="S257" i="11"/>
  <c r="S29" i="11"/>
  <c r="S313" i="11"/>
  <c r="S65" i="11"/>
  <c r="S235" i="11"/>
  <c r="S372" i="11"/>
  <c r="S355" i="11"/>
  <c r="S67" i="11"/>
  <c r="S183" i="11"/>
  <c r="S187" i="11"/>
  <c r="S41" i="11"/>
  <c r="S45" i="11"/>
  <c r="S76" i="11"/>
  <c r="S208" i="11"/>
  <c r="S60" i="11"/>
  <c r="S55" i="11"/>
  <c r="S207" i="11"/>
  <c r="S20" i="11"/>
  <c r="S113" i="11"/>
  <c r="S118" i="11"/>
  <c r="S124" i="11"/>
  <c r="S128" i="11"/>
  <c r="S132" i="11"/>
  <c r="S394" i="11"/>
  <c r="S278" i="11"/>
  <c r="S37" i="11"/>
  <c r="S306" i="11"/>
  <c r="S263" i="11"/>
  <c r="S385" i="11"/>
  <c r="S59" i="11"/>
  <c r="S341" i="11"/>
  <c r="S358" i="11"/>
  <c r="S255" i="11"/>
  <c r="S197" i="11"/>
  <c r="S193" i="11"/>
  <c r="S435" i="11"/>
  <c r="S199" i="11"/>
  <c r="S69" i="11"/>
  <c r="S252" i="11"/>
  <c r="S212" i="11"/>
  <c r="S182" i="11"/>
  <c r="S61" i="11"/>
  <c r="S198" i="11"/>
  <c r="S209" i="11"/>
  <c r="S157" i="11"/>
  <c r="S150" i="11"/>
  <c r="S134" i="11"/>
  <c r="S286" i="11"/>
  <c r="S280" i="11"/>
  <c r="S417" i="11"/>
  <c r="S368" i="11"/>
  <c r="S242" i="11"/>
  <c r="S43" i="11"/>
  <c r="S420" i="11"/>
  <c r="S266" i="11"/>
  <c r="S343" i="11"/>
  <c r="S239" i="11"/>
  <c r="S395" i="11"/>
  <c r="S391" i="11"/>
  <c r="S374" i="11"/>
  <c r="S194" i="11"/>
  <c r="S383" i="11"/>
  <c r="S370" i="11"/>
  <c r="S384" i="11"/>
  <c r="S224" i="11"/>
  <c r="S240" i="11"/>
  <c r="S30" i="11"/>
  <c r="S227" i="11"/>
  <c r="S277" i="11"/>
  <c r="S352" i="11"/>
  <c r="S66" i="11"/>
  <c r="S210" i="11"/>
  <c r="S47" i="11"/>
  <c r="S149" i="11"/>
  <c r="S184" i="11"/>
  <c r="S35" i="11"/>
  <c r="S126" i="11"/>
  <c r="S112" i="11"/>
  <c r="S53" i="11"/>
  <c r="S73" i="11"/>
  <c r="S63" i="11"/>
  <c r="S77" i="11"/>
  <c r="S310" i="11"/>
  <c r="S117" i="11"/>
  <c r="S304" i="11"/>
  <c r="S39" i="11"/>
  <c r="S361" i="11"/>
  <c r="S430" i="11"/>
  <c r="S366" i="11"/>
  <c r="S360" i="11"/>
  <c r="S125" i="11"/>
  <c r="S25" i="11"/>
  <c r="S58" i="11"/>
  <c r="S34" i="11"/>
  <c r="S389" i="11"/>
  <c r="S412" i="11"/>
  <c r="S186" i="11"/>
  <c r="S218" i="11"/>
  <c r="S192" i="11"/>
  <c r="S163" i="11"/>
  <c r="S416" i="11"/>
  <c r="S305" i="11"/>
  <c r="S271" i="11"/>
  <c r="S437" i="11"/>
  <c r="S291" i="11"/>
  <c r="S297" i="11"/>
  <c r="S82" i="11"/>
  <c r="S89" i="11"/>
  <c r="S152" i="11"/>
  <c r="S131" i="11"/>
  <c r="S119" i="11"/>
  <c r="S23" i="11"/>
  <c r="S21" i="11"/>
  <c r="S54" i="11"/>
  <c r="S201" i="11"/>
  <c r="S427" i="11"/>
  <c r="S236" i="11"/>
  <c r="S327" i="11"/>
  <c r="S251" i="11"/>
  <c r="S258" i="11"/>
  <c r="S312" i="11"/>
  <c r="S314" i="11"/>
  <c r="S96" i="11"/>
  <c r="S159" i="11"/>
  <c r="S130" i="11"/>
  <c r="S116" i="11"/>
  <c r="S27" i="11"/>
  <c r="S32" i="11"/>
  <c r="S200" i="11"/>
  <c r="S111" i="11"/>
  <c r="S334" i="11"/>
  <c r="S431" i="11"/>
  <c r="S329" i="11"/>
  <c r="S386" i="11"/>
  <c r="S392" i="11"/>
  <c r="S276" i="11"/>
  <c r="S328" i="11"/>
  <c r="S217" i="11"/>
  <c r="S129" i="11"/>
  <c r="S123" i="11"/>
  <c r="S121" i="11"/>
  <c r="S115" i="11"/>
  <c r="S24" i="11"/>
  <c r="S33" i="11"/>
  <c r="S169" i="11"/>
  <c r="S74" i="11"/>
  <c r="S196" i="11"/>
  <c r="S202" i="11"/>
  <c r="S75" i="11"/>
  <c r="S38" i="11"/>
  <c r="S273" i="11"/>
  <c r="S238" i="11"/>
  <c r="S324" i="11"/>
  <c r="S382" i="11"/>
  <c r="S219" i="11"/>
  <c r="S190" i="11"/>
  <c r="S211" i="11"/>
  <c r="S348" i="11"/>
  <c r="S411" i="11"/>
  <c r="S220" i="11"/>
  <c r="S363" i="11"/>
  <c r="S303" i="11"/>
  <c r="S351" i="11"/>
  <c r="S381" i="11"/>
  <c r="S340" i="11"/>
  <c r="S434" i="11"/>
  <c r="S429" i="11"/>
  <c r="S245" i="11"/>
  <c r="K335" i="11"/>
  <c r="K71" i="11"/>
  <c r="K78" i="11"/>
  <c r="K24" i="11"/>
  <c r="K211" i="11"/>
  <c r="K56" i="11"/>
  <c r="Q208" i="11"/>
  <c r="Q20" i="11"/>
  <c r="Q274" i="11"/>
  <c r="Q334" i="11"/>
  <c r="S377" i="11"/>
  <c r="S288" i="11"/>
  <c r="S295" i="11"/>
  <c r="S80" i="11"/>
  <c r="S86" i="11"/>
  <c r="O119" i="11"/>
  <c r="I60" i="11"/>
  <c r="I216" i="11"/>
  <c r="I37" i="11"/>
  <c r="I303" i="11"/>
  <c r="I221" i="11"/>
  <c r="I118" i="11"/>
  <c r="I65" i="11"/>
  <c r="Q112" i="11"/>
  <c r="Q220" i="11"/>
  <c r="K51" i="11"/>
  <c r="K188" i="11"/>
  <c r="Q35" i="11"/>
  <c r="Q174" i="11"/>
  <c r="Q307" i="11"/>
  <c r="Q211" i="11"/>
  <c r="Q114" i="11"/>
  <c r="Q192" i="11"/>
  <c r="K182" i="11"/>
  <c r="K186" i="11"/>
  <c r="K48" i="11"/>
  <c r="Q200" i="11"/>
  <c r="Q358" i="11"/>
  <c r="K370" i="11"/>
  <c r="M299" i="11"/>
  <c r="Q303" i="11"/>
  <c r="K73" i="11"/>
  <c r="K52" i="11"/>
  <c r="K169" i="11"/>
  <c r="K65" i="11"/>
  <c r="Q77" i="11"/>
  <c r="Q236" i="11"/>
  <c r="Q251" i="11"/>
  <c r="Q54" i="11"/>
  <c r="Q310" i="11"/>
  <c r="Q115" i="11"/>
  <c r="K27" i="11"/>
  <c r="K60" i="11"/>
  <c r="K55" i="11"/>
  <c r="K201" i="11"/>
  <c r="K198" i="11"/>
  <c r="K194" i="11"/>
  <c r="Q389" i="11"/>
  <c r="M198" i="11"/>
  <c r="Q370" i="11"/>
  <c r="Q430" i="11"/>
  <c r="L415" i="11"/>
  <c r="P224" i="11"/>
  <c r="L30" i="11"/>
  <c r="Q120" i="11"/>
  <c r="Q51" i="11"/>
  <c r="Q205" i="11"/>
  <c r="Q101" i="11"/>
  <c r="Q245" i="11"/>
  <c r="Q121" i="11"/>
  <c r="Q212" i="11"/>
  <c r="K32" i="11"/>
  <c r="K53" i="11"/>
  <c r="K38" i="11"/>
  <c r="K200" i="11"/>
  <c r="K76" i="11"/>
  <c r="K50" i="11"/>
  <c r="K45" i="11"/>
  <c r="Q55" i="11"/>
  <c r="Q63" i="11"/>
  <c r="K184" i="11"/>
  <c r="K218" i="11"/>
  <c r="Q186" i="11"/>
  <c r="Q48" i="11"/>
  <c r="Q270" i="11"/>
  <c r="K382" i="11"/>
  <c r="K395" i="11"/>
  <c r="K117" i="11"/>
  <c r="K77" i="11"/>
  <c r="K41" i="11"/>
  <c r="K58" i="11"/>
  <c r="K163" i="11"/>
  <c r="K31" i="11"/>
  <c r="K111" i="11"/>
  <c r="K74" i="11"/>
  <c r="K193" i="11"/>
  <c r="K54" i="11"/>
  <c r="K66" i="11"/>
  <c r="K63" i="11"/>
  <c r="K21" i="11"/>
  <c r="K411" i="11"/>
  <c r="K259" i="11"/>
  <c r="K240" i="11"/>
  <c r="K434" i="11"/>
  <c r="M200" i="11"/>
  <c r="Q350" i="11"/>
  <c r="Q423" i="11"/>
  <c r="Q265" i="11"/>
  <c r="Q223" i="11"/>
  <c r="Q230" i="11"/>
  <c r="Q184" i="11"/>
  <c r="Q21" i="11"/>
  <c r="Q32" i="11"/>
  <c r="Q94" i="11"/>
  <c r="Q111" i="11"/>
  <c r="Q173" i="11"/>
  <c r="Q313" i="11"/>
  <c r="Q118" i="11"/>
  <c r="Q175" i="11"/>
  <c r="Q69" i="11"/>
  <c r="Q383" i="11"/>
  <c r="Q433" i="11"/>
  <c r="Q198" i="11"/>
  <c r="Q206" i="11"/>
  <c r="Q302" i="11"/>
  <c r="Q260" i="11"/>
  <c r="Q179" i="11"/>
  <c r="Q215" i="11"/>
  <c r="Q61" i="11"/>
  <c r="K133" i="11"/>
  <c r="K191" i="11"/>
  <c r="K75" i="11"/>
  <c r="K204" i="11"/>
  <c r="K42" i="11"/>
  <c r="K64" i="11"/>
  <c r="K192" i="11"/>
  <c r="Q37" i="11"/>
  <c r="Q34" i="11"/>
  <c r="K303" i="11"/>
  <c r="K348" i="11"/>
  <c r="Q224" i="11"/>
  <c r="K392" i="11"/>
  <c r="K229" i="11"/>
  <c r="Q232" i="11"/>
  <c r="J306" i="11"/>
  <c r="I97" i="11"/>
  <c r="I33" i="11"/>
  <c r="I116" i="11"/>
  <c r="I184" i="11"/>
  <c r="I364" i="11"/>
  <c r="S407" i="11"/>
  <c r="S161" i="11"/>
  <c r="S138" i="11"/>
  <c r="S108" i="11"/>
  <c r="S101" i="11"/>
  <c r="S296" i="11"/>
  <c r="S294" i="11"/>
  <c r="S292" i="11"/>
  <c r="S290" i="11"/>
  <c r="S287" i="11"/>
  <c r="S285" i="11"/>
  <c r="S283" i="11"/>
  <c r="S281" i="11"/>
  <c r="S317" i="11"/>
  <c r="S436" i="11"/>
  <c r="S425" i="11"/>
  <c r="S418" i="11"/>
  <c r="S376" i="11"/>
  <c r="S378" i="11"/>
  <c r="S367" i="11"/>
  <c r="S356" i="11"/>
  <c r="S331" i="11"/>
  <c r="S307" i="11"/>
  <c r="S261" i="11"/>
  <c r="S243" i="11"/>
  <c r="S213" i="11"/>
  <c r="S40" i="11"/>
  <c r="S249" i="11"/>
  <c r="S350" i="11"/>
  <c r="S247" i="11"/>
  <c r="S232" i="11"/>
  <c r="S216" i="11"/>
  <c r="S64" i="11"/>
  <c r="S345" i="11"/>
  <c r="S354" i="11"/>
  <c r="S342" i="11"/>
  <c r="S259" i="11"/>
  <c r="S414" i="11"/>
  <c r="S428" i="11"/>
  <c r="S424" i="11"/>
  <c r="S365" i="11"/>
  <c r="S246" i="11"/>
  <c r="S346" i="11"/>
  <c r="S309" i="11"/>
  <c r="S253" i="11"/>
  <c r="S302" i="11"/>
  <c r="S311" i="11"/>
  <c r="S52" i="11"/>
  <c r="S338" i="11"/>
  <c r="S432" i="11"/>
  <c r="S422" i="11"/>
  <c r="S359" i="11"/>
  <c r="S260" i="11"/>
  <c r="S337" i="11"/>
  <c r="S333" i="11"/>
  <c r="S270" i="11"/>
  <c r="S322" i="11"/>
  <c r="S188" i="11"/>
  <c r="S78" i="11"/>
  <c r="S68" i="11"/>
  <c r="S241" i="11"/>
  <c r="S349" i="11"/>
  <c r="S371" i="11"/>
  <c r="S364" i="11"/>
  <c r="S275" i="11"/>
  <c r="S421" i="11"/>
  <c r="S50" i="11"/>
  <c r="S237" i="11"/>
  <c r="S344" i="11"/>
  <c r="S299" i="11"/>
  <c r="S225" i="11"/>
  <c r="S410" i="11"/>
  <c r="S51" i="11"/>
  <c r="N256" i="11"/>
  <c r="J61" i="11"/>
  <c r="J266" i="11"/>
  <c r="L173" i="11"/>
  <c r="J58" i="11"/>
  <c r="J325" i="11"/>
  <c r="Q386" i="11"/>
  <c r="Q361" i="11"/>
  <c r="Q257" i="11"/>
  <c r="Q276" i="11"/>
  <c r="S284" i="11"/>
  <c r="S293" i="11"/>
  <c r="S105" i="11"/>
  <c r="S140" i="11"/>
  <c r="S147" i="11"/>
  <c r="J219" i="11"/>
  <c r="J303" i="11"/>
  <c r="J275" i="11"/>
  <c r="J301" i="11"/>
  <c r="J22" i="11"/>
  <c r="J274" i="11"/>
  <c r="I98" i="11"/>
  <c r="J209" i="11"/>
  <c r="I186" i="11"/>
  <c r="N427" i="11"/>
  <c r="J225" i="11"/>
  <c r="J226" i="11"/>
  <c r="J410" i="11"/>
  <c r="I388" i="11"/>
  <c r="I270" i="11"/>
  <c r="J180" i="11"/>
  <c r="J95" i="11"/>
  <c r="J31" i="11"/>
  <c r="J350" i="11"/>
  <c r="I50" i="11"/>
  <c r="I54" i="11"/>
  <c r="J174" i="11"/>
  <c r="I22" i="11"/>
  <c r="I99" i="11"/>
  <c r="I258" i="11"/>
  <c r="I205" i="11"/>
  <c r="I304" i="11"/>
  <c r="J32" i="11"/>
  <c r="J113" i="11"/>
  <c r="I394" i="11"/>
  <c r="I416" i="11"/>
  <c r="J359" i="11"/>
  <c r="I226" i="11"/>
  <c r="J276" i="11"/>
  <c r="J202" i="11"/>
  <c r="J35" i="11"/>
  <c r="J420" i="11"/>
  <c r="J327" i="11"/>
  <c r="J422" i="11"/>
  <c r="J47" i="11"/>
  <c r="J329" i="11"/>
  <c r="J352" i="11"/>
  <c r="J250" i="11"/>
  <c r="J428" i="11"/>
  <c r="J335" i="11"/>
  <c r="J260" i="11"/>
  <c r="J43" i="11"/>
  <c r="J212" i="11"/>
  <c r="J273" i="11"/>
  <c r="J324" i="11"/>
  <c r="J163" i="11"/>
  <c r="J349" i="11"/>
  <c r="J255" i="11"/>
  <c r="J305" i="11"/>
  <c r="J307" i="11"/>
  <c r="J120" i="11"/>
  <c r="J50" i="11"/>
  <c r="J97" i="11"/>
  <c r="J30" i="11"/>
  <c r="J98" i="11"/>
  <c r="J249" i="11"/>
  <c r="J26" i="11"/>
  <c r="J71" i="11"/>
  <c r="N428" i="11"/>
  <c r="N334" i="11"/>
  <c r="N170" i="11"/>
  <c r="J34" i="11"/>
  <c r="J29" i="11"/>
  <c r="J205" i="11"/>
  <c r="J300" i="11"/>
  <c r="J215" i="11"/>
  <c r="J213" i="11"/>
  <c r="N40" i="11"/>
  <c r="J342" i="11"/>
  <c r="J344" i="11"/>
  <c r="J52" i="11"/>
  <c r="J312" i="11"/>
  <c r="J267" i="11"/>
  <c r="J48" i="11"/>
  <c r="J74" i="11"/>
  <c r="J197" i="11"/>
  <c r="J333" i="11"/>
  <c r="J433" i="11"/>
  <c r="I428" i="11"/>
  <c r="I67" i="11"/>
  <c r="I434" i="11"/>
  <c r="I273" i="11"/>
  <c r="I68" i="11"/>
  <c r="I385" i="11"/>
  <c r="I340" i="11"/>
  <c r="I45" i="11"/>
  <c r="I299" i="11"/>
  <c r="I217" i="11"/>
  <c r="I113" i="11"/>
  <c r="I208" i="11"/>
  <c r="N99" i="11"/>
  <c r="I211" i="11"/>
  <c r="I34" i="11"/>
  <c r="I220" i="11"/>
  <c r="I305" i="11"/>
  <c r="I213" i="11"/>
  <c r="J102" i="11"/>
  <c r="J99" i="11"/>
  <c r="J256" i="11"/>
  <c r="J119" i="11"/>
  <c r="I24" i="11"/>
  <c r="N324" i="11"/>
  <c r="N373" i="11"/>
  <c r="J186" i="11"/>
  <c r="J360" i="11"/>
  <c r="J364" i="11"/>
  <c r="J434" i="11"/>
  <c r="I326" i="11"/>
  <c r="L337" i="11"/>
  <c r="L216" i="11"/>
  <c r="P23" i="11"/>
  <c r="N118" i="11"/>
  <c r="J21" i="11"/>
  <c r="J133" i="11"/>
  <c r="J258" i="11"/>
  <c r="J111" i="11"/>
  <c r="J248" i="11"/>
  <c r="N73" i="11"/>
  <c r="N300" i="11"/>
  <c r="N433" i="11"/>
  <c r="J343" i="11"/>
  <c r="J412" i="11"/>
  <c r="J204" i="11"/>
  <c r="J366" i="11"/>
  <c r="J182" i="11"/>
  <c r="J217" i="11"/>
  <c r="J20" i="11"/>
  <c r="J310" i="11"/>
  <c r="J304" i="11"/>
  <c r="I245" i="11"/>
  <c r="I121" i="11"/>
  <c r="I215" i="11"/>
  <c r="I302" i="11"/>
  <c r="J245" i="11"/>
  <c r="J60" i="11"/>
  <c r="J54" i="11"/>
  <c r="J114" i="11"/>
  <c r="J261" i="11"/>
  <c r="J216" i="11"/>
  <c r="N55" i="11"/>
  <c r="N326" i="11"/>
  <c r="I373" i="11"/>
  <c r="J382" i="11"/>
  <c r="J232" i="11"/>
  <c r="J41" i="11"/>
  <c r="J269" i="11"/>
  <c r="J268" i="11"/>
  <c r="J169" i="11"/>
  <c r="J381" i="11"/>
  <c r="I386" i="11"/>
  <c r="I66" i="11"/>
  <c r="L101" i="11"/>
  <c r="I94" i="11"/>
  <c r="J101" i="11"/>
  <c r="I180" i="11"/>
  <c r="I210" i="11"/>
  <c r="J33" i="11"/>
  <c r="J220" i="11"/>
  <c r="J178" i="11"/>
  <c r="I259" i="11"/>
  <c r="I25" i="11"/>
  <c r="I255" i="11"/>
  <c r="I310" i="11"/>
  <c r="I21" i="11"/>
  <c r="I120" i="11"/>
  <c r="I218" i="11"/>
  <c r="I314" i="11"/>
  <c r="J59" i="11"/>
  <c r="J170" i="11"/>
  <c r="J311" i="11"/>
  <c r="J53" i="11"/>
  <c r="J104" i="11"/>
  <c r="J121" i="11"/>
  <c r="J314" i="11"/>
  <c r="J252" i="11"/>
  <c r="J190" i="11"/>
  <c r="N37" i="11"/>
  <c r="I40" i="11"/>
  <c r="J196" i="11"/>
  <c r="N420" i="11"/>
  <c r="N355" i="11"/>
  <c r="L256" i="11"/>
  <c r="R415" i="11"/>
  <c r="N56" i="11"/>
  <c r="J46" i="11"/>
  <c r="J246" i="11"/>
  <c r="J299" i="11"/>
  <c r="J394" i="11"/>
  <c r="J65" i="11"/>
  <c r="J198" i="11"/>
  <c r="J191" i="11"/>
  <c r="J372" i="11"/>
  <c r="J429" i="11"/>
  <c r="J388" i="11"/>
  <c r="J208" i="11"/>
  <c r="J68" i="11"/>
  <c r="J374" i="11"/>
  <c r="J413" i="11"/>
  <c r="J239" i="11"/>
  <c r="I414" i="11"/>
  <c r="I420" i="11"/>
  <c r="I344" i="11"/>
  <c r="I383" i="11"/>
  <c r="L416" i="11"/>
  <c r="L206" i="11"/>
  <c r="L267" i="11"/>
  <c r="L302" i="11"/>
  <c r="L114" i="11"/>
  <c r="L269" i="11"/>
  <c r="L342" i="11"/>
  <c r="L39" i="11"/>
  <c r="L313" i="11"/>
  <c r="L102" i="11"/>
  <c r="L174" i="11"/>
  <c r="L22" i="11"/>
  <c r="L53" i="11"/>
  <c r="L346" i="11"/>
  <c r="O32" i="11"/>
  <c r="L96" i="11"/>
  <c r="L105" i="11"/>
  <c r="L178" i="11"/>
  <c r="L220" i="11"/>
  <c r="L34" i="11"/>
  <c r="L97" i="11"/>
  <c r="L170" i="11"/>
  <c r="L179" i="11"/>
  <c r="L61" i="11"/>
  <c r="L56" i="11"/>
  <c r="O211" i="11"/>
  <c r="L25" i="11"/>
  <c r="L385" i="11"/>
  <c r="J241" i="11"/>
  <c r="J63" i="11"/>
  <c r="J240" i="11"/>
  <c r="J339" i="11"/>
  <c r="J251" i="11"/>
  <c r="R52" i="11"/>
  <c r="R238" i="11"/>
  <c r="L300" i="11"/>
  <c r="L434" i="11"/>
  <c r="L344" i="11"/>
  <c r="K415" i="11"/>
  <c r="K341" i="11"/>
  <c r="K300" i="11"/>
  <c r="K363" i="11"/>
  <c r="R374" i="11"/>
  <c r="R354" i="11"/>
  <c r="R218" i="11"/>
  <c r="R180" i="11"/>
  <c r="R187" i="11"/>
  <c r="J39" i="11"/>
  <c r="J362" i="11"/>
  <c r="J415" i="11"/>
  <c r="J346" i="11"/>
  <c r="J431" i="11"/>
  <c r="J235" i="11"/>
  <c r="J334" i="11"/>
  <c r="J393" i="11"/>
  <c r="J432" i="11"/>
  <c r="J211" i="11"/>
  <c r="J386" i="11"/>
  <c r="J340" i="11"/>
  <c r="J277" i="11"/>
  <c r="J227" i="11"/>
  <c r="J228" i="11"/>
  <c r="J230" i="11"/>
  <c r="J77" i="11"/>
  <c r="J69" i="11"/>
  <c r="J395" i="11"/>
  <c r="J322" i="11"/>
  <c r="J341" i="11"/>
  <c r="J192" i="11"/>
  <c r="J185" i="11"/>
  <c r="J383" i="11"/>
  <c r="J67" i="11"/>
  <c r="J253" i="11"/>
  <c r="J345" i="11"/>
  <c r="J423" i="11"/>
  <c r="M246" i="11"/>
  <c r="Q269" i="11"/>
  <c r="Q117" i="11"/>
  <c r="Q338" i="11"/>
  <c r="Q335" i="11"/>
  <c r="Q382" i="11"/>
  <c r="Q359" i="11"/>
  <c r="Q197" i="11"/>
  <c r="Q322" i="11"/>
  <c r="Q29" i="11"/>
  <c r="Q393" i="11"/>
  <c r="Q312" i="11"/>
  <c r="Q349" i="11"/>
  <c r="Q354" i="11"/>
  <c r="S84" i="11"/>
  <c r="S94" i="11"/>
  <c r="S103" i="11"/>
  <c r="S136" i="11"/>
  <c r="S145" i="11"/>
  <c r="S155" i="11"/>
  <c r="S164" i="11"/>
  <c r="S175" i="11"/>
  <c r="S179" i="11"/>
  <c r="L118" i="11"/>
  <c r="L94" i="11"/>
  <c r="L103" i="11"/>
  <c r="L175" i="11"/>
  <c r="L121" i="11"/>
  <c r="R32" i="11"/>
  <c r="R104" i="11"/>
  <c r="L71" i="11"/>
  <c r="O201" i="11"/>
  <c r="L268" i="11"/>
  <c r="L339" i="11"/>
  <c r="L429" i="11"/>
  <c r="R431" i="11"/>
  <c r="L351" i="11"/>
  <c r="K430" i="11"/>
  <c r="K323" i="11"/>
  <c r="K371" i="11"/>
  <c r="K241" i="11"/>
  <c r="K383" i="11"/>
  <c r="K349" i="11"/>
  <c r="K353" i="11"/>
  <c r="K245" i="11"/>
  <c r="K311" i="11"/>
  <c r="K352" i="11"/>
  <c r="K67" i="11"/>
  <c r="K30" i="11"/>
  <c r="K185" i="11"/>
  <c r="K205" i="11"/>
  <c r="K183" i="11"/>
  <c r="K202" i="11"/>
  <c r="K69" i="11"/>
  <c r="K187" i="11"/>
  <c r="K61" i="11"/>
  <c r="K209" i="11"/>
  <c r="K25" i="11"/>
  <c r="K68" i="11"/>
  <c r="K199" i="11"/>
  <c r="K46" i="11"/>
  <c r="K35" i="11"/>
  <c r="K196" i="11"/>
  <c r="K47" i="11"/>
  <c r="K212" i="11"/>
  <c r="K22" i="11"/>
  <c r="K26" i="11"/>
  <c r="P346" i="11"/>
  <c r="R223" i="11"/>
  <c r="R391" i="11"/>
  <c r="R45" i="11"/>
  <c r="R201" i="11"/>
  <c r="R310" i="11"/>
  <c r="R117" i="11"/>
  <c r="R98" i="11"/>
  <c r="R313" i="11"/>
  <c r="R322" i="11"/>
  <c r="R344" i="11"/>
  <c r="R309" i="11"/>
  <c r="R265" i="11"/>
  <c r="L191" i="11"/>
  <c r="L358" i="11"/>
  <c r="L117" i="11"/>
  <c r="L29" i="11"/>
  <c r="L73" i="11"/>
  <c r="L251" i="11"/>
  <c r="L48" i="11"/>
  <c r="L59" i="11"/>
  <c r="L21" i="11"/>
  <c r="L438" i="11"/>
  <c r="E7" i="11"/>
  <c r="L432" i="11"/>
  <c r="L388" i="11"/>
  <c r="L263" i="11"/>
  <c r="L363" i="11"/>
  <c r="L365" i="11"/>
  <c r="L219" i="11"/>
  <c r="L67" i="11"/>
  <c r="L362" i="11"/>
  <c r="O202" i="11"/>
  <c r="O170" i="11"/>
  <c r="L133" i="11"/>
  <c r="L98" i="11"/>
  <c r="L171" i="11"/>
  <c r="L180" i="11"/>
  <c r="L221" i="11"/>
  <c r="O172" i="11"/>
  <c r="R112" i="11"/>
  <c r="R63" i="11"/>
  <c r="L224" i="11"/>
  <c r="L185" i="11"/>
  <c r="R250" i="11"/>
  <c r="R422" i="11"/>
  <c r="L352" i="11"/>
  <c r="L42" i="11"/>
  <c r="L227" i="11"/>
  <c r="L373" i="11"/>
  <c r="O23" i="11"/>
  <c r="L113" i="11"/>
  <c r="L307" i="11"/>
  <c r="L35" i="11"/>
  <c r="L95" i="11"/>
  <c r="L99" i="11"/>
  <c r="L104" i="11"/>
  <c r="L172" i="11"/>
  <c r="L177" i="11"/>
  <c r="L116" i="11"/>
  <c r="L55" i="11"/>
  <c r="L303" i="11"/>
  <c r="L23" i="11"/>
  <c r="L58" i="11"/>
  <c r="R119" i="11"/>
  <c r="R204" i="11"/>
  <c r="R174" i="11"/>
  <c r="P102" i="11"/>
  <c r="P56" i="11"/>
  <c r="K23" i="11"/>
  <c r="K206" i="11"/>
  <c r="K207" i="11"/>
  <c r="K70" i="11"/>
  <c r="K37" i="11"/>
  <c r="K43" i="11"/>
  <c r="K34" i="11"/>
  <c r="K190" i="11"/>
  <c r="K208" i="11"/>
  <c r="K59" i="11"/>
  <c r="K39" i="11"/>
  <c r="K210" i="11"/>
  <c r="O55" i="11"/>
  <c r="K33" i="11"/>
  <c r="K197" i="11"/>
  <c r="O192" i="11"/>
  <c r="K226" i="11"/>
  <c r="L70" i="11"/>
  <c r="L63" i="11"/>
  <c r="L312" i="11"/>
  <c r="L299" i="11"/>
  <c r="L250" i="11"/>
  <c r="L412" i="11"/>
  <c r="L247" i="11"/>
  <c r="K327" i="11"/>
  <c r="K219" i="11"/>
  <c r="K433" i="11"/>
  <c r="K431" i="11"/>
  <c r="K257" i="11"/>
  <c r="R329" i="11"/>
  <c r="R434" i="11"/>
  <c r="L430" i="11"/>
  <c r="L202" i="11"/>
  <c r="L248" i="11"/>
  <c r="L223" i="11"/>
  <c r="J373" i="11"/>
  <c r="J42" i="11"/>
  <c r="J236" i="11"/>
  <c r="J323" i="11"/>
  <c r="J384" i="11"/>
  <c r="J73" i="11"/>
  <c r="J348" i="11"/>
  <c r="J427" i="11"/>
  <c r="J193" i="11"/>
  <c r="J237" i="11"/>
  <c r="J278" i="11"/>
  <c r="J385" i="11"/>
  <c r="J328" i="11"/>
  <c r="J229" i="11"/>
  <c r="J351" i="11"/>
  <c r="J40" i="11"/>
  <c r="J338" i="11"/>
  <c r="J414" i="11"/>
  <c r="J45" i="11"/>
  <c r="J389" i="11"/>
  <c r="J199" i="11"/>
  <c r="J392" i="11"/>
  <c r="J424" i="11"/>
  <c r="J194" i="11"/>
  <c r="J411" i="11"/>
  <c r="J391" i="11"/>
  <c r="J224" i="11"/>
  <c r="J375" i="11"/>
  <c r="J247" i="11"/>
  <c r="J326" i="11"/>
  <c r="J200" i="11"/>
  <c r="J221" i="11"/>
  <c r="J183" i="11"/>
  <c r="J75" i="11"/>
  <c r="J56" i="11"/>
  <c r="J387" i="11"/>
  <c r="J363" i="11"/>
  <c r="J355" i="11"/>
  <c r="J313" i="11"/>
  <c r="J210" i="11"/>
  <c r="J354" i="11"/>
  <c r="J78" i="11"/>
  <c r="J64" i="11"/>
  <c r="J184" i="11"/>
  <c r="J207" i="11"/>
  <c r="J416" i="11"/>
  <c r="J421" i="11"/>
  <c r="J238" i="11"/>
  <c r="J370" i="11"/>
  <c r="J24" i="11"/>
  <c r="M305" i="11"/>
  <c r="M199" i="11"/>
  <c r="M269" i="11"/>
  <c r="Q24" i="11"/>
  <c r="Q201" i="11"/>
  <c r="Q341" i="11"/>
  <c r="Q183" i="11"/>
  <c r="Q372" i="11"/>
  <c r="Q434" i="11"/>
  <c r="Q46" i="11"/>
  <c r="Q342" i="11"/>
  <c r="Q416" i="11"/>
  <c r="Q301" i="11"/>
  <c r="Q187" i="11"/>
  <c r="Q65" i="11"/>
  <c r="Q427" i="11"/>
  <c r="Q375" i="11"/>
  <c r="Q326" i="11"/>
  <c r="Q226" i="11"/>
  <c r="Q337" i="11"/>
  <c r="Q273" i="11"/>
  <c r="Q411" i="11"/>
  <c r="Q374" i="11"/>
  <c r="Q421" i="11"/>
  <c r="Q169" i="11"/>
  <c r="Q267" i="11"/>
  <c r="Q413" i="11"/>
  <c r="Q266" i="11"/>
  <c r="Q329" i="11"/>
  <c r="Q431" i="11"/>
  <c r="Q268" i="11"/>
  <c r="Q351" i="11"/>
  <c r="Q410" i="11"/>
  <c r="Q188" i="11"/>
  <c r="Q362" i="11"/>
  <c r="Q259" i="11"/>
  <c r="Q56" i="11"/>
  <c r="Q429" i="11"/>
  <c r="Q360" i="11"/>
  <c r="Q345" i="11"/>
  <c r="Q241" i="11"/>
  <c r="Q306" i="11"/>
  <c r="Q218" i="11"/>
  <c r="Q210" i="11"/>
  <c r="Q70" i="11"/>
  <c r="Q207" i="11"/>
  <c r="Q47" i="11"/>
  <c r="Q39" i="11"/>
  <c r="Q194" i="11"/>
  <c r="Q50" i="11"/>
  <c r="Q74" i="11"/>
  <c r="Q71" i="11"/>
  <c r="S316" i="11"/>
  <c r="S318" i="11"/>
  <c r="S81" i="11"/>
  <c r="S83" i="11"/>
  <c r="S85" i="11"/>
  <c r="S88" i="11"/>
  <c r="S438" i="11"/>
  <c r="S90" i="11"/>
  <c r="S92" i="11"/>
  <c r="S95" i="11"/>
  <c r="S97" i="11"/>
  <c r="S99" i="11"/>
  <c r="S102" i="11"/>
  <c r="S104" i="11"/>
  <c r="S107" i="11"/>
  <c r="S110" i="11"/>
  <c r="S135" i="11"/>
  <c r="S137" i="11"/>
  <c r="S139" i="11"/>
  <c r="S142" i="11"/>
  <c r="S144" i="11"/>
  <c r="S146" i="11"/>
  <c r="S148" i="11"/>
  <c r="S151" i="11"/>
  <c r="S153" i="11"/>
  <c r="S156" i="11"/>
  <c r="S158" i="11"/>
  <c r="S160" i="11"/>
  <c r="S162" i="11"/>
  <c r="S177" i="11"/>
  <c r="R155" i="11"/>
  <c r="R377" i="11"/>
  <c r="R323" i="11"/>
  <c r="R111" i="11"/>
  <c r="R343" i="11"/>
  <c r="R37" i="11"/>
  <c r="R266" i="11"/>
  <c r="R424" i="11"/>
  <c r="R350" i="11"/>
  <c r="R236" i="11"/>
  <c r="R393" i="11"/>
  <c r="R427" i="11"/>
  <c r="R421" i="11"/>
  <c r="R394" i="11"/>
  <c r="R269" i="11"/>
  <c r="R43" i="11"/>
  <c r="R429" i="11"/>
  <c r="R392" i="11"/>
  <c r="R342" i="11"/>
  <c r="R224" i="11"/>
  <c r="R274" i="11"/>
  <c r="R276" i="11"/>
  <c r="R191" i="11"/>
  <c r="R42" i="11"/>
  <c r="R64" i="11"/>
  <c r="R186" i="11"/>
  <c r="R362" i="11"/>
  <c r="R278" i="11"/>
  <c r="R327" i="11"/>
  <c r="R275" i="11"/>
  <c r="R361" i="11"/>
  <c r="R183" i="11"/>
  <c r="R414" i="11"/>
  <c r="R294" i="11"/>
  <c r="R425" i="11"/>
  <c r="R228" i="11"/>
  <c r="R70" i="11"/>
  <c r="R256" i="11"/>
  <c r="R199" i="11"/>
  <c r="R182" i="11"/>
  <c r="R31" i="11"/>
  <c r="R268" i="11"/>
  <c r="R364" i="11"/>
  <c r="R435" i="11"/>
  <c r="R371" i="11"/>
  <c r="R363" i="11"/>
  <c r="R423" i="11"/>
  <c r="R348" i="11"/>
  <c r="R270" i="11"/>
  <c r="R257" i="11"/>
  <c r="R277" i="11"/>
  <c r="R39" i="11"/>
  <c r="R53" i="11"/>
  <c r="R66" i="11"/>
  <c r="R77" i="11"/>
  <c r="R227" i="11"/>
  <c r="R235" i="11"/>
  <c r="R264" i="11"/>
  <c r="R370" i="11"/>
  <c r="R384" i="11"/>
  <c r="R241" i="11"/>
  <c r="R56" i="11"/>
  <c r="R194" i="11"/>
  <c r="R249" i="11"/>
  <c r="R345" i="11"/>
  <c r="R202" i="11"/>
  <c r="R355" i="11"/>
  <c r="R304" i="11"/>
  <c r="R420" i="11"/>
  <c r="R25" i="11"/>
  <c r="R27" i="11"/>
  <c r="R24" i="11"/>
  <c r="R118" i="11"/>
  <c r="R29" i="11"/>
  <c r="R21" i="11"/>
  <c r="R178" i="11"/>
  <c r="R173" i="11"/>
  <c r="R105" i="11"/>
  <c r="R101" i="11"/>
  <c r="R96" i="11"/>
  <c r="R30" i="11"/>
  <c r="R60" i="11"/>
  <c r="R209" i="11"/>
  <c r="R20" i="11"/>
  <c r="R438" i="11"/>
  <c r="R260" i="11"/>
  <c r="R213" i="11"/>
  <c r="R259" i="11"/>
  <c r="R211" i="11"/>
  <c r="R261" i="11"/>
  <c r="R55" i="11"/>
  <c r="R251" i="11"/>
  <c r="R193" i="11"/>
  <c r="R303" i="11"/>
  <c r="R198" i="11"/>
  <c r="R67" i="11"/>
  <c r="R255" i="11"/>
  <c r="R54" i="11"/>
  <c r="R252" i="11"/>
  <c r="R206" i="11"/>
  <c r="R94" i="11"/>
  <c r="R170" i="11"/>
  <c r="R175" i="11"/>
  <c r="R51" i="11"/>
  <c r="R59" i="11"/>
  <c r="R428" i="11"/>
  <c r="R305" i="11"/>
  <c r="R231" i="11"/>
  <c r="R185" i="11"/>
  <c r="R74" i="11"/>
  <c r="R267" i="11"/>
  <c r="R353" i="11"/>
  <c r="R248" i="11"/>
  <c r="R46" i="11"/>
  <c r="R48" i="11"/>
  <c r="R326" i="11"/>
  <c r="R381" i="11"/>
  <c r="R372" i="11"/>
  <c r="R416" i="11"/>
  <c r="R301" i="11"/>
  <c r="R366" i="11"/>
  <c r="R339" i="11"/>
  <c r="R338" i="11"/>
  <c r="R335" i="11"/>
  <c r="R328" i="11"/>
  <c r="R92" i="11"/>
  <c r="R217" i="11"/>
  <c r="R35" i="11"/>
  <c r="R121" i="11"/>
  <c r="R219" i="11"/>
  <c r="R102" i="11"/>
  <c r="R23" i="11"/>
  <c r="R26" i="11"/>
  <c r="R410" i="11"/>
  <c r="R412" i="11"/>
  <c r="R200" i="11"/>
  <c r="R382" i="11"/>
  <c r="R169" i="11"/>
  <c r="R346" i="11"/>
  <c r="R360" i="11"/>
  <c r="R302" i="11"/>
  <c r="R192" i="11"/>
  <c r="R188" i="11"/>
  <c r="R190" i="11"/>
  <c r="R306" i="11"/>
  <c r="R312" i="11"/>
  <c r="R205" i="11"/>
  <c r="R99" i="11"/>
  <c r="R116" i="11"/>
  <c r="R216" i="11"/>
  <c r="R253" i="11"/>
  <c r="R58" i="11"/>
  <c r="R258" i="11"/>
  <c r="R95" i="11"/>
  <c r="R171" i="11"/>
  <c r="R177" i="11"/>
  <c r="R115" i="11"/>
  <c r="R71" i="11"/>
  <c r="R311" i="11"/>
  <c r="R341" i="11"/>
  <c r="R229" i="11"/>
  <c r="R47" i="11"/>
  <c r="R395" i="11"/>
  <c r="R196" i="11"/>
  <c r="R215" i="11"/>
  <c r="R432" i="11"/>
  <c r="R386" i="11"/>
  <c r="I362" i="11"/>
  <c r="I322" i="11"/>
  <c r="I55" i="11"/>
  <c r="I223" i="11"/>
  <c r="I51" i="11"/>
  <c r="I229" i="11"/>
  <c r="I194" i="11"/>
  <c r="I325" i="11"/>
  <c r="I432" i="11"/>
  <c r="I382" i="11"/>
  <c r="I393" i="11"/>
  <c r="I228" i="11"/>
  <c r="I212" i="11"/>
  <c r="I239" i="11"/>
  <c r="I237" i="11"/>
  <c r="I225" i="11"/>
  <c r="I352" i="11"/>
  <c r="I349" i="11"/>
  <c r="I355" i="11"/>
  <c r="I429" i="11"/>
  <c r="I39" i="11"/>
  <c r="I274" i="11"/>
  <c r="I46" i="11"/>
  <c r="I350" i="11"/>
  <c r="I241" i="11"/>
  <c r="I191" i="11"/>
  <c r="I185" i="11"/>
  <c r="I375" i="11"/>
  <c r="I267" i="11"/>
  <c r="I275" i="11"/>
  <c r="I360" i="11"/>
  <c r="I346" i="11"/>
  <c r="I249" i="11"/>
  <c r="I149" i="11"/>
  <c r="I374" i="11"/>
  <c r="I187" i="11"/>
  <c r="I301" i="11"/>
  <c r="I422" i="11"/>
  <c r="I268" i="11"/>
  <c r="I395" i="11"/>
  <c r="I335" i="11"/>
  <c r="I207" i="11"/>
  <c r="I169" i="11"/>
  <c r="I338" i="11"/>
  <c r="I182" i="11"/>
  <c r="I20" i="11"/>
  <c r="I261" i="11"/>
  <c r="I35" i="11"/>
  <c r="I247" i="11"/>
  <c r="I246" i="11"/>
  <c r="I112" i="11"/>
  <c r="I311" i="11"/>
  <c r="I300" i="11"/>
  <c r="I115" i="11"/>
  <c r="I104" i="11"/>
  <c r="I59" i="11"/>
  <c r="I252" i="11"/>
  <c r="I219" i="11"/>
  <c r="I250" i="11"/>
  <c r="I177" i="11"/>
  <c r="I251" i="11"/>
  <c r="I27" i="11"/>
  <c r="I204" i="11"/>
  <c r="I209" i="11"/>
  <c r="I114" i="11"/>
  <c r="I206" i="11"/>
  <c r="I173" i="11"/>
  <c r="I384" i="11"/>
  <c r="I353" i="11"/>
  <c r="I269" i="11"/>
  <c r="N117" i="11"/>
  <c r="N365" i="11"/>
  <c r="N231" i="11"/>
  <c r="N348" i="11"/>
  <c r="N350" i="11"/>
  <c r="N207" i="11"/>
  <c r="N268" i="11"/>
  <c r="N346" i="11"/>
  <c r="N183" i="11"/>
  <c r="N381" i="11"/>
  <c r="N226" i="11"/>
  <c r="N359" i="11"/>
  <c r="N337" i="11"/>
  <c r="N27" i="11"/>
  <c r="N197" i="11"/>
  <c r="N34" i="11"/>
  <c r="N42" i="11"/>
  <c r="N193" i="11"/>
  <c r="N185" i="11"/>
  <c r="N259" i="11"/>
  <c r="N216" i="11"/>
  <c r="N257" i="11"/>
  <c r="N246" i="11"/>
  <c r="R133" i="11"/>
  <c r="R208" i="11"/>
  <c r="R114" i="11"/>
  <c r="R210" i="11"/>
  <c r="R247" i="11"/>
  <c r="R245" i="11"/>
  <c r="R212" i="11"/>
  <c r="R33" i="11"/>
  <c r="R97" i="11"/>
  <c r="R103" i="11"/>
  <c r="R172" i="11"/>
  <c r="R179" i="11"/>
  <c r="R299" i="11"/>
  <c r="I171" i="11"/>
  <c r="I260" i="11"/>
  <c r="I95" i="11"/>
  <c r="I170" i="11"/>
  <c r="I313" i="11"/>
  <c r="I61" i="11"/>
  <c r="I52" i="11"/>
  <c r="I174" i="11"/>
  <c r="I23" i="11"/>
  <c r="I312" i="11"/>
  <c r="I119" i="11"/>
  <c r="I32" i="11"/>
  <c r="I256" i="11"/>
  <c r="I307" i="11"/>
  <c r="R22" i="11"/>
  <c r="N78" i="11"/>
  <c r="N65" i="11"/>
  <c r="N33" i="11"/>
  <c r="I43" i="11"/>
  <c r="N306" i="11"/>
  <c r="N186" i="11"/>
  <c r="N223" i="11"/>
  <c r="N422" i="11"/>
  <c r="R388" i="11"/>
  <c r="I372" i="11"/>
  <c r="N228" i="11"/>
  <c r="N221" i="11"/>
  <c r="R365" i="11"/>
  <c r="R375" i="11"/>
  <c r="R230" i="11"/>
  <c r="R237" i="11"/>
  <c r="R76" i="11"/>
  <c r="R65" i="11"/>
  <c r="N354" i="11"/>
  <c r="R349" i="11"/>
  <c r="R334" i="11"/>
  <c r="R221" i="11"/>
  <c r="R163" i="11"/>
  <c r="R69" i="11"/>
  <c r="R333" i="11"/>
  <c r="R383" i="11"/>
  <c r="R413" i="11"/>
  <c r="R337" i="11"/>
  <c r="R411" i="11"/>
  <c r="R75" i="11"/>
  <c r="N225" i="11"/>
  <c r="N273" i="11"/>
  <c r="I431" i="11"/>
  <c r="R225" i="11"/>
  <c r="I77" i="11"/>
  <c r="I333" i="11"/>
  <c r="I196" i="11"/>
  <c r="I359" i="11"/>
  <c r="I423" i="11"/>
  <c r="R352" i="11"/>
  <c r="I202" i="11"/>
  <c r="I64" i="11"/>
  <c r="R232" i="11"/>
  <c r="L387" i="11"/>
  <c r="L383" i="11"/>
  <c r="L231" i="11"/>
  <c r="L37" i="11"/>
  <c r="L232" i="11"/>
  <c r="L169" i="11"/>
  <c r="L218" i="11"/>
  <c r="L422" i="11"/>
  <c r="L52" i="11"/>
  <c r="L350" i="11"/>
  <c r="L381" i="11"/>
  <c r="L40" i="11"/>
  <c r="L428" i="11"/>
  <c r="L384" i="11"/>
  <c r="L427" i="11"/>
  <c r="L20" i="11"/>
  <c r="L27" i="11"/>
  <c r="O54" i="11"/>
  <c r="L50" i="11"/>
  <c r="L46" i="11"/>
  <c r="L255" i="11"/>
  <c r="L274" i="11"/>
  <c r="L246" i="11"/>
  <c r="L327" i="11"/>
  <c r="L343" i="11"/>
  <c r="L230" i="11"/>
  <c r="L311" i="11"/>
  <c r="L360" i="11"/>
  <c r="L372" i="11"/>
  <c r="L74" i="11"/>
  <c r="L43" i="11"/>
  <c r="O366" i="11"/>
  <c r="L238" i="11"/>
  <c r="O306" i="11"/>
  <c r="L260" i="11"/>
  <c r="L188" i="11"/>
  <c r="L348" i="11"/>
  <c r="L186" i="11"/>
  <c r="L239" i="11"/>
  <c r="L196" i="11"/>
  <c r="L364" i="11"/>
  <c r="L211" i="11"/>
  <c r="L236" i="11"/>
  <c r="L421" i="11"/>
  <c r="L69" i="11"/>
  <c r="L77" i="11"/>
  <c r="L75" i="11"/>
  <c r="L54" i="11"/>
  <c r="L76" i="11"/>
  <c r="L306" i="11"/>
  <c r="L38" i="11"/>
  <c r="L413" i="11"/>
  <c r="L310" i="11"/>
  <c r="L198" i="11"/>
  <c r="L391" i="11"/>
  <c r="L366" i="11"/>
  <c r="L370" i="11"/>
  <c r="L259" i="11"/>
  <c r="L194" i="11"/>
  <c r="L225" i="11"/>
  <c r="L245" i="11"/>
  <c r="L215" i="11"/>
  <c r="L240" i="11"/>
  <c r="L47" i="11"/>
  <c r="L393" i="11"/>
  <c r="L333" i="11"/>
  <c r="L241" i="11"/>
  <c r="L265" i="11"/>
  <c r="L341" i="11"/>
  <c r="L237" i="11"/>
  <c r="L411" i="11"/>
  <c r="L33" i="11"/>
  <c r="L305" i="11"/>
  <c r="L328" i="11"/>
  <c r="L64" i="11"/>
  <c r="L277" i="11"/>
  <c r="L201" i="11"/>
  <c r="L410" i="11"/>
  <c r="L253" i="11"/>
  <c r="L322" i="11"/>
  <c r="L163" i="11"/>
  <c r="L414" i="11"/>
  <c r="L276" i="11"/>
  <c r="L353" i="11"/>
  <c r="L226" i="11"/>
  <c r="L301" i="11"/>
  <c r="L65" i="11"/>
  <c r="L392" i="11"/>
  <c r="L334" i="11"/>
  <c r="L184" i="11"/>
  <c r="L229" i="11"/>
  <c r="L423" i="11"/>
  <c r="L323" i="11"/>
  <c r="L210" i="11"/>
  <c r="L278" i="11"/>
  <c r="L183" i="11"/>
  <c r="L420" i="11"/>
  <c r="L257" i="11"/>
  <c r="L395" i="11"/>
  <c r="L326" i="11"/>
  <c r="L111" i="11"/>
  <c r="L205" i="11"/>
  <c r="L200" i="11"/>
  <c r="L252" i="11"/>
  <c r="L209" i="11"/>
  <c r="L329" i="11"/>
  <c r="L228" i="11"/>
  <c r="L389" i="11"/>
  <c r="L382" i="11"/>
  <c r="L270" i="11"/>
  <c r="L361" i="11"/>
  <c r="L433" i="11"/>
  <c r="L394" i="11"/>
  <c r="L424" i="11"/>
  <c r="L182" i="11"/>
  <c r="L266" i="11"/>
  <c r="K249" i="11"/>
  <c r="K264" i="11"/>
  <c r="P360" i="11"/>
  <c r="L378" i="11"/>
  <c r="K396" i="11"/>
  <c r="R124" i="11"/>
  <c r="R150" i="11"/>
  <c r="R108" i="11"/>
  <c r="R88" i="11"/>
  <c r="R290" i="11"/>
  <c r="R385" i="11"/>
  <c r="R325" i="11"/>
  <c r="R197" i="11"/>
  <c r="R239" i="11"/>
  <c r="R246" i="11"/>
  <c r="R38" i="11"/>
  <c r="R184" i="11"/>
  <c r="R430" i="11"/>
  <c r="R359" i="11"/>
  <c r="R273" i="11"/>
  <c r="R40" i="11"/>
  <c r="R50" i="11"/>
  <c r="R340" i="11"/>
  <c r="R358" i="11"/>
  <c r="R164" i="11"/>
  <c r="R145" i="11"/>
  <c r="R83" i="11"/>
  <c r="R285" i="11"/>
  <c r="R437" i="11"/>
  <c r="R379" i="11"/>
  <c r="R331" i="11"/>
  <c r="R242" i="11"/>
  <c r="R263" i="11"/>
  <c r="R78" i="11"/>
  <c r="R73" i="11"/>
  <c r="R373" i="11"/>
  <c r="R68" i="11"/>
  <c r="R300" i="11"/>
  <c r="R226" i="11"/>
  <c r="R433" i="11"/>
  <c r="R389" i="11"/>
  <c r="R61" i="11"/>
  <c r="R324" i="11"/>
  <c r="R220" i="11"/>
  <c r="R207" i="11"/>
  <c r="R351" i="11"/>
  <c r="R159" i="11"/>
  <c r="R140" i="11"/>
  <c r="R281" i="11"/>
  <c r="R316" i="11"/>
  <c r="R126" i="11"/>
  <c r="R129" i="11"/>
  <c r="T438" i="11"/>
  <c r="E15" i="11"/>
  <c r="R136" i="11"/>
  <c r="I371" i="11"/>
  <c r="I236" i="11"/>
  <c r="I343" i="11"/>
  <c r="I31" i="11"/>
  <c r="I421" i="11"/>
  <c r="I230" i="11"/>
  <c r="S405" i="11"/>
  <c r="S402" i="11"/>
  <c r="O243" i="11"/>
  <c r="O368" i="11"/>
  <c r="O418" i="11"/>
  <c r="O276" i="11"/>
  <c r="O224" i="11"/>
  <c r="O422" i="11"/>
  <c r="O334" i="11"/>
  <c r="O370" i="11"/>
  <c r="O359" i="11"/>
  <c r="O362" i="11"/>
  <c r="O78" i="11"/>
  <c r="O387" i="11"/>
  <c r="O311" i="11"/>
  <c r="O223" i="11"/>
  <c r="O388" i="11"/>
  <c r="O354" i="11"/>
  <c r="O238" i="11"/>
  <c r="O301" i="11"/>
  <c r="O415" i="11"/>
  <c r="O417" i="11"/>
  <c r="O371" i="11"/>
  <c r="O278" i="11"/>
  <c r="O270" i="11"/>
  <c r="O264" i="11"/>
  <c r="O237" i="11"/>
  <c r="O428" i="11"/>
  <c r="O245" i="11"/>
  <c r="O344" i="11"/>
  <c r="O337" i="11"/>
  <c r="O355" i="11"/>
  <c r="O364" i="11"/>
  <c r="O228" i="11"/>
  <c r="O216" i="11"/>
  <c r="O73" i="11"/>
  <c r="O372" i="11"/>
  <c r="O313" i="11"/>
  <c r="O340" i="11"/>
  <c r="O427" i="11"/>
  <c r="O198" i="11"/>
  <c r="O266" i="11"/>
  <c r="O184" i="11"/>
  <c r="O392" i="11"/>
  <c r="O327" i="11"/>
  <c r="O430" i="11"/>
  <c r="O395" i="11"/>
  <c r="O324" i="11"/>
  <c r="O267" i="11"/>
  <c r="O322" i="11"/>
  <c r="O421" i="11"/>
  <c r="O424" i="11"/>
  <c r="O253" i="11"/>
  <c r="O335" i="11"/>
  <c r="O274" i="11"/>
  <c r="O345" i="11"/>
  <c r="O40" i="11"/>
  <c r="O299" i="11"/>
  <c r="O185" i="11"/>
  <c r="O314" i="11"/>
  <c r="O50" i="11"/>
  <c r="O60" i="11"/>
  <c r="O219" i="11"/>
  <c r="O101" i="11"/>
  <c r="O117" i="11"/>
  <c r="O46" i="11"/>
  <c r="O37" i="11"/>
  <c r="O30" i="11"/>
  <c r="O163" i="11"/>
  <c r="O48" i="11"/>
  <c r="O197" i="11"/>
  <c r="O75" i="11"/>
  <c r="O393" i="11"/>
  <c r="O273" i="11"/>
  <c r="O333" i="11"/>
  <c r="K376" i="11"/>
  <c r="K331" i="11"/>
  <c r="K356" i="11"/>
  <c r="K242" i="11"/>
  <c r="K425" i="11"/>
  <c r="K378" i="11"/>
  <c r="K367" i="11"/>
  <c r="K314" i="11"/>
  <c r="K20" i="11"/>
  <c r="K438" i="11"/>
  <c r="E5" i="11"/>
  <c r="K115" i="11"/>
  <c r="K265" i="11"/>
  <c r="K333" i="11"/>
  <c r="K246" i="11"/>
  <c r="K354" i="11"/>
  <c r="K350" i="11"/>
  <c r="K253" i="11"/>
  <c r="K215" i="11"/>
  <c r="K386" i="11"/>
  <c r="K277" i="11"/>
  <c r="K274" i="11"/>
  <c r="K427" i="11"/>
  <c r="K230" i="11"/>
  <c r="K236" i="11"/>
  <c r="K334" i="11"/>
  <c r="K412" i="11"/>
  <c r="K361" i="11"/>
  <c r="K252" i="11"/>
  <c r="K312" i="11"/>
  <c r="K337" i="11"/>
  <c r="K306" i="11"/>
  <c r="K421" i="11"/>
  <c r="K429" i="11"/>
  <c r="K435" i="11"/>
  <c r="K393" i="11"/>
  <c r="K324" i="11"/>
  <c r="K227" i="11"/>
  <c r="K276" i="11"/>
  <c r="K301" i="11"/>
  <c r="K360" i="11"/>
  <c r="K256" i="11"/>
  <c r="K250" i="11"/>
  <c r="K391" i="11"/>
  <c r="K217" i="11"/>
  <c r="K339" i="11"/>
  <c r="K381" i="11"/>
  <c r="K343" i="11"/>
  <c r="K416" i="11"/>
  <c r="K346" i="11"/>
  <c r="K260" i="11"/>
  <c r="K410" i="11"/>
  <c r="K345" i="11"/>
  <c r="K299" i="11"/>
  <c r="K273" i="11"/>
  <c r="K304" i="11"/>
  <c r="K366" i="11"/>
  <c r="K362" i="11"/>
  <c r="K231" i="11"/>
  <c r="K228" i="11"/>
  <c r="K414" i="11"/>
  <c r="K224" i="11"/>
  <c r="K372" i="11"/>
  <c r="K342" i="11"/>
  <c r="K359" i="11"/>
  <c r="K344" i="11"/>
  <c r="K424" i="11"/>
  <c r="K413" i="11"/>
  <c r="K351" i="11"/>
  <c r="K328" i="11"/>
  <c r="K387" i="11"/>
  <c r="K270" i="11"/>
  <c r="K255" i="11"/>
  <c r="K248" i="11"/>
  <c r="K238" i="11"/>
  <c r="K221" i="11"/>
  <c r="K309" i="11"/>
  <c r="K232" i="11"/>
  <c r="K267" i="11"/>
  <c r="K269" i="11"/>
  <c r="K247" i="11"/>
  <c r="K374" i="11"/>
  <c r="K432" i="11"/>
  <c r="K423" i="11"/>
  <c r="K216" i="11"/>
  <c r="K364" i="11"/>
  <c r="K365" i="11"/>
  <c r="K358" i="11"/>
  <c r="K329" i="11"/>
  <c r="K322" i="11"/>
  <c r="K394" i="11"/>
  <c r="K302" i="11"/>
  <c r="K326" i="11"/>
  <c r="K428" i="11"/>
  <c r="K278" i="11"/>
  <c r="K251" i="11"/>
  <c r="K420" i="11"/>
  <c r="K225" i="11"/>
  <c r="K375" i="11"/>
  <c r="K389" i="11"/>
  <c r="K305" i="11"/>
  <c r="K388" i="11"/>
  <c r="K385" i="11"/>
  <c r="K275" i="11"/>
  <c r="K422" i="11"/>
  <c r="K355" i="11"/>
  <c r="K313" i="11"/>
  <c r="K223" i="11"/>
  <c r="K237" i="11"/>
  <c r="K268" i="11"/>
  <c r="K266" i="11"/>
  <c r="K310" i="11"/>
  <c r="K258" i="11"/>
  <c r="K373" i="11"/>
  <c r="K220" i="11"/>
  <c r="O177" i="11"/>
  <c r="O31" i="11"/>
  <c r="O113" i="11"/>
  <c r="O258" i="11"/>
  <c r="O251" i="11"/>
  <c r="O95" i="11"/>
  <c r="O25" i="11"/>
  <c r="O22" i="11"/>
  <c r="O61" i="11"/>
  <c r="O183" i="11"/>
  <c r="O209" i="11"/>
  <c r="O59" i="11"/>
  <c r="O187" i="11"/>
  <c r="O66" i="11"/>
  <c r="O375" i="11"/>
  <c r="O199" i="11"/>
  <c r="O385" i="11"/>
  <c r="O230" i="11"/>
  <c r="O300" i="11"/>
  <c r="O239" i="11"/>
  <c r="Q263" i="11"/>
  <c r="Q414" i="11"/>
  <c r="Q352" i="11"/>
  <c r="J242" i="11"/>
  <c r="J243" i="11"/>
  <c r="J223" i="11"/>
  <c r="Q356" i="11"/>
  <c r="Q163" i="11"/>
  <c r="Q365" i="11"/>
  <c r="Q59" i="11"/>
  <c r="Q373" i="11"/>
  <c r="L261" i="11"/>
  <c r="L233" i="11"/>
  <c r="L376" i="11"/>
  <c r="L377" i="11"/>
  <c r="L331" i="11"/>
  <c r="L417" i="11"/>
  <c r="L356" i="11"/>
  <c r="I330" i="11"/>
  <c r="I425" i="11"/>
  <c r="I379" i="11"/>
  <c r="I26" i="11"/>
  <c r="I410" i="11"/>
  <c r="I199" i="11"/>
  <c r="N271" i="11"/>
  <c r="N213" i="11"/>
  <c r="L367" i="11"/>
  <c r="Q378" i="11"/>
  <c r="Q367" i="11"/>
  <c r="Q261" i="11"/>
  <c r="Q331" i="11"/>
  <c r="Q348" i="11"/>
  <c r="Q364" i="11"/>
  <c r="N243" i="11"/>
  <c r="R113" i="11"/>
  <c r="R120" i="11"/>
  <c r="R167" i="11"/>
  <c r="R165" i="11"/>
  <c r="R160" i="11"/>
  <c r="R156" i="11"/>
  <c r="R151" i="11"/>
  <c r="R146" i="11"/>
  <c r="R142" i="11"/>
  <c r="R137" i="11"/>
  <c r="R110" i="11"/>
  <c r="R89" i="11"/>
  <c r="R84" i="11"/>
  <c r="R80" i="11"/>
  <c r="R295" i="11"/>
  <c r="R291" i="11"/>
  <c r="R286" i="11"/>
  <c r="R282" i="11"/>
  <c r="R317" i="11"/>
  <c r="R417" i="11"/>
  <c r="R418" i="11"/>
  <c r="R356" i="11"/>
  <c r="R314" i="11"/>
  <c r="R130" i="11"/>
  <c r="R125" i="11"/>
  <c r="R161" i="11"/>
  <c r="R157" i="11"/>
  <c r="R152" i="11"/>
  <c r="R147" i="11"/>
  <c r="R143" i="11"/>
  <c r="R138" i="11"/>
  <c r="R134" i="11"/>
  <c r="R90" i="11"/>
  <c r="R85" i="11"/>
  <c r="R81" i="11"/>
  <c r="R296" i="11"/>
  <c r="R292" i="11"/>
  <c r="R287" i="11"/>
  <c r="R283" i="11"/>
  <c r="R318" i="11"/>
  <c r="R396" i="11"/>
  <c r="R330" i="11"/>
  <c r="R307" i="11"/>
  <c r="R271" i="11"/>
  <c r="R243" i="11"/>
  <c r="R233" i="11"/>
  <c r="R132" i="11"/>
  <c r="R168" i="11"/>
  <c r="R166" i="11"/>
  <c r="R162" i="11"/>
  <c r="R158" i="11"/>
  <c r="R153" i="11"/>
  <c r="R148" i="11"/>
  <c r="R144" i="11"/>
  <c r="R139" i="11"/>
  <c r="R135" i="11"/>
  <c r="R107" i="11"/>
  <c r="R91" i="11"/>
  <c r="R86" i="11"/>
  <c r="R82" i="11"/>
  <c r="R297" i="11"/>
  <c r="R293" i="11"/>
  <c r="R288" i="11"/>
  <c r="R284" i="11"/>
  <c r="R280" i="11"/>
  <c r="R320" i="11"/>
  <c r="R436" i="11"/>
  <c r="R376" i="11"/>
  <c r="R378" i="11"/>
  <c r="R367" i="11"/>
  <c r="R368" i="11"/>
  <c r="R387" i="11"/>
  <c r="R240" i="11"/>
  <c r="R41" i="11"/>
  <c r="S26" i="11"/>
  <c r="S398" i="11"/>
  <c r="S400" i="11"/>
  <c r="S408" i="11"/>
  <c r="S403" i="11"/>
  <c r="S399" i="11"/>
  <c r="M121" i="11"/>
  <c r="M401" i="11"/>
  <c r="M164" i="11"/>
  <c r="M157" i="11"/>
  <c r="M398" i="11"/>
  <c r="M166" i="11"/>
  <c r="M92" i="11"/>
  <c r="M297" i="11"/>
  <c r="M292" i="11"/>
  <c r="M114" i="11"/>
  <c r="M148" i="11"/>
  <c r="M137" i="11"/>
  <c r="M168" i="11"/>
  <c r="M102" i="11"/>
  <c r="M81" i="11"/>
  <c r="M403" i="11"/>
  <c r="M140" i="11"/>
  <c r="M147" i="11"/>
  <c r="M285" i="11"/>
  <c r="M173" i="11"/>
  <c r="M84" i="11"/>
  <c r="M318" i="11"/>
  <c r="M418" i="11"/>
  <c r="M145" i="11"/>
  <c r="M53" i="11"/>
  <c r="M243" i="11"/>
  <c r="M356" i="11"/>
  <c r="M63" i="11"/>
  <c r="M74" i="11"/>
  <c r="M422" i="11"/>
  <c r="M30" i="11"/>
  <c r="M210" i="11"/>
  <c r="M388" i="11"/>
  <c r="M276" i="11"/>
  <c r="M389" i="11"/>
  <c r="M216" i="11"/>
  <c r="M385" i="11"/>
  <c r="M212" i="11"/>
  <c r="M229" i="11"/>
  <c r="M235" i="11"/>
  <c r="M431" i="11"/>
  <c r="M20" i="11"/>
  <c r="M38" i="11"/>
  <c r="M259" i="11"/>
  <c r="M335" i="11"/>
  <c r="M322" i="11"/>
  <c r="M218" i="11"/>
  <c r="P125" i="11"/>
  <c r="P132" i="11"/>
  <c r="P123" i="11"/>
  <c r="P157" i="11"/>
  <c r="P150" i="11"/>
  <c r="P145" i="11"/>
  <c r="P140" i="11"/>
  <c r="P136" i="11"/>
  <c r="P401" i="11"/>
  <c r="P407" i="11"/>
  <c r="P162" i="11"/>
  <c r="P166" i="11"/>
  <c r="P108" i="11"/>
  <c r="P82" i="11"/>
  <c r="P287" i="11"/>
  <c r="P317" i="11"/>
  <c r="P104" i="11"/>
  <c r="P292" i="11"/>
  <c r="P81" i="11"/>
  <c r="P286" i="11"/>
  <c r="P90" i="11"/>
  <c r="P284" i="11"/>
  <c r="P295" i="11"/>
  <c r="P379" i="11"/>
  <c r="P243" i="11"/>
  <c r="P200" i="11"/>
  <c r="P77" i="11"/>
  <c r="P302" i="11"/>
  <c r="P387" i="11"/>
  <c r="P373" i="11"/>
  <c r="P228" i="11"/>
  <c r="P249" i="11"/>
  <c r="P38" i="11"/>
  <c r="P232" i="11"/>
  <c r="P67" i="11"/>
  <c r="P233" i="11"/>
  <c r="P391" i="11"/>
  <c r="P241" i="11"/>
  <c r="P344" i="11"/>
  <c r="P225" i="11"/>
  <c r="P361" i="11"/>
  <c r="P50" i="11"/>
  <c r="P75" i="11"/>
  <c r="P331" i="11"/>
  <c r="M410" i="11"/>
  <c r="M59" i="11"/>
  <c r="M224" i="11"/>
  <c r="M202" i="11"/>
  <c r="M372" i="11"/>
  <c r="M364" i="11"/>
  <c r="M69" i="11"/>
  <c r="M64" i="11"/>
  <c r="M420" i="11"/>
  <c r="M339" i="11"/>
  <c r="M240" i="11"/>
  <c r="M41" i="11"/>
  <c r="P325" i="11"/>
  <c r="P323" i="11"/>
  <c r="P202" i="11"/>
  <c r="P372" i="11"/>
  <c r="P375" i="11"/>
  <c r="P348" i="11"/>
  <c r="M393" i="11"/>
  <c r="M187" i="11"/>
  <c r="I130" i="11"/>
  <c r="I126" i="11"/>
  <c r="I405" i="11"/>
  <c r="I400" i="11"/>
  <c r="I125" i="11"/>
  <c r="I172" i="11"/>
  <c r="I168" i="11"/>
  <c r="I165" i="11"/>
  <c r="I164" i="11"/>
  <c r="I162" i="11"/>
  <c r="I161" i="11"/>
  <c r="I160" i="11"/>
  <c r="I159" i="11"/>
  <c r="I158" i="11"/>
  <c r="I157" i="11"/>
  <c r="I156" i="11"/>
  <c r="I155" i="11"/>
  <c r="I127" i="11"/>
  <c r="I175" i="11"/>
  <c r="I110" i="11"/>
  <c r="I108" i="11"/>
  <c r="I107" i="11"/>
  <c r="I92" i="11"/>
  <c r="I91" i="11"/>
  <c r="I90" i="11"/>
  <c r="I89" i="11"/>
  <c r="I297" i="11"/>
  <c r="I296" i="11"/>
  <c r="I295" i="11"/>
  <c r="I294" i="11"/>
  <c r="I293" i="11"/>
  <c r="I292" i="11"/>
  <c r="I291" i="11"/>
  <c r="I290" i="11"/>
  <c r="I407" i="11"/>
  <c r="I403" i="11"/>
  <c r="I398" i="11"/>
  <c r="I132" i="11"/>
  <c r="I129" i="11"/>
  <c r="I124" i="11"/>
  <c r="I167" i="11"/>
  <c r="I406" i="11"/>
  <c r="I131" i="11"/>
  <c r="I128" i="11"/>
  <c r="I123" i="11"/>
  <c r="I179" i="11"/>
  <c r="I178" i="11"/>
  <c r="I152" i="11"/>
  <c r="I150" i="11"/>
  <c r="I147" i="11"/>
  <c r="I145" i="11"/>
  <c r="I143" i="11"/>
  <c r="I140" i="11"/>
  <c r="I138" i="11"/>
  <c r="I136" i="11"/>
  <c r="I134" i="11"/>
  <c r="I408" i="11"/>
  <c r="I151" i="11"/>
  <c r="I142" i="11"/>
  <c r="I96" i="11"/>
  <c r="I320" i="11"/>
  <c r="I193" i="11"/>
  <c r="I401" i="11"/>
  <c r="I399" i="11"/>
  <c r="I166" i="11"/>
  <c r="I148" i="11"/>
  <c r="I139" i="11"/>
  <c r="I105" i="11"/>
  <c r="I103" i="11"/>
  <c r="I102" i="11"/>
  <c r="I86" i="11"/>
  <c r="I84" i="11"/>
  <c r="I82" i="11"/>
  <c r="I80" i="11"/>
  <c r="I287" i="11"/>
  <c r="I285" i="11"/>
  <c r="I144" i="11"/>
  <c r="I137" i="11"/>
  <c r="I101" i="11"/>
  <c r="I88" i="11"/>
  <c r="I286" i="11"/>
  <c r="I283" i="11"/>
  <c r="I282" i="11"/>
  <c r="I281" i="11"/>
  <c r="I280" i="11"/>
  <c r="I318" i="11"/>
  <c r="I317" i="11"/>
  <c r="I316" i="11"/>
  <c r="I76" i="11"/>
  <c r="I48" i="11"/>
  <c r="I85" i="11"/>
  <c r="I284" i="11"/>
  <c r="I402" i="11"/>
  <c r="I153" i="11"/>
  <c r="I146" i="11"/>
  <c r="I135" i="11"/>
  <c r="I83" i="11"/>
  <c r="I417" i="11"/>
  <c r="I418" i="11"/>
  <c r="I396" i="11"/>
  <c r="I376" i="11"/>
  <c r="I377" i="11"/>
  <c r="I81" i="11"/>
  <c r="I288" i="11"/>
  <c r="I437" i="11"/>
  <c r="I436" i="11"/>
  <c r="I242" i="11"/>
  <c r="I243" i="11"/>
  <c r="I233" i="11"/>
  <c r="I387" i="11"/>
  <c r="I69" i="11"/>
  <c r="I306" i="11"/>
  <c r="I264" i="11"/>
  <c r="I231" i="11"/>
  <c r="I111" i="11"/>
  <c r="I348" i="11"/>
  <c r="I433" i="11"/>
  <c r="I366" i="11"/>
  <c r="I224" i="11"/>
  <c r="I56" i="11"/>
  <c r="I38" i="11"/>
  <c r="I197" i="11"/>
  <c r="I430" i="11"/>
  <c r="I53" i="11"/>
  <c r="I58" i="11"/>
  <c r="I412" i="11"/>
  <c r="I345" i="11"/>
  <c r="I391" i="11"/>
  <c r="I266" i="11"/>
  <c r="I323" i="11"/>
  <c r="I309" i="11"/>
  <c r="I200" i="11"/>
  <c r="I198" i="11"/>
  <c r="I183" i="11"/>
  <c r="I413" i="11"/>
  <c r="I389" i="11"/>
  <c r="I324" i="11"/>
  <c r="I351" i="11"/>
  <c r="I227" i="11"/>
  <c r="I78" i="11"/>
  <c r="I329" i="11"/>
  <c r="I238" i="11"/>
  <c r="I424" i="11"/>
  <c r="I435" i="11"/>
  <c r="I334" i="11"/>
  <c r="I361" i="11"/>
  <c r="I427" i="11"/>
  <c r="I41" i="11"/>
  <c r="I190" i="11"/>
  <c r="I265" i="11"/>
  <c r="I63" i="11"/>
  <c r="I438" i="11"/>
  <c r="E10" i="11"/>
  <c r="I70" i="11"/>
  <c r="I378" i="11"/>
  <c r="I367" i="11"/>
  <c r="I356" i="11"/>
  <c r="I331" i="11"/>
  <c r="I71" i="11"/>
  <c r="I381" i="11"/>
  <c r="I276" i="11"/>
  <c r="I232" i="11"/>
  <c r="I47" i="11"/>
  <c r="I75" i="11"/>
  <c r="I327" i="11"/>
  <c r="I358" i="11"/>
  <c r="I192" i="11"/>
  <c r="I411" i="11"/>
  <c r="I415" i="11"/>
  <c r="I163" i="11"/>
  <c r="I29" i="11"/>
  <c r="I370" i="11"/>
  <c r="I235" i="11"/>
  <c r="I354" i="11"/>
  <c r="I73" i="11"/>
  <c r="I117" i="11"/>
  <c r="I253" i="11"/>
  <c r="I328" i="11"/>
  <c r="I342" i="11"/>
  <c r="I42" i="11"/>
  <c r="I341" i="11"/>
  <c r="I240" i="11"/>
  <c r="I278" i="11"/>
  <c r="I337" i="11"/>
  <c r="I277" i="11"/>
  <c r="I188" i="11"/>
  <c r="I248" i="11"/>
  <c r="I363" i="11"/>
  <c r="I365" i="11"/>
  <c r="I263" i="11"/>
  <c r="I201" i="11"/>
  <c r="I257" i="11"/>
  <c r="I74" i="11"/>
  <c r="I339" i="11"/>
  <c r="N408" i="11"/>
  <c r="N407" i="11"/>
  <c r="N406" i="11"/>
  <c r="N405" i="11"/>
  <c r="N403" i="11"/>
  <c r="N402" i="11"/>
  <c r="N401" i="11"/>
  <c r="N400" i="11"/>
  <c r="N399" i="11"/>
  <c r="N398" i="11"/>
  <c r="N131" i="11"/>
  <c r="N127" i="11"/>
  <c r="N123" i="11"/>
  <c r="N173" i="11"/>
  <c r="N171" i="11"/>
  <c r="N126" i="11"/>
  <c r="N125" i="11"/>
  <c r="N175" i="11"/>
  <c r="N168" i="11"/>
  <c r="N132" i="11"/>
  <c r="N115" i="11"/>
  <c r="N167" i="11"/>
  <c r="N164" i="11"/>
  <c r="N159" i="11"/>
  <c r="N155" i="11"/>
  <c r="N105" i="11"/>
  <c r="N101" i="11"/>
  <c r="N98" i="11"/>
  <c r="N95" i="11"/>
  <c r="N86" i="11"/>
  <c r="N85" i="11"/>
  <c r="N84" i="11"/>
  <c r="N83" i="11"/>
  <c r="N82" i="11"/>
  <c r="N81" i="11"/>
  <c r="N80" i="11"/>
  <c r="N288" i="11"/>
  <c r="N287" i="11"/>
  <c r="N286" i="11"/>
  <c r="N285" i="11"/>
  <c r="N284" i="11"/>
  <c r="N283" i="11"/>
  <c r="N130" i="11"/>
  <c r="N113" i="11"/>
  <c r="N180" i="11"/>
  <c r="N166" i="11"/>
  <c r="N158" i="11"/>
  <c r="N110" i="11"/>
  <c r="N104" i="11"/>
  <c r="N102" i="11"/>
  <c r="N120" i="11"/>
  <c r="N161" i="11"/>
  <c r="N160" i="11"/>
  <c r="N152" i="11"/>
  <c r="N150" i="11"/>
  <c r="N147" i="11"/>
  <c r="N145" i="11"/>
  <c r="N143" i="11"/>
  <c r="N140" i="11"/>
  <c r="N138" i="11"/>
  <c r="N136" i="11"/>
  <c r="N134" i="11"/>
  <c r="N108" i="11"/>
  <c r="N129" i="11"/>
  <c r="N128" i="11"/>
  <c r="N179" i="11"/>
  <c r="N174" i="11"/>
  <c r="N146" i="11"/>
  <c r="N137" i="11"/>
  <c r="N91" i="11"/>
  <c r="N295" i="11"/>
  <c r="N291" i="11"/>
  <c r="N172" i="11"/>
  <c r="N165" i="11"/>
  <c r="N153" i="11"/>
  <c r="N144" i="11"/>
  <c r="N135" i="11"/>
  <c r="N97" i="11"/>
  <c r="N96" i="11"/>
  <c r="N90" i="11"/>
  <c r="N294" i="11"/>
  <c r="N290" i="11"/>
  <c r="N282" i="11"/>
  <c r="N281" i="11"/>
  <c r="N280" i="11"/>
  <c r="N437" i="11"/>
  <c r="N436" i="11"/>
  <c r="N425" i="11"/>
  <c r="N157" i="11"/>
  <c r="N148" i="11"/>
  <c r="N142" i="11"/>
  <c r="N89" i="11"/>
  <c r="N297" i="11"/>
  <c r="N293" i="11"/>
  <c r="N360" i="11"/>
  <c r="N124" i="11"/>
  <c r="N156" i="11"/>
  <c r="N94" i="11"/>
  <c r="N318" i="11"/>
  <c r="N317" i="11"/>
  <c r="N316" i="11"/>
  <c r="N178" i="11"/>
  <c r="N151" i="11"/>
  <c r="N139" i="11"/>
  <c r="N92" i="11"/>
  <c r="N88" i="11"/>
  <c r="N296" i="11"/>
  <c r="N292" i="11"/>
  <c r="N320" i="11"/>
  <c r="N162" i="11"/>
  <c r="N107" i="11"/>
  <c r="N103" i="11"/>
  <c r="N417" i="11"/>
  <c r="N418" i="11"/>
  <c r="N396" i="11"/>
  <c r="N376" i="11"/>
  <c r="N377" i="11"/>
  <c r="N378" i="11"/>
  <c r="N379" i="11"/>
  <c r="N367" i="11"/>
  <c r="N368" i="11"/>
  <c r="N356" i="11"/>
  <c r="N330" i="11"/>
  <c r="N331" i="11"/>
  <c r="N114" i="11"/>
  <c r="N410" i="11"/>
  <c r="N232" i="11"/>
  <c r="N391" i="11"/>
  <c r="N309" i="11"/>
  <c r="N240" i="11"/>
  <c r="N384" i="11"/>
  <c r="N394" i="11"/>
  <c r="N345" i="11"/>
  <c r="N77" i="11"/>
  <c r="N277" i="11"/>
  <c r="N61" i="11"/>
  <c r="N304" i="11"/>
  <c r="N41" i="11"/>
  <c r="N24" i="11"/>
  <c r="N248" i="11"/>
  <c r="N386" i="11"/>
  <c r="N224" i="11"/>
  <c r="N274" i="11"/>
  <c r="N245" i="11"/>
  <c r="N227" i="11"/>
  <c r="N26" i="11"/>
  <c r="N432" i="11"/>
  <c r="N430" i="11"/>
  <c r="N393" i="11"/>
  <c r="N269" i="11"/>
  <c r="N395" i="11"/>
  <c r="N343" i="11"/>
  <c r="N238" i="11"/>
  <c r="N199" i="11"/>
  <c r="N219" i="11"/>
  <c r="N424" i="11"/>
  <c r="N364" i="11"/>
  <c r="N322" i="11"/>
  <c r="N371" i="11"/>
  <c r="N278" i="11"/>
  <c r="N389" i="11"/>
  <c r="N192" i="11"/>
  <c r="N230" i="11"/>
  <c r="N217" i="11"/>
  <c r="N51" i="11"/>
  <c r="N182" i="11"/>
  <c r="N30" i="11"/>
  <c r="N71" i="11"/>
  <c r="N70" i="11"/>
  <c r="N163" i="11"/>
  <c r="N209" i="11"/>
  <c r="N59" i="11"/>
  <c r="N187" i="11"/>
  <c r="N198" i="11"/>
  <c r="N75" i="11"/>
  <c r="N47" i="11"/>
  <c r="N76" i="11"/>
  <c r="N314" i="11"/>
  <c r="N242" i="11"/>
  <c r="N329" i="11"/>
  <c r="N340" i="11"/>
  <c r="N45" i="11"/>
  <c r="N233" i="11"/>
  <c r="I271" i="11"/>
  <c r="P356" i="11"/>
  <c r="I368" i="11"/>
  <c r="M379" i="11"/>
  <c r="L129" i="11"/>
  <c r="L125" i="11"/>
  <c r="L407" i="11"/>
  <c r="L402" i="11"/>
  <c r="L398" i="11"/>
  <c r="L166" i="11"/>
  <c r="L131" i="11"/>
  <c r="L124" i="11"/>
  <c r="L120" i="11"/>
  <c r="L165" i="11"/>
  <c r="L160" i="11"/>
  <c r="L156" i="11"/>
  <c r="L153" i="11"/>
  <c r="L152" i="11"/>
  <c r="L151" i="11"/>
  <c r="L150" i="11"/>
  <c r="L148" i="11"/>
  <c r="L147" i="11"/>
  <c r="L146" i="11"/>
  <c r="L145" i="11"/>
  <c r="L144" i="11"/>
  <c r="L143" i="11"/>
  <c r="L142" i="11"/>
  <c r="L140" i="11"/>
  <c r="L139" i="11"/>
  <c r="L138" i="11"/>
  <c r="L137" i="11"/>
  <c r="L136" i="11"/>
  <c r="L135" i="11"/>
  <c r="L134" i="11"/>
  <c r="L406" i="11"/>
  <c r="L400" i="11"/>
  <c r="L128" i="11"/>
  <c r="L123" i="11"/>
  <c r="L119" i="11"/>
  <c r="L157" i="11"/>
  <c r="L408" i="11"/>
  <c r="L399" i="11"/>
  <c r="L130" i="11"/>
  <c r="L127" i="11"/>
  <c r="L159" i="11"/>
  <c r="L158" i="11"/>
  <c r="L110" i="11"/>
  <c r="L401" i="11"/>
  <c r="L155" i="11"/>
  <c r="L92" i="11"/>
  <c r="L88" i="11"/>
  <c r="L296" i="11"/>
  <c r="L292" i="11"/>
  <c r="L318" i="11"/>
  <c r="L317" i="11"/>
  <c r="L316" i="11"/>
  <c r="L112" i="11"/>
  <c r="L168" i="11"/>
  <c r="L167" i="11"/>
  <c r="L108" i="11"/>
  <c r="L91" i="11"/>
  <c r="L85" i="11"/>
  <c r="L83" i="11"/>
  <c r="L81" i="11"/>
  <c r="L295" i="11"/>
  <c r="L291" i="11"/>
  <c r="L288" i="11"/>
  <c r="L286" i="11"/>
  <c r="L284" i="11"/>
  <c r="L320" i="11"/>
  <c r="L207" i="11"/>
  <c r="L405" i="11"/>
  <c r="L162" i="11"/>
  <c r="L161" i="11"/>
  <c r="L107" i="11"/>
  <c r="L82" i="11"/>
  <c r="L126" i="11"/>
  <c r="L89" i="11"/>
  <c r="L80" i="11"/>
  <c r="L297" i="11"/>
  <c r="L293" i="11"/>
  <c r="L287" i="11"/>
  <c r="L86" i="11"/>
  <c r="L285" i="11"/>
  <c r="L199" i="11"/>
  <c r="L437" i="11"/>
  <c r="L436" i="11"/>
  <c r="L425" i="11"/>
  <c r="L403" i="11"/>
  <c r="L132" i="11"/>
  <c r="L164" i="11"/>
  <c r="L90" i="11"/>
  <c r="L84" i="11"/>
  <c r="L294" i="11"/>
  <c r="L290" i="11"/>
  <c r="L283" i="11"/>
  <c r="L282" i="11"/>
  <c r="L281" i="11"/>
  <c r="L280" i="11"/>
  <c r="L314" i="11"/>
  <c r="K132" i="11"/>
  <c r="K128" i="11"/>
  <c r="K124" i="11"/>
  <c r="K113" i="11"/>
  <c r="K112" i="11"/>
  <c r="K180" i="11"/>
  <c r="K178" i="11"/>
  <c r="K174" i="11"/>
  <c r="K168" i="11"/>
  <c r="K167" i="11"/>
  <c r="K166" i="11"/>
  <c r="K408" i="11"/>
  <c r="K403" i="11"/>
  <c r="K399" i="11"/>
  <c r="K131" i="11"/>
  <c r="K130" i="11"/>
  <c r="K129" i="11"/>
  <c r="K123" i="11"/>
  <c r="K121" i="11"/>
  <c r="K120" i="11"/>
  <c r="K119" i="11"/>
  <c r="K179" i="11"/>
  <c r="K177" i="11"/>
  <c r="K171" i="11"/>
  <c r="K406" i="11"/>
  <c r="K405" i="11"/>
  <c r="K401" i="11"/>
  <c r="K400" i="11"/>
  <c r="K161" i="11"/>
  <c r="K157" i="11"/>
  <c r="K102" i="11"/>
  <c r="K173" i="11"/>
  <c r="K172" i="11"/>
  <c r="K165" i="11"/>
  <c r="K164" i="11"/>
  <c r="K162" i="11"/>
  <c r="K156" i="11"/>
  <c r="K155" i="11"/>
  <c r="K107" i="11"/>
  <c r="K402" i="11"/>
  <c r="K125" i="11"/>
  <c r="K114" i="11"/>
  <c r="K175" i="11"/>
  <c r="K170" i="11"/>
  <c r="K153" i="11"/>
  <c r="K151" i="11"/>
  <c r="K148" i="11"/>
  <c r="K146" i="11"/>
  <c r="K144" i="11"/>
  <c r="K142" i="11"/>
  <c r="K139" i="11"/>
  <c r="K137" i="11"/>
  <c r="K135" i="11"/>
  <c r="K407" i="11"/>
  <c r="K145" i="11"/>
  <c r="K136" i="11"/>
  <c r="K105" i="11"/>
  <c r="K103" i="11"/>
  <c r="K98" i="11"/>
  <c r="K95" i="11"/>
  <c r="K89" i="11"/>
  <c r="K86" i="11"/>
  <c r="K84" i="11"/>
  <c r="K82" i="11"/>
  <c r="K80" i="11"/>
  <c r="K297" i="11"/>
  <c r="K293" i="11"/>
  <c r="K287" i="11"/>
  <c r="K285" i="11"/>
  <c r="K283" i="11"/>
  <c r="K282" i="11"/>
  <c r="K281" i="11"/>
  <c r="K280" i="11"/>
  <c r="K437" i="11"/>
  <c r="K436" i="11"/>
  <c r="K398" i="11"/>
  <c r="K118" i="11"/>
  <c r="K160" i="11"/>
  <c r="K158" i="11"/>
  <c r="K152" i="11"/>
  <c r="K143" i="11"/>
  <c r="K134" i="11"/>
  <c r="K101" i="11"/>
  <c r="K94" i="11"/>
  <c r="K92" i="11"/>
  <c r="K88" i="11"/>
  <c r="K296" i="11"/>
  <c r="K292" i="11"/>
  <c r="K318" i="11"/>
  <c r="K317" i="11"/>
  <c r="K316" i="11"/>
  <c r="K90" i="11"/>
  <c r="K85" i="11"/>
  <c r="K294" i="11"/>
  <c r="K290" i="11"/>
  <c r="K284" i="11"/>
  <c r="K159" i="11"/>
  <c r="K147" i="11"/>
  <c r="K140" i="11"/>
  <c r="K91" i="11"/>
  <c r="K83" i="11"/>
  <c r="K295" i="11"/>
  <c r="K291" i="11"/>
  <c r="K127" i="11"/>
  <c r="K126" i="11"/>
  <c r="K116" i="11"/>
  <c r="K81" i="11"/>
  <c r="K288" i="11"/>
  <c r="K150" i="11"/>
  <c r="K138" i="11"/>
  <c r="K110" i="11"/>
  <c r="K108" i="11"/>
  <c r="K104" i="11"/>
  <c r="K99" i="11"/>
  <c r="K97" i="11"/>
  <c r="K96" i="11"/>
  <c r="K286" i="11"/>
  <c r="K320" i="11"/>
  <c r="K307" i="11"/>
  <c r="K271" i="11"/>
  <c r="K213" i="11"/>
  <c r="O128" i="11"/>
  <c r="O124" i="11"/>
  <c r="O167" i="11"/>
  <c r="O166" i="11"/>
  <c r="O400" i="11"/>
  <c r="O174" i="11"/>
  <c r="O399" i="11"/>
  <c r="O130" i="11"/>
  <c r="O114" i="11"/>
  <c r="O162" i="11"/>
  <c r="O96" i="11"/>
  <c r="O402" i="11"/>
  <c r="O175" i="11"/>
  <c r="O161" i="11"/>
  <c r="O152" i="11"/>
  <c r="O150" i="11"/>
  <c r="O143" i="11"/>
  <c r="O140" i="11"/>
  <c r="O134" i="11"/>
  <c r="O108" i="11"/>
  <c r="O129" i="11"/>
  <c r="O107" i="11"/>
  <c r="O144" i="11"/>
  <c r="O135" i="11"/>
  <c r="O294" i="11"/>
  <c r="O290" i="11"/>
  <c r="O280" i="11"/>
  <c r="O437" i="11"/>
  <c r="O164" i="11"/>
  <c r="O157" i="11"/>
  <c r="O89" i="11"/>
  <c r="O86" i="11"/>
  <c r="O80" i="11"/>
  <c r="O297" i="11"/>
  <c r="O285" i="11"/>
  <c r="O283" i="11"/>
  <c r="O316" i="11"/>
  <c r="O156" i="11"/>
  <c r="O295" i="11"/>
  <c r="O291" i="11"/>
  <c r="O173" i="11"/>
  <c r="O155" i="11"/>
  <c r="O92" i="11"/>
  <c r="O88" i="11"/>
  <c r="O292" i="11"/>
  <c r="O288" i="11"/>
  <c r="O110" i="11"/>
  <c r="O103" i="11"/>
  <c r="O148" i="11"/>
  <c r="O137" i="11"/>
  <c r="O271" i="11"/>
  <c r="O213" i="11"/>
  <c r="Q130" i="11"/>
  <c r="Q126" i="11"/>
  <c r="Q119" i="11"/>
  <c r="Q177" i="11"/>
  <c r="Q407" i="11"/>
  <c r="Q402" i="11"/>
  <c r="Q398" i="11"/>
  <c r="Q129" i="11"/>
  <c r="Q166" i="11"/>
  <c r="Q164" i="11"/>
  <c r="Q162" i="11"/>
  <c r="Q161" i="11"/>
  <c r="Q160" i="11"/>
  <c r="Q159" i="11"/>
  <c r="Q158" i="11"/>
  <c r="Q157" i="11"/>
  <c r="Q156" i="11"/>
  <c r="Q155" i="11"/>
  <c r="Q406" i="11"/>
  <c r="Q405" i="11"/>
  <c r="Q401" i="11"/>
  <c r="Q400" i="11"/>
  <c r="Q128" i="11"/>
  <c r="Q168" i="11"/>
  <c r="Q108" i="11"/>
  <c r="Q107" i="11"/>
  <c r="Q92" i="11"/>
  <c r="Q91" i="11"/>
  <c r="Q90" i="11"/>
  <c r="Q89" i="11"/>
  <c r="Q88" i="11"/>
  <c r="Q297" i="11"/>
  <c r="Q296" i="11"/>
  <c r="Q295" i="11"/>
  <c r="Q294" i="11"/>
  <c r="Q293" i="11"/>
  <c r="Q292" i="11"/>
  <c r="Q291" i="11"/>
  <c r="Q290" i="11"/>
  <c r="Q403" i="11"/>
  <c r="Q132" i="11"/>
  <c r="Q124" i="11"/>
  <c r="Q167" i="11"/>
  <c r="Q165" i="11"/>
  <c r="Q153" i="11"/>
  <c r="Q151" i="11"/>
  <c r="Q148" i="11"/>
  <c r="Q146" i="11"/>
  <c r="Q144" i="11"/>
  <c r="Q142" i="11"/>
  <c r="Q139" i="11"/>
  <c r="Q137" i="11"/>
  <c r="Q135" i="11"/>
  <c r="Q110" i="11"/>
  <c r="Q399" i="11"/>
  <c r="Q150" i="11"/>
  <c r="Q140" i="11"/>
  <c r="Q104" i="11"/>
  <c r="Q320" i="11"/>
  <c r="Q131" i="11"/>
  <c r="Q123" i="11"/>
  <c r="Q147" i="11"/>
  <c r="Q138" i="11"/>
  <c r="Q98" i="11"/>
  <c r="Q85" i="11"/>
  <c r="Q83" i="11"/>
  <c r="Q81" i="11"/>
  <c r="Q288" i="11"/>
  <c r="Q286" i="11"/>
  <c r="Q284" i="11"/>
  <c r="Q143" i="11"/>
  <c r="Q136" i="11"/>
  <c r="Q86" i="11"/>
  <c r="Q285" i="11"/>
  <c r="Q282" i="11"/>
  <c r="Q281" i="11"/>
  <c r="Q280" i="11"/>
  <c r="Q318" i="11"/>
  <c r="Q317" i="11"/>
  <c r="Q316" i="11"/>
  <c r="Q127" i="11"/>
  <c r="Q125" i="11"/>
  <c r="Q84" i="11"/>
  <c r="Q283" i="11"/>
  <c r="Q152" i="11"/>
  <c r="Q145" i="11"/>
  <c r="Q134" i="11"/>
  <c r="Q97" i="11"/>
  <c r="Q82" i="11"/>
  <c r="Q425" i="11"/>
  <c r="Q417" i="11"/>
  <c r="Q418" i="11"/>
  <c r="Q396" i="11"/>
  <c r="Q376" i="11"/>
  <c r="Q408" i="11"/>
  <c r="Q80" i="11"/>
  <c r="Q287" i="11"/>
  <c r="Q437" i="11"/>
  <c r="Q436" i="11"/>
  <c r="Q314" i="11"/>
  <c r="Q242" i="11"/>
  <c r="Q243" i="11"/>
  <c r="Q233" i="11"/>
  <c r="L213" i="11"/>
  <c r="K233" i="11"/>
  <c r="L243" i="11"/>
  <c r="K261" i="11"/>
  <c r="Q271" i="11"/>
  <c r="L271" i="11"/>
  <c r="Q330" i="11"/>
  <c r="L330" i="11"/>
  <c r="Q368" i="11"/>
  <c r="L368" i="11"/>
  <c r="O367" i="11"/>
  <c r="Q379" i="11"/>
  <c r="L379" i="11"/>
  <c r="O378" i="11"/>
  <c r="Q377" i="11"/>
  <c r="K377" i="11"/>
  <c r="L418" i="11"/>
  <c r="K417" i="11"/>
  <c r="Q231" i="11"/>
  <c r="K338" i="11"/>
  <c r="K239" i="11"/>
  <c r="K325" i="11"/>
  <c r="L431" i="11"/>
  <c r="L345" i="11"/>
  <c r="L249" i="11"/>
  <c r="Q432" i="11"/>
  <c r="Q240" i="11"/>
  <c r="Q217" i="11"/>
  <c r="Q225" i="11"/>
  <c r="Q67" i="11"/>
  <c r="Q219" i="11"/>
  <c r="Q328" i="11"/>
  <c r="Q387" i="11"/>
  <c r="Q346" i="11"/>
  <c r="Q388" i="11"/>
  <c r="Q33" i="11"/>
  <c r="Q190" i="11"/>
  <c r="Q323" i="11"/>
  <c r="Q353" i="11"/>
  <c r="Q415" i="11"/>
  <c r="Q239" i="11"/>
  <c r="Q385" i="11"/>
  <c r="Q394" i="11"/>
  <c r="O351" i="11"/>
  <c r="Q428" i="11"/>
  <c r="Q339" i="11"/>
  <c r="Q229" i="11"/>
  <c r="Q250" i="11"/>
  <c r="L258" i="11"/>
  <c r="L208" i="11"/>
  <c r="L26" i="11"/>
  <c r="L60" i="11"/>
  <c r="L354" i="11"/>
  <c r="L192" i="11"/>
  <c r="L32" i="11"/>
  <c r="L66" i="11"/>
  <c r="L193" i="11"/>
  <c r="L335" i="11"/>
  <c r="L355" i="11"/>
  <c r="L24" i="11"/>
  <c r="L187" i="11"/>
  <c r="L340" i="11"/>
  <c r="L359" i="11"/>
  <c r="L78" i="11"/>
  <c r="L45" i="11"/>
  <c r="L190" i="11"/>
  <c r="L212" i="11"/>
  <c r="L273" i="11"/>
  <c r="L304" i="11"/>
  <c r="L235" i="11"/>
  <c r="L338" i="11"/>
  <c r="L374" i="11"/>
  <c r="L325" i="11"/>
  <c r="L324" i="11"/>
  <c r="L371" i="11"/>
  <c r="L264" i="11"/>
  <c r="L375" i="11"/>
  <c r="L435" i="11"/>
  <c r="L41" i="11"/>
  <c r="L349" i="11"/>
  <c r="L68" i="11"/>
  <c r="L31" i="11"/>
  <c r="K235" i="11"/>
  <c r="K384" i="11"/>
  <c r="L197" i="11"/>
  <c r="L204" i="11"/>
  <c r="K340" i="11"/>
  <c r="L51" i="11"/>
  <c r="L275" i="11"/>
  <c r="Q238" i="11"/>
  <c r="Q344" i="11"/>
  <c r="Q227" i="11"/>
  <c r="Q333" i="11"/>
  <c r="K263" i="11"/>
  <c r="J408" i="11"/>
  <c r="J407" i="11"/>
  <c r="J406" i="11"/>
  <c r="J405" i="11"/>
  <c r="J403" i="11"/>
  <c r="J402" i="11"/>
  <c r="J401" i="11"/>
  <c r="J400" i="11"/>
  <c r="J399" i="11"/>
  <c r="J398" i="11"/>
  <c r="J131" i="11"/>
  <c r="J438" i="11"/>
  <c r="E4" i="11"/>
  <c r="J127" i="11"/>
  <c r="J123" i="11"/>
  <c r="J172" i="11"/>
  <c r="J132" i="11"/>
  <c r="J124" i="11"/>
  <c r="J167" i="11"/>
  <c r="J128" i="11"/>
  <c r="J168" i="11"/>
  <c r="J162" i="11"/>
  <c r="J158" i="11"/>
  <c r="J96" i="11"/>
  <c r="J94" i="11"/>
  <c r="J86" i="11"/>
  <c r="J85" i="11"/>
  <c r="J84" i="11"/>
  <c r="J83" i="11"/>
  <c r="J82" i="11"/>
  <c r="J81" i="11"/>
  <c r="J80" i="11"/>
  <c r="J288" i="11"/>
  <c r="J287" i="11"/>
  <c r="J286" i="11"/>
  <c r="J285" i="11"/>
  <c r="J284" i="11"/>
  <c r="J126" i="11"/>
  <c r="J179" i="11"/>
  <c r="J152" i="11"/>
  <c r="J150" i="11"/>
  <c r="J147" i="11"/>
  <c r="J145" i="11"/>
  <c r="J143" i="11"/>
  <c r="J140" i="11"/>
  <c r="J138" i="11"/>
  <c r="J136" i="11"/>
  <c r="J134" i="11"/>
  <c r="J108" i="11"/>
  <c r="J103" i="11"/>
  <c r="J166" i="11"/>
  <c r="J165" i="11"/>
  <c r="J164" i="11"/>
  <c r="J157" i="11"/>
  <c r="J156" i="11"/>
  <c r="J155" i="11"/>
  <c r="J115" i="11"/>
  <c r="J161" i="11"/>
  <c r="J159" i="11"/>
  <c r="J148" i="11"/>
  <c r="J139" i="11"/>
  <c r="J110" i="11"/>
  <c r="J107" i="11"/>
  <c r="J90" i="11"/>
  <c r="J294" i="11"/>
  <c r="J290" i="11"/>
  <c r="J130" i="11"/>
  <c r="J129" i="11"/>
  <c r="J146" i="11"/>
  <c r="J137" i="11"/>
  <c r="J89" i="11"/>
  <c r="J297" i="11"/>
  <c r="J293" i="11"/>
  <c r="J283" i="11"/>
  <c r="J282" i="11"/>
  <c r="J281" i="11"/>
  <c r="J280" i="11"/>
  <c r="J437" i="11"/>
  <c r="J436" i="11"/>
  <c r="J425" i="11"/>
  <c r="J160" i="11"/>
  <c r="J320" i="11"/>
  <c r="J153" i="11"/>
  <c r="J142" i="11"/>
  <c r="J135" i="11"/>
  <c r="J70" i="11"/>
  <c r="J125" i="11"/>
  <c r="J91" i="11"/>
  <c r="J295" i="11"/>
  <c r="J291" i="11"/>
  <c r="J151" i="11"/>
  <c r="J144" i="11"/>
  <c r="J92" i="11"/>
  <c r="J88" i="11"/>
  <c r="J296" i="11"/>
  <c r="J292" i="11"/>
  <c r="J318" i="11"/>
  <c r="J317" i="11"/>
  <c r="J316" i="11"/>
  <c r="J417" i="11"/>
  <c r="J418" i="11"/>
  <c r="J396" i="11"/>
  <c r="J376" i="11"/>
  <c r="J377" i="11"/>
  <c r="J378" i="11"/>
  <c r="J379" i="11"/>
  <c r="J367" i="11"/>
  <c r="J368" i="11"/>
  <c r="J356" i="11"/>
  <c r="J330" i="11"/>
  <c r="J331" i="11"/>
  <c r="O233" i="11"/>
  <c r="J233" i="11"/>
  <c r="K243" i="11"/>
  <c r="L242" i="11"/>
  <c r="J271" i="11"/>
  <c r="K330" i="11"/>
  <c r="K368" i="11"/>
  <c r="K379" i="11"/>
  <c r="O376" i="11"/>
  <c r="L396" i="11"/>
  <c r="K418" i="11"/>
  <c r="O425" i="11"/>
  <c r="S180" i="11"/>
  <c r="S174" i="11"/>
  <c r="S172" i="11"/>
  <c r="S170" i="11"/>
  <c r="S168" i="11"/>
  <c r="S167" i="11"/>
  <c r="S166" i="11"/>
  <c r="S165" i="11"/>
  <c r="S406" i="11"/>
  <c r="S401" i="11"/>
  <c r="S178" i="11"/>
  <c r="S173" i="11"/>
  <c r="R408" i="11"/>
  <c r="R407" i="11"/>
  <c r="R406" i="11"/>
  <c r="R405" i="11"/>
  <c r="R403" i="11"/>
  <c r="R402" i="11"/>
  <c r="R401" i="11"/>
  <c r="R400" i="11"/>
  <c r="R399" i="11"/>
  <c r="R398" i="11"/>
  <c r="R131" i="11"/>
  <c r="R127" i="11"/>
  <c r="R123" i="11"/>
  <c r="R128" i="11"/>
  <c r="U438" i="11"/>
  <c r="M391" i="11"/>
  <c r="M340" i="11"/>
  <c r="M252" i="11"/>
  <c r="M201" i="11"/>
  <c r="M421" i="11"/>
  <c r="M427" i="11"/>
  <c r="M306" i="11"/>
  <c r="M111" i="11"/>
  <c r="M21" i="11"/>
  <c r="M250" i="11"/>
  <c r="M394" i="11"/>
  <c r="M215" i="11"/>
  <c r="M209" i="11"/>
  <c r="M273" i="11"/>
  <c r="M42" i="11"/>
  <c r="M31" i="11"/>
  <c r="M358" i="11"/>
  <c r="M429" i="11"/>
  <c r="M52" i="11"/>
  <c r="M329" i="11"/>
  <c r="M27" i="11"/>
  <c r="M55" i="11"/>
  <c r="M412" i="11"/>
  <c r="M65" i="11"/>
  <c r="M25" i="11"/>
  <c r="M327" i="11"/>
  <c r="M430" i="11"/>
  <c r="M348" i="11"/>
  <c r="M76" i="11"/>
  <c r="M434" i="11"/>
  <c r="M265" i="11"/>
  <c r="M211" i="11"/>
  <c r="M204" i="11"/>
  <c r="M323" i="11"/>
  <c r="M324" i="11"/>
  <c r="M353" i="11"/>
  <c r="M196" i="11"/>
  <c r="M248" i="11"/>
  <c r="M360" i="11"/>
  <c r="M197" i="11"/>
  <c r="M118" i="11"/>
  <c r="M217" i="11"/>
  <c r="M337" i="11"/>
  <c r="M133" i="11"/>
  <c r="M208" i="11"/>
  <c r="M274" i="11"/>
  <c r="M29" i="11"/>
  <c r="M309" i="11"/>
  <c r="M387" i="11"/>
  <c r="M382" i="11"/>
  <c r="M362" i="11"/>
  <c r="M236" i="11"/>
  <c r="M221" i="11"/>
  <c r="M26" i="11"/>
  <c r="M330" i="11"/>
  <c r="M349" i="11"/>
  <c r="M183" i="11"/>
  <c r="M344" i="11"/>
  <c r="M267" i="11"/>
  <c r="M241" i="11"/>
  <c r="M77" i="11"/>
  <c r="M227" i="11"/>
  <c r="M326" i="11"/>
  <c r="M40" i="11"/>
  <c r="M32" i="11"/>
  <c r="M361" i="11"/>
  <c r="M73" i="11"/>
  <c r="M266" i="11"/>
  <c r="M35" i="11"/>
  <c r="M300" i="11"/>
  <c r="M239" i="11"/>
  <c r="M75" i="11"/>
  <c r="M258" i="11"/>
  <c r="M24" i="11"/>
  <c r="M126" i="11"/>
  <c r="M175" i="11"/>
  <c r="M127" i="11"/>
  <c r="M162" i="11"/>
  <c r="M158" i="11"/>
  <c r="M407" i="11"/>
  <c r="M125" i="11"/>
  <c r="M110" i="11"/>
  <c r="M97" i="11"/>
  <c r="M89" i="11"/>
  <c r="M295" i="11"/>
  <c r="M291" i="11"/>
  <c r="M131" i="11"/>
  <c r="M153" i="11"/>
  <c r="M144" i="11"/>
  <c r="M135" i="11"/>
  <c r="M177" i="11"/>
  <c r="M143" i="11"/>
  <c r="M94" i="11"/>
  <c r="M288" i="11"/>
  <c r="M66" i="11"/>
  <c r="M171" i="11"/>
  <c r="M185" i="11"/>
  <c r="M80" i="11"/>
  <c r="M86" i="11"/>
  <c r="M132" i="11"/>
  <c r="M104" i="11"/>
  <c r="M283" i="11"/>
  <c r="M193" i="11"/>
  <c r="M343" i="11"/>
  <c r="M194" i="11"/>
  <c r="M413" i="11"/>
  <c r="M338" i="11"/>
  <c r="M232" i="11"/>
  <c r="M432" i="11"/>
  <c r="M363" i="11"/>
  <c r="M307" i="11"/>
  <c r="M328" i="11"/>
  <c r="M169" i="11"/>
  <c r="M117" i="11"/>
  <c r="M386" i="11"/>
  <c r="M206" i="11"/>
  <c r="M370" i="11"/>
  <c r="M311" i="11"/>
  <c r="M47" i="11"/>
  <c r="M312" i="11"/>
  <c r="P121" i="11"/>
  <c r="P434" i="11"/>
  <c r="P251" i="11"/>
  <c r="P20" i="11"/>
  <c r="P438" i="11"/>
  <c r="E11" i="11"/>
  <c r="P186" i="11"/>
  <c r="P268" i="11"/>
  <c r="P328" i="11"/>
  <c r="P53" i="11"/>
  <c r="P118" i="11"/>
  <c r="P101" i="11"/>
  <c r="P309" i="11"/>
  <c r="P313" i="11"/>
  <c r="P31" i="11"/>
  <c r="P275" i="11"/>
  <c r="P190" i="11"/>
  <c r="P51" i="11"/>
  <c r="P206" i="11"/>
  <c r="P210" i="11"/>
  <c r="P114" i="11"/>
  <c r="P37" i="11"/>
  <c r="P70" i="11"/>
  <c r="P208" i="11"/>
  <c r="P184" i="11"/>
  <c r="P29" i="11"/>
  <c r="P221" i="11"/>
  <c r="P306" i="11"/>
  <c r="P253" i="11"/>
  <c r="P311" i="11"/>
  <c r="P25" i="11"/>
  <c r="P304" i="11"/>
  <c r="P116" i="11"/>
  <c r="P236" i="11"/>
  <c r="P349" i="11"/>
  <c r="P204" i="11"/>
  <c r="P22" i="11"/>
  <c r="P205" i="11"/>
  <c r="P305" i="11"/>
  <c r="P170" i="11"/>
  <c r="P71" i="11"/>
  <c r="P237" i="11"/>
  <c r="P41" i="11"/>
  <c r="P178" i="11"/>
  <c r="P300" i="11"/>
  <c r="P103" i="11"/>
  <c r="P61" i="11"/>
  <c r="P95" i="11"/>
  <c r="P174" i="11"/>
  <c r="P24" i="11"/>
  <c r="P175" i="11"/>
  <c r="P211" i="11"/>
  <c r="P120" i="11"/>
  <c r="P343" i="11"/>
  <c r="P310" i="11"/>
  <c r="P219" i="11"/>
  <c r="P217" i="11"/>
  <c r="P99" i="11"/>
  <c r="P73" i="11"/>
  <c r="P193" i="11"/>
  <c r="P42" i="11"/>
  <c r="P383" i="11"/>
  <c r="P45" i="11"/>
  <c r="P248" i="11"/>
  <c r="P171" i="11"/>
  <c r="P246" i="11"/>
  <c r="P54" i="11"/>
  <c r="P115" i="11"/>
  <c r="P33" i="11"/>
  <c r="P260" i="11"/>
  <c r="P60" i="11"/>
  <c r="P430" i="11"/>
  <c r="P277" i="11"/>
  <c r="P66" i="11"/>
  <c r="P227" i="11"/>
  <c r="P381" i="11"/>
  <c r="P412" i="11"/>
  <c r="P182" i="11"/>
  <c r="P199" i="11"/>
  <c r="P255" i="11"/>
  <c r="P427" i="11"/>
  <c r="P209" i="11"/>
  <c r="P256" i="11"/>
  <c r="P314" i="11"/>
  <c r="P198" i="11"/>
  <c r="P112" i="11"/>
  <c r="P359" i="11"/>
  <c r="P34" i="11"/>
  <c r="P172" i="11"/>
  <c r="P35" i="11"/>
  <c r="P385" i="11"/>
  <c r="P39" i="11"/>
  <c r="P365" i="11"/>
  <c r="P192" i="11"/>
  <c r="P76" i="11"/>
  <c r="P341" i="11"/>
  <c r="P27" i="11"/>
  <c r="P213" i="11"/>
  <c r="P117" i="11"/>
  <c r="P58" i="11"/>
  <c r="P245" i="11"/>
  <c r="P252" i="11"/>
  <c r="P216" i="11"/>
  <c r="P307" i="11"/>
  <c r="P363" i="11"/>
  <c r="P43" i="11"/>
  <c r="P429" i="11"/>
  <c r="P326" i="11"/>
  <c r="P416" i="11"/>
  <c r="P69" i="11"/>
  <c r="P353" i="11"/>
  <c r="P354" i="11"/>
  <c r="P263" i="11"/>
  <c r="P185" i="11"/>
  <c r="P420" i="11"/>
  <c r="P215" i="11"/>
  <c r="P367" i="11"/>
  <c r="P324" i="11"/>
  <c r="P32" i="11"/>
  <c r="P40" i="11"/>
  <c r="P21" i="11"/>
  <c r="P133" i="11"/>
  <c r="P374" i="11"/>
  <c r="P250" i="11"/>
  <c r="P96" i="11"/>
  <c r="P303" i="11"/>
  <c r="P180" i="11"/>
  <c r="P30" i="11"/>
  <c r="P111" i="11"/>
  <c r="P424" i="11"/>
  <c r="P191" i="11"/>
  <c r="P339" i="11"/>
  <c r="P413" i="11"/>
  <c r="P188" i="11"/>
  <c r="P257" i="11"/>
  <c r="P207" i="11"/>
  <c r="P301" i="11"/>
  <c r="P105" i="11"/>
  <c r="P179" i="11"/>
  <c r="P97" i="11"/>
  <c r="P94" i="11"/>
  <c r="P218" i="11"/>
  <c r="P351" i="11"/>
  <c r="P411" i="11"/>
  <c r="P226" i="11"/>
  <c r="P432" i="11"/>
  <c r="P335" i="11"/>
  <c r="P337" i="11"/>
  <c r="P358" i="11"/>
  <c r="P196" i="11"/>
  <c r="P235" i="11"/>
  <c r="P393" i="11"/>
  <c r="P276" i="11"/>
  <c r="P389" i="11"/>
  <c r="M58" i="11"/>
  <c r="M50" i="11"/>
  <c r="M188" i="11"/>
  <c r="M334" i="11"/>
  <c r="M381" i="11"/>
  <c r="M260" i="11"/>
  <c r="M61" i="11"/>
  <c r="M424" i="11"/>
  <c r="M271" i="11"/>
  <c r="P421" i="11"/>
  <c r="P388" i="11"/>
  <c r="P386" i="11"/>
  <c r="P223" i="11"/>
  <c r="P415" i="11"/>
  <c r="P355" i="11"/>
  <c r="P163" i="11"/>
  <c r="P376" i="11"/>
  <c r="P267" i="11"/>
  <c r="P362" i="11"/>
  <c r="P350" i="11"/>
  <c r="P197" i="11"/>
  <c r="P265" i="11"/>
  <c r="P274" i="11"/>
  <c r="P414" i="11"/>
  <c r="P194" i="11"/>
  <c r="P352" i="11"/>
  <c r="P220" i="11"/>
  <c r="P271" i="11"/>
  <c r="P377" i="11"/>
  <c r="P83" i="11"/>
  <c r="P290" i="11"/>
  <c r="P280" i="11"/>
  <c r="P436" i="11"/>
  <c r="P159" i="11"/>
  <c r="P296" i="11"/>
  <c r="P110" i="11"/>
  <c r="P318" i="11"/>
  <c r="P293" i="11"/>
  <c r="P84" i="11"/>
  <c r="P158" i="11"/>
  <c r="P400" i="11"/>
  <c r="P164" i="11"/>
  <c r="P107" i="11"/>
  <c r="P405" i="11"/>
  <c r="P137" i="11"/>
  <c r="P142" i="11"/>
  <c r="P146" i="11"/>
  <c r="P151" i="11"/>
  <c r="P161" i="11"/>
  <c r="P124" i="11"/>
  <c r="P399" i="11"/>
  <c r="P129" i="11"/>
  <c r="M341" i="11"/>
  <c r="M313" i="11"/>
  <c r="M256" i="11"/>
  <c r="M346" i="11"/>
  <c r="M68" i="11"/>
  <c r="M33" i="11"/>
  <c r="M365" i="11"/>
  <c r="M270" i="11"/>
  <c r="M56" i="11"/>
  <c r="M163" i="11"/>
  <c r="M350" i="11"/>
  <c r="M275" i="11"/>
  <c r="M414" i="11"/>
  <c r="M231" i="11"/>
  <c r="M37" i="11"/>
  <c r="M46" i="11"/>
  <c r="M60" i="11"/>
  <c r="M277" i="11"/>
  <c r="M354" i="11"/>
  <c r="M416" i="11"/>
  <c r="M367" i="11"/>
  <c r="M242" i="11"/>
  <c r="M82" i="11"/>
  <c r="M377" i="11"/>
  <c r="M417" i="11"/>
  <c r="M280" i="11"/>
  <c r="M95" i="11"/>
  <c r="M124" i="11"/>
  <c r="M136" i="11"/>
  <c r="M172" i="11"/>
  <c r="M150" i="11"/>
  <c r="M320" i="11"/>
  <c r="M83" i="11"/>
  <c r="M134" i="11"/>
  <c r="M113" i="11"/>
  <c r="M139" i="11"/>
  <c r="M151" i="11"/>
  <c r="M399" i="11"/>
  <c r="M293" i="11"/>
  <c r="M88" i="11"/>
  <c r="M103" i="11"/>
  <c r="M170" i="11"/>
  <c r="M402" i="11"/>
  <c r="M159" i="11"/>
  <c r="M165" i="11"/>
  <c r="M406" i="11"/>
  <c r="M130" i="11"/>
  <c r="P78" i="11"/>
  <c r="P47" i="11"/>
  <c r="M223" i="11"/>
  <c r="M383" i="11"/>
  <c r="M255" i="11"/>
  <c r="P247" i="11"/>
  <c r="P119" i="11"/>
  <c r="P410" i="11"/>
  <c r="P238" i="11"/>
  <c r="P299" i="11"/>
  <c r="P312" i="11"/>
  <c r="P52" i="11"/>
  <c r="M257" i="11"/>
  <c r="M23" i="11"/>
  <c r="M384" i="11"/>
  <c r="M352" i="11"/>
  <c r="M333" i="11"/>
  <c r="M375" i="11"/>
  <c r="M278" i="11"/>
  <c r="P418" i="11"/>
  <c r="P242" i="11"/>
  <c r="P270" i="11"/>
  <c r="P201" i="11"/>
  <c r="P329" i="11"/>
  <c r="P273" i="11"/>
  <c r="P431" i="11"/>
  <c r="P63" i="11"/>
  <c r="P435" i="11"/>
  <c r="P425" i="11"/>
  <c r="P266" i="11"/>
  <c r="P384" i="11"/>
  <c r="P333" i="11"/>
  <c r="P64" i="11"/>
  <c r="P231" i="11"/>
  <c r="P187" i="11"/>
  <c r="P366" i="11"/>
  <c r="P433" i="11"/>
  <c r="P340" i="11"/>
  <c r="P212" i="11"/>
  <c r="P330" i="11"/>
  <c r="P417" i="11"/>
  <c r="P91" i="11"/>
  <c r="P294" i="11"/>
  <c r="P281" i="11"/>
  <c r="P437" i="11"/>
  <c r="P406" i="11"/>
  <c r="P88" i="11"/>
  <c r="P402" i="11"/>
  <c r="P283" i="11"/>
  <c r="P297" i="11"/>
  <c r="P86" i="11"/>
  <c r="P160" i="11"/>
  <c r="P155" i="11"/>
  <c r="P126" i="11"/>
  <c r="P168" i="11"/>
  <c r="P134" i="11"/>
  <c r="P138" i="11"/>
  <c r="P143" i="11"/>
  <c r="P147" i="11"/>
  <c r="P152" i="11"/>
  <c r="P127" i="11"/>
  <c r="P130" i="11"/>
  <c r="P403" i="11"/>
  <c r="M249" i="11"/>
  <c r="M34" i="11"/>
  <c r="M51" i="11"/>
  <c r="M435" i="11"/>
  <c r="M395" i="11"/>
  <c r="M190" i="11"/>
  <c r="M373" i="11"/>
  <c r="M325" i="11"/>
  <c r="M70" i="11"/>
  <c r="M237" i="11"/>
  <c r="M226" i="11"/>
  <c r="M392" i="11"/>
  <c r="M303" i="11"/>
  <c r="M433" i="11"/>
  <c r="M182" i="11"/>
  <c r="M191" i="11"/>
  <c r="M415" i="11"/>
  <c r="M251" i="11"/>
  <c r="M304" i="11"/>
  <c r="M228" i="11"/>
  <c r="M314" i="11"/>
  <c r="M378" i="11"/>
  <c r="M261" i="11"/>
  <c r="M98" i="11"/>
  <c r="M376" i="11"/>
  <c r="M316" i="11"/>
  <c r="M281" i="11"/>
  <c r="M96" i="11"/>
  <c r="M436" i="11"/>
  <c r="M119" i="11"/>
  <c r="M123" i="11"/>
  <c r="M116" i="11"/>
  <c r="M284" i="11"/>
  <c r="M85" i="11"/>
  <c r="M152" i="11"/>
  <c r="M115" i="11"/>
  <c r="M142" i="11"/>
  <c r="M174" i="11"/>
  <c r="M408" i="11"/>
  <c r="M294" i="11"/>
  <c r="M90" i="11"/>
  <c r="M107" i="11"/>
  <c r="M112" i="11"/>
  <c r="M155" i="11"/>
  <c r="M160" i="11"/>
  <c r="M180" i="11"/>
  <c r="M179" i="11"/>
  <c r="P74" i="11"/>
  <c r="P334" i="11"/>
  <c r="M220" i="11"/>
  <c r="M355" i="11"/>
  <c r="P173" i="11"/>
  <c r="P259" i="11"/>
  <c r="P364" i="11"/>
  <c r="M186" i="11"/>
  <c r="P269" i="11"/>
  <c r="P240" i="11"/>
  <c r="M78" i="11"/>
  <c r="M264" i="11"/>
  <c r="M213" i="11"/>
  <c r="P345" i="11"/>
  <c r="P46" i="11"/>
  <c r="P264" i="11"/>
  <c r="P48" i="11"/>
  <c r="M45" i="11"/>
  <c r="M39" i="11"/>
  <c r="M359" i="11"/>
  <c r="M371" i="11"/>
  <c r="M374" i="11"/>
  <c r="M263" i="11"/>
  <c r="M184" i="11"/>
  <c r="M366" i="11"/>
  <c r="M368" i="11"/>
  <c r="P239" i="11"/>
  <c r="P68" i="11"/>
  <c r="P183" i="11"/>
  <c r="P394" i="11"/>
  <c r="P395" i="11"/>
  <c r="P342" i="11"/>
  <c r="P65" i="11"/>
  <c r="P423" i="11"/>
  <c r="P113" i="11"/>
  <c r="P322" i="11"/>
  <c r="P392" i="11"/>
  <c r="P26" i="11"/>
  <c r="P169" i="11"/>
  <c r="P370" i="11"/>
  <c r="P230" i="11"/>
  <c r="P428" i="11"/>
  <c r="P327" i="11"/>
  <c r="P229" i="11"/>
  <c r="P422" i="11"/>
  <c r="P368" i="11"/>
  <c r="P291" i="11"/>
  <c r="P128" i="11"/>
  <c r="P85" i="11"/>
  <c r="P282" i="11"/>
  <c r="P288" i="11"/>
  <c r="P320" i="11"/>
  <c r="P92" i="11"/>
  <c r="P316" i="11"/>
  <c r="P285" i="11"/>
  <c r="P80" i="11"/>
  <c r="P89" i="11"/>
  <c r="P165" i="11"/>
  <c r="P156" i="11"/>
  <c r="P398" i="11"/>
  <c r="P177" i="11"/>
  <c r="P135" i="11"/>
  <c r="P139" i="11"/>
  <c r="P144" i="11"/>
  <c r="P148" i="11"/>
  <c r="P153" i="11"/>
  <c r="P167" i="11"/>
  <c r="P131" i="11"/>
  <c r="P408" i="11"/>
  <c r="M43" i="11"/>
  <c r="M67" i="11"/>
  <c r="M302" i="11"/>
  <c r="M253" i="11"/>
  <c r="M219" i="11"/>
  <c r="M225" i="11"/>
  <c r="M301" i="11"/>
  <c r="M245" i="11"/>
  <c r="M54" i="11"/>
  <c r="M207" i="11"/>
  <c r="M310" i="11"/>
  <c r="M247" i="11"/>
  <c r="M268" i="11"/>
  <c r="M351" i="11"/>
  <c r="M192" i="11"/>
  <c r="M230" i="11"/>
  <c r="M342" i="11"/>
  <c r="M238" i="11"/>
  <c r="M411" i="11"/>
  <c r="M48" i="11"/>
  <c r="M331" i="11"/>
  <c r="M233" i="11"/>
  <c r="M425" i="11"/>
  <c r="M105" i="11"/>
  <c r="M396" i="11"/>
  <c r="M317" i="11"/>
  <c r="M282" i="11"/>
  <c r="M138" i="11"/>
  <c r="M437" i="11"/>
  <c r="M287" i="11"/>
  <c r="M99" i="11"/>
  <c r="M400" i="11"/>
  <c r="M286" i="11"/>
  <c r="M101" i="11"/>
  <c r="M167" i="11"/>
  <c r="M405" i="11"/>
  <c r="M146" i="11"/>
  <c r="M178" i="11"/>
  <c r="M290" i="11"/>
  <c r="M296" i="11"/>
  <c r="M91" i="11"/>
  <c r="M108" i="11"/>
  <c r="M129" i="11"/>
  <c r="M156" i="11"/>
  <c r="M161" i="11"/>
  <c r="M128" i="11"/>
  <c r="M120" i="11"/>
  <c r="P378" i="11"/>
  <c r="P371" i="11"/>
  <c r="P396" i="11"/>
  <c r="M205" i="11"/>
  <c r="M345" i="11"/>
  <c r="P338" i="11"/>
  <c r="P258" i="11"/>
  <c r="P59" i="11"/>
  <c r="P382" i="11"/>
  <c r="M423" i="11"/>
  <c r="P261" i="11"/>
  <c r="P55" i="11"/>
  <c r="M22" i="11"/>
  <c r="M438" i="11"/>
  <c r="E6" i="11"/>
  <c r="M428" i="11"/>
  <c r="P278" i="11"/>
  <c r="P98" i="11"/>
  <c r="M71" i="11"/>
  <c r="N372" i="11"/>
  <c r="N212" i="11"/>
  <c r="N362" i="11"/>
  <c r="N60" i="11"/>
  <c r="N382" i="11"/>
  <c r="N121" i="11"/>
  <c r="N229" i="11"/>
  <c r="N211" i="11"/>
  <c r="N196" i="11"/>
  <c r="N323" i="11"/>
  <c r="N341" i="11"/>
  <c r="N303" i="11"/>
  <c r="N208" i="11"/>
  <c r="N119" i="11"/>
  <c r="N235" i="11"/>
  <c r="N184" i="11"/>
  <c r="N53" i="11"/>
  <c r="N210" i="11"/>
  <c r="N429" i="11"/>
  <c r="N25" i="11"/>
  <c r="N264" i="11"/>
  <c r="N328" i="11"/>
  <c r="N21" i="11"/>
  <c r="N305" i="11"/>
  <c r="N249" i="11"/>
  <c r="N38" i="11"/>
  <c r="N351" i="11"/>
  <c r="N342" i="11"/>
  <c r="N275" i="11"/>
  <c r="N313" i="11"/>
  <c r="N20" i="11"/>
  <c r="N438" i="11"/>
  <c r="E9" i="11"/>
  <c r="N111" i="11"/>
  <c r="N301" i="11"/>
  <c r="N201" i="11"/>
  <c r="N416" i="11"/>
  <c r="N311" i="11"/>
  <c r="N202" i="11"/>
  <c r="N339" i="11"/>
  <c r="N363" i="11"/>
  <c r="N361" i="11"/>
  <c r="Q299" i="11"/>
  <c r="Q228" i="11"/>
  <c r="Q40" i="11"/>
  <c r="Q420" i="11"/>
  <c r="Q246" i="11"/>
  <c r="Q202" i="11"/>
  <c r="Q102" i="11"/>
  <c r="Q64" i="11"/>
  <c r="Q52" i="11"/>
  <c r="Q435" i="11"/>
  <c r="Q96" i="11"/>
  <c r="Q25" i="11"/>
  <c r="Q235" i="11"/>
  <c r="Q27" i="11"/>
  <c r="Q170" i="11"/>
  <c r="Q221" i="11"/>
  <c r="Q249" i="11"/>
  <c r="Q26" i="11"/>
  <c r="Q75" i="11"/>
  <c r="Q366" i="11"/>
  <c r="Q66" i="11"/>
  <c r="Q278" i="11"/>
  <c r="Q53" i="11"/>
  <c r="Q311" i="11"/>
  <c r="Q23" i="11"/>
  <c r="Q95" i="11"/>
  <c r="Q252" i="11"/>
  <c r="Q253" i="11"/>
  <c r="Q237" i="11"/>
  <c r="Q340" i="11"/>
  <c r="Q209" i="11"/>
  <c r="Q305" i="11"/>
  <c r="Q68" i="11"/>
  <c r="Q324" i="11"/>
  <c r="Q363" i="11"/>
  <c r="Q325" i="11"/>
  <c r="Q424" i="11"/>
  <c r="Q204" i="11"/>
  <c r="Q384" i="11"/>
  <c r="Q99" i="11"/>
  <c r="Q116" i="11"/>
  <c r="Q213" i="11"/>
  <c r="Q73" i="11"/>
  <c r="Q248" i="11"/>
  <c r="Q304" i="11"/>
  <c r="Q191" i="11"/>
  <c r="Q256" i="11"/>
  <c r="Q180" i="11"/>
  <c r="Q58" i="11"/>
  <c r="Q327" i="11"/>
  <c r="Q277" i="11"/>
  <c r="Q381" i="11"/>
  <c r="Q42" i="11"/>
  <c r="Q31" i="11"/>
  <c r="Q133" i="11"/>
  <c r="Q300" i="11"/>
  <c r="Q355" i="11"/>
  <c r="Q275" i="11"/>
  <c r="Q105" i="11"/>
  <c r="Q216" i="11"/>
  <c r="Q391" i="11"/>
  <c r="Q422" i="11"/>
  <c r="Q343" i="11"/>
  <c r="N335" i="11"/>
  <c r="N67" i="11"/>
  <c r="N411" i="11"/>
  <c r="N194" i="11"/>
  <c r="N218" i="11"/>
  <c r="N387" i="11"/>
  <c r="Q199" i="11"/>
  <c r="Q392" i="11"/>
  <c r="Q196" i="11"/>
  <c r="Q43" i="11"/>
  <c r="Q171" i="11"/>
  <c r="Q258" i="11"/>
  <c r="Q264" i="11"/>
  <c r="Q255" i="11"/>
  <c r="Q309" i="11"/>
  <c r="Q45" i="11"/>
  <c r="Q30" i="11"/>
  <c r="Q412" i="11"/>
  <c r="Q182" i="11"/>
  <c r="Q78" i="11"/>
  <c r="Q172" i="11"/>
  <c r="Q38" i="11"/>
  <c r="Q178" i="11"/>
  <c r="Q395" i="11"/>
  <c r="Q371" i="11"/>
  <c r="Q247" i="11"/>
  <c r="Q41" i="11"/>
  <c r="Q22" i="11"/>
  <c r="Q438" i="11"/>
  <c r="E17" i="11"/>
  <c r="Q76" i="11"/>
  <c r="Q60" i="11"/>
  <c r="L115" i="11"/>
  <c r="L309" i="11"/>
  <c r="L386" i="11"/>
  <c r="L217" i="11"/>
  <c r="J263" i="11"/>
  <c r="J206" i="11"/>
  <c r="J116" i="11"/>
  <c r="J38" i="11"/>
  <c r="J173" i="11"/>
  <c r="J37" i="11"/>
  <c r="J264" i="11"/>
  <c r="J365" i="11"/>
  <c r="J187" i="11"/>
  <c r="J371" i="11"/>
  <c r="J231" i="11"/>
  <c r="J201" i="11"/>
  <c r="J435" i="11"/>
  <c r="J76" i="11"/>
  <c r="J218" i="11"/>
  <c r="J25" i="11"/>
  <c r="J177" i="11"/>
  <c r="J259" i="11"/>
  <c r="J51" i="11"/>
  <c r="J265" i="11"/>
  <c r="J361" i="11"/>
  <c r="J105" i="11"/>
  <c r="J188" i="11"/>
  <c r="J171" i="11"/>
  <c r="J112" i="11"/>
  <c r="J337" i="11"/>
  <c r="J270" i="11"/>
  <c r="J302" i="11"/>
  <c r="J309" i="11"/>
  <c r="J55" i="11"/>
  <c r="J358" i="11"/>
  <c r="J66" i="11"/>
  <c r="J430" i="11"/>
  <c r="J23" i="11"/>
  <c r="J257" i="11"/>
  <c r="J118" i="11"/>
  <c r="J175" i="11"/>
  <c r="J27" i="11"/>
  <c r="O215" i="11"/>
  <c r="O45" i="11"/>
  <c r="N352" i="11"/>
  <c r="N29" i="11"/>
  <c r="N112" i="11"/>
  <c r="N215" i="11"/>
  <c r="N200" i="11"/>
  <c r="N250" i="11"/>
  <c r="N299" i="11"/>
  <c r="N435" i="11"/>
  <c r="N236" i="11"/>
  <c r="N421" i="11"/>
  <c r="N261" i="11"/>
  <c r="N276" i="11"/>
  <c r="N258" i="11"/>
  <c r="N32" i="11"/>
  <c r="N265" i="11"/>
  <c r="N325" i="11"/>
  <c r="N116" i="11"/>
  <c r="N52" i="11"/>
  <c r="N241" i="11"/>
  <c r="N310" i="11"/>
  <c r="N46" i="11"/>
  <c r="N251" i="11"/>
  <c r="N388" i="11"/>
  <c r="N413" i="11"/>
  <c r="N68" i="11"/>
  <c r="N270" i="11"/>
  <c r="N431" i="11"/>
  <c r="N370" i="11"/>
  <c r="N434" i="11"/>
  <c r="N239" i="11"/>
  <c r="N415" i="11"/>
  <c r="N188" i="11"/>
  <c r="N69" i="11"/>
  <c r="N74" i="11"/>
  <c r="N66" i="11"/>
  <c r="N22" i="11"/>
  <c r="N177" i="11"/>
  <c r="N220" i="11"/>
  <c r="N191" i="11"/>
  <c r="N48" i="11"/>
  <c r="N263" i="11"/>
  <c r="N260" i="11"/>
  <c r="N302" i="11"/>
  <c r="N312" i="11"/>
  <c r="N366" i="11"/>
  <c r="N255" i="11"/>
  <c r="N392" i="11"/>
  <c r="N266" i="11"/>
  <c r="N169" i="11"/>
  <c r="N50" i="11"/>
  <c r="N423" i="11"/>
  <c r="N58" i="11"/>
  <c r="N414" i="11"/>
  <c r="N385" i="11"/>
  <c r="N247" i="11"/>
  <c r="N204" i="11"/>
  <c r="N39" i="11"/>
  <c r="N338" i="11"/>
  <c r="N353" i="11"/>
  <c r="N267" i="11"/>
  <c r="N205" i="11"/>
  <c r="N412" i="11"/>
  <c r="N333" i="11"/>
  <c r="N358" i="11"/>
  <c r="N375" i="11"/>
  <c r="N383" i="11"/>
  <c r="N253" i="11"/>
  <c r="N63" i="11"/>
  <c r="N43" i="11"/>
  <c r="N190" i="11"/>
  <c r="N307" i="11"/>
  <c r="N54" i="11"/>
  <c r="N206" i="11"/>
  <c r="N35" i="11"/>
  <c r="N23" i="11"/>
  <c r="N349" i="11"/>
  <c r="N344" i="11"/>
  <c r="N252" i="11"/>
  <c r="N374" i="11"/>
  <c r="N327" i="11"/>
  <c r="N237" i="11"/>
  <c r="N64" i="11"/>
  <c r="O56" i="11"/>
  <c r="O64" i="11"/>
  <c r="O33" i="11"/>
  <c r="O41" i="11"/>
  <c r="O261" i="11"/>
  <c r="O229" i="11"/>
  <c r="O182" i="11"/>
  <c r="O305" i="11"/>
  <c r="O76" i="11"/>
  <c r="O190" i="11"/>
  <c r="O206" i="11"/>
  <c r="O35" i="11"/>
  <c r="O413" i="11"/>
  <c r="O330" i="11"/>
  <c r="O377" i="11"/>
  <c r="O420" i="11"/>
  <c r="O58" i="11"/>
  <c r="O63" i="11"/>
  <c r="O249" i="11"/>
  <c r="O133" i="11"/>
  <c r="O310" i="11"/>
  <c r="O188" i="11"/>
  <c r="O99" i="11"/>
  <c r="O27" i="11"/>
  <c r="O339" i="11"/>
  <c r="O43" i="11"/>
  <c r="O309" i="11"/>
  <c r="E14" i="11"/>
  <c r="E16" i="11"/>
  <c r="E13" i="11"/>
  <c r="E12" i="11"/>
  <c r="O331" i="11"/>
  <c r="O286" i="11"/>
  <c r="O296" i="11"/>
  <c r="O131" i="11"/>
  <c r="O317" i="11"/>
  <c r="O82" i="11"/>
  <c r="O180" i="11"/>
  <c r="O281" i="11"/>
  <c r="O90" i="11"/>
  <c r="O401" i="11"/>
  <c r="O145" i="11"/>
  <c r="O125" i="11"/>
  <c r="O123" i="11"/>
  <c r="O405" i="11"/>
  <c r="O132" i="11"/>
  <c r="O429" i="11"/>
  <c r="O423" i="11"/>
  <c r="O200" i="11"/>
  <c r="O34" i="11"/>
  <c r="O51" i="11"/>
  <c r="O246" i="11"/>
  <c r="O42" i="11"/>
  <c r="O24" i="11"/>
  <c r="O21" i="11"/>
  <c r="O221" i="11"/>
  <c r="O26" i="11"/>
  <c r="O353" i="11"/>
  <c r="O250" i="11"/>
  <c r="O374" i="11"/>
  <c r="O386" i="11"/>
  <c r="O240" i="11"/>
  <c r="O328" i="11"/>
  <c r="O431" i="11"/>
  <c r="O236" i="11"/>
  <c r="O350" i="11"/>
  <c r="O218" i="11"/>
  <c r="O346" i="11"/>
  <c r="O326" i="11"/>
  <c r="O348" i="11"/>
  <c r="O434" i="11"/>
  <c r="O232" i="11"/>
  <c r="O349" i="11"/>
  <c r="O389" i="11"/>
  <c r="O338" i="11"/>
  <c r="O241" i="11"/>
  <c r="O259" i="11"/>
  <c r="O394" i="11"/>
  <c r="O260" i="11"/>
  <c r="O169" i="11"/>
  <c r="O257" i="11"/>
  <c r="O412" i="11"/>
  <c r="O363" i="11"/>
  <c r="O242" i="11"/>
  <c r="O307" i="11"/>
  <c r="O302" i="11"/>
  <c r="O69" i="11"/>
  <c r="O342" i="11"/>
  <c r="O70" i="11"/>
  <c r="O304" i="11"/>
  <c r="O67" i="11"/>
  <c r="O217" i="11"/>
  <c r="O312" i="11"/>
  <c r="O178" i="11"/>
  <c r="O414" i="11"/>
  <c r="O396" i="11"/>
  <c r="O284" i="11"/>
  <c r="O407" i="11"/>
  <c r="O139" i="11"/>
  <c r="O83" i="11"/>
  <c r="O287" i="11"/>
  <c r="O142" i="11"/>
  <c r="O153" i="11"/>
  <c r="O136" i="11"/>
  <c r="O159" i="11"/>
  <c r="O104" i="11"/>
  <c r="O403" i="11"/>
  <c r="O168" i="11"/>
  <c r="O263" i="11"/>
  <c r="O38" i="11"/>
  <c r="O65" i="11"/>
  <c r="O94" i="11"/>
  <c r="O416" i="11"/>
  <c r="O29" i="11"/>
  <c r="O391" i="11"/>
  <c r="O74" i="11"/>
  <c r="O39" i="11"/>
  <c r="O207" i="11"/>
  <c r="O121" i="11"/>
  <c r="O208" i="11"/>
  <c r="O120" i="11"/>
  <c r="O220" i="11"/>
  <c r="O256" i="11"/>
  <c r="O356" i="11"/>
  <c r="O85" i="11"/>
  <c r="O98" i="11"/>
  <c r="O320" i="11"/>
  <c r="O81" i="11"/>
  <c r="O146" i="11"/>
  <c r="O406" i="11"/>
  <c r="O91" i="11"/>
  <c r="O318" i="11"/>
  <c r="O293" i="11"/>
  <c r="O84" i="11"/>
  <c r="O151" i="11"/>
  <c r="O436" i="11"/>
  <c r="O282" i="11"/>
  <c r="O97" i="11"/>
  <c r="O398" i="11"/>
  <c r="O105" i="11"/>
  <c r="O138" i="11"/>
  <c r="O147" i="11"/>
  <c r="O160" i="11"/>
  <c r="O127" i="11"/>
  <c r="O158" i="11"/>
  <c r="O126" i="11"/>
  <c r="O408" i="11"/>
  <c r="O165" i="11"/>
  <c r="O115" i="11"/>
  <c r="O226" i="11"/>
  <c r="O361" i="11"/>
  <c r="O384" i="11"/>
  <c r="O194" i="11"/>
  <c r="O71" i="11"/>
  <c r="O210" i="11"/>
  <c r="O196" i="11"/>
  <c r="O205" i="11"/>
  <c r="O116" i="11"/>
  <c r="O248" i="11"/>
  <c r="O277" i="11"/>
  <c r="O212" i="11"/>
  <c r="O53" i="11"/>
  <c r="O47" i="11"/>
  <c r="O193" i="11"/>
  <c r="O102" i="11"/>
  <c r="O303" i="11"/>
  <c r="O118" i="11"/>
  <c r="O323" i="11"/>
  <c r="O365" i="11"/>
  <c r="O432" i="11"/>
  <c r="O325" i="11"/>
  <c r="O269" i="11"/>
  <c r="O227" i="11"/>
  <c r="O343" i="11"/>
  <c r="O235" i="11"/>
  <c r="O77" i="11"/>
  <c r="O275" i="11"/>
  <c r="O383" i="11"/>
  <c r="O411" i="11"/>
  <c r="O255" i="11"/>
  <c r="O231" i="11"/>
  <c r="O329" i="11"/>
  <c r="O410" i="11"/>
  <c r="O225" i="11"/>
  <c r="O68" i="11"/>
  <c r="O247" i="11"/>
  <c r="O382" i="11"/>
  <c r="O435" i="11"/>
  <c r="O268" i="11"/>
  <c r="O381" i="11"/>
  <c r="O252" i="11"/>
  <c r="O373" i="11"/>
  <c r="O360" i="11"/>
  <c r="O265" i="11"/>
  <c r="O379" i="11"/>
  <c r="O433" i="11"/>
  <c r="O204" i="11"/>
  <c r="O186" i="11"/>
  <c r="O20" i="11"/>
  <c r="O438" i="11"/>
  <c r="E8" i="11"/>
  <c r="O171" i="11"/>
  <c r="O341" i="11"/>
  <c r="O352" i="11"/>
  <c r="O52" i="11"/>
  <c r="O112" i="11"/>
  <c r="O191" i="11"/>
  <c r="O179" i="11"/>
</calcChain>
</file>

<file path=xl/comments1.xml><?xml version="1.0" encoding="utf-8"?>
<comments xmlns="http://schemas.openxmlformats.org/spreadsheetml/2006/main">
  <authors>
    <author>tmb3</author>
  </authors>
  <commentList>
    <comment ref="B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>
  <authors>
    <author>tmb3</author>
  </authors>
  <commentList>
    <comment ref="H20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01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2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3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04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3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9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09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7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48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>
  <authors>
    <author>tmb3</author>
  </authors>
  <commentList>
    <comment ref="G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35" authorId="0" shapeId="0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<sst xmlns="http://schemas.openxmlformats.org/spreadsheetml/2006/main" count="2303" uniqueCount="877">
  <si>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</si>
  <si>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</si>
  <si>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</si>
  <si>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</si>
  <si>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</si>
  <si>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</si>
  <si>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</si>
  <si>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</si>
  <si>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</si>
  <si>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</si>
  <si>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</si>
  <si>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</si>
  <si>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</si>
  <si>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</si>
  <si>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</si>
  <si>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</si>
  <si>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</si>
  <si>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</si>
  <si>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</si>
  <si>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</si>
  <si>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</si>
  <si>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</si>
  <si>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</si>
  <si>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</si>
  <si>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</si>
  <si>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</si>
  <si>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</si>
  <si>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</si>
  <si>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</si>
  <si>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</si>
  <si>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</si>
  <si>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</si>
  <si>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</si>
  <si>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</si>
  <si>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</si>
  <si>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</si>
  <si>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</si>
  <si>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</si>
  <si>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</si>
  <si>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</si>
  <si>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</si>
  <si>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</si>
  <si>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</si>
  <si>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</si>
  <si>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</si>
  <si>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</si>
  <si>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</si>
  <si>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</si>
  <si>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</si>
  <si>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</si>
  <si>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</si>
  <si>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</si>
  <si>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</si>
  <si>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</si>
  <si>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</si>
  <si>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</si>
  <si>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</si>
  <si>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</si>
  <si>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</si>
  <si>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</si>
  <si>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</si>
  <si>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</si>
  <si>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</si>
  <si>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</si>
  <si>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</si>
  <si>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</si>
  <si>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</si>
  <si>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</si>
  <si>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</si>
  <si>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</si>
  <si>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</si>
  <si>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</si>
  <si>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</si>
  <si>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</si>
  <si>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</si>
  <si>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</si>
  <si>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</si>
  <si>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</si>
  <si>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</si>
  <si>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</si>
  <si>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</si>
  <si>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</si>
  <si>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</si>
  <si>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</si>
  <si>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</si>
  <si>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</si>
  <si>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</si>
  <si>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</si>
  <si>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</si>
  <si>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</si>
  <si>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</si>
  <si>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</si>
  <si>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</si>
  <si>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</si>
  <si>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</si>
  <si>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</si>
  <si>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</si>
  <si>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</si>
  <si>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</si>
  <si>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</si>
  <si>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</si>
  <si>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</si>
  <si>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</si>
  <si>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</si>
  <si>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</si>
  <si>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</si>
  <si>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</si>
  <si>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</si>
  <si>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</si>
  <si>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</si>
  <si>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</si>
  <si>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</si>
  <si>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</si>
  <si>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</si>
  <si>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</si>
  <si>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</si>
  <si>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</si>
  <si>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</si>
  <si>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</si>
  <si>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</si>
  <si>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</si>
  <si>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</si>
  <si>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</si>
  <si>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</si>
  <si>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</si>
  <si>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</si>
  <si>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</si>
  <si>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</si>
  <si>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</si>
  <si>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</si>
  <si>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</si>
  <si>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</si>
  <si>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</si>
  <si>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</si>
  <si>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</si>
  <si>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</si>
  <si>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</si>
  <si>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</si>
  <si>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</si>
  <si>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</si>
  <si>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</si>
  <si>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</si>
  <si>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</si>
  <si>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</si>
  <si>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</si>
  <si>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</si>
  <si>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</si>
  <si>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</si>
  <si>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</si>
  <si>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</si>
  <si>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</si>
  <si>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Joshua Dewey Eaves</t>
  </si>
  <si>
    <t>Brighton Phoenix</t>
  </si>
  <si>
    <t>200</t>
  </si>
  <si>
    <t>Bib</t>
  </si>
  <si>
    <t>Joli Wong</t>
  </si>
  <si>
    <t>100</t>
  </si>
  <si>
    <t>144</t>
  </si>
  <si>
    <t>145</t>
  </si>
  <si>
    <t>Eoin Dacey</t>
  </si>
  <si>
    <t>Edward Riseborough</t>
  </si>
  <si>
    <t>Charlie Perry</t>
  </si>
  <si>
    <t>Michael O'Connor</t>
  </si>
  <si>
    <t>Oscar Fermor-McGhie</t>
  </si>
  <si>
    <t>Joseph Baynes</t>
  </si>
  <si>
    <t>Edward Bagnall</t>
  </si>
  <si>
    <t>Roscoe Harris</t>
  </si>
  <si>
    <t>Xavier Parker</t>
  </si>
  <si>
    <t>Thomas Muddle</t>
  </si>
  <si>
    <t>Max Farley</t>
  </si>
  <si>
    <t>Luca Mindel</t>
  </si>
  <si>
    <t>Michael O'Conner</t>
  </si>
  <si>
    <t>Isla Tivey</t>
  </si>
  <si>
    <t>Eliza Barry</t>
  </si>
  <si>
    <t>Izza Docwra</t>
  </si>
  <si>
    <t>Fernanda Wolfson</t>
  </si>
  <si>
    <t>Sylvie Ward</t>
  </si>
  <si>
    <t>Maia Williams</t>
  </si>
  <si>
    <t>Romy Holdsworth-O'Donnell</t>
  </si>
  <si>
    <t>Jess Wickens</t>
  </si>
  <si>
    <t>Vida Johnson</t>
  </si>
  <si>
    <t>Molly Jones</t>
  </si>
  <si>
    <t>Millie Button</t>
  </si>
  <si>
    <t>Romy Holdsworth O'Donnell</t>
  </si>
  <si>
    <t>Suzie Chadbourne</t>
  </si>
  <si>
    <t>Sophie Breeze</t>
  </si>
  <si>
    <t>Ellie Tennant</t>
  </si>
  <si>
    <t>Iris Hitchmough</t>
  </si>
  <si>
    <t>Albie Scott</t>
  </si>
  <si>
    <t>152</t>
  </si>
  <si>
    <t>154</t>
  </si>
  <si>
    <t>157</t>
  </si>
  <si>
    <t>159</t>
  </si>
  <si>
    <t>163</t>
  </si>
  <si>
    <t>Jonathan Lodi</t>
  </si>
  <si>
    <t>Louis Ashworth</t>
  </si>
  <si>
    <t>Matthew Lones</t>
  </si>
  <si>
    <t>Joaquin Perez -Rork</t>
  </si>
  <si>
    <t>George Gilbert</t>
  </si>
  <si>
    <t>James Kane</t>
  </si>
  <si>
    <t>Kieran Parr</t>
  </si>
  <si>
    <t>Thomas Campbell</t>
  </si>
  <si>
    <t>Thomas Sorrell</t>
  </si>
  <si>
    <t>Arthur Rogers</t>
  </si>
  <si>
    <t>Cooper Seitz</t>
  </si>
  <si>
    <t>Joy Russell</t>
  </si>
  <si>
    <t>Kira Dunford</t>
  </si>
  <si>
    <t>Seren Rowe</t>
  </si>
  <si>
    <t>Gracie Fox</t>
  </si>
  <si>
    <t>Heidi Ely</t>
  </si>
  <si>
    <t>Alexandra Koloutsos</t>
  </si>
  <si>
    <t>Alex Koloutsos</t>
  </si>
  <si>
    <t>Freya Mander</t>
  </si>
  <si>
    <t>Evie Murray</t>
  </si>
  <si>
    <t>Mia Potton</t>
  </si>
  <si>
    <t>Juliana Christopherson</t>
  </si>
  <si>
    <t>Alexandra Koloustos</t>
  </si>
  <si>
    <t>Maya Bray</t>
  </si>
  <si>
    <t>Rosie Austen</t>
  </si>
  <si>
    <t>Sophie Bliss</t>
  </si>
  <si>
    <t>Cecilia Eke</t>
  </si>
  <si>
    <t>Georgia McRae</t>
  </si>
  <si>
    <t>Neve Talbot</t>
  </si>
  <si>
    <t>Mia Diacci</t>
  </si>
  <si>
    <t>Scarlet Airey</t>
  </si>
  <si>
    <t>Jasmin Sehmi</t>
  </si>
  <si>
    <t>Layla Smith</t>
  </si>
  <si>
    <t>B TEAM</t>
  </si>
  <si>
    <t>C TEAM</t>
  </si>
  <si>
    <t>Frank Furniss</t>
  </si>
  <si>
    <t>Michael Ojo</t>
  </si>
  <si>
    <t>Toby Salazar</t>
  </si>
  <si>
    <t>Jasper Tilson</t>
  </si>
  <si>
    <t>Ben Woodward</t>
  </si>
  <si>
    <t>Elliot Rowe</t>
  </si>
  <si>
    <t>Tom Kamara</t>
  </si>
  <si>
    <t>Nathan Burge</t>
  </si>
  <si>
    <t>Stanley Atkins</t>
  </si>
  <si>
    <t>Jonah Messer</t>
  </si>
  <si>
    <t>Fin Lumber-Fry</t>
  </si>
  <si>
    <t>Jack Shires</t>
  </si>
  <si>
    <t>Shay Dixon</t>
  </si>
  <si>
    <t>Fletcher Howcroft</t>
  </si>
  <si>
    <t>Adam Meyer</t>
  </si>
  <si>
    <t>George Armstrong-Smith</t>
  </si>
  <si>
    <t>Byron Roberts</t>
  </si>
  <si>
    <t>Aidan Pringle</t>
  </si>
  <si>
    <t>Daniel Suarez Biberle</t>
  </si>
  <si>
    <t>Kristi Prifti</t>
  </si>
  <si>
    <t>Martha Wynn</t>
  </si>
  <si>
    <t>Lexie Mcclean</t>
  </si>
  <si>
    <t>Evie Lennard</t>
  </si>
  <si>
    <t>Maeve Jennings</t>
  </si>
  <si>
    <t>Martha Simmons</t>
  </si>
  <si>
    <t>Ailsa Mccutchan</t>
  </si>
  <si>
    <t>Lily Holmes</t>
  </si>
  <si>
    <t>Ayana Reid</t>
  </si>
  <si>
    <t>Grace Culshaw</t>
  </si>
  <si>
    <t>Chyna Wai</t>
  </si>
  <si>
    <t>Katy Davies</t>
  </si>
  <si>
    <t>Amelie Paviour</t>
  </si>
  <si>
    <t>Alicia Stone</t>
  </si>
  <si>
    <t>Ruby Watkins</t>
  </si>
  <si>
    <t>Xavier Bray</t>
  </si>
  <si>
    <t>Mason Gunner</t>
  </si>
  <si>
    <t>Archie Franklin</t>
  </si>
  <si>
    <t>Joshua Barrie</t>
  </si>
  <si>
    <t>Blythe Bray</t>
  </si>
  <si>
    <t>Harry Windham</t>
  </si>
  <si>
    <t>Jamie Rowe</t>
  </si>
  <si>
    <t>Zeki Ruso</t>
  </si>
  <si>
    <t>Marson Chan</t>
  </si>
  <si>
    <t>Leighton Norman</t>
  </si>
  <si>
    <t>Isabel Griggs</t>
  </si>
  <si>
    <t>Maria O'Brien</t>
  </si>
  <si>
    <t>Elise Aston</t>
  </si>
  <si>
    <t>Grace Garner</t>
  </si>
  <si>
    <t>Hope Norman</t>
  </si>
  <si>
    <t>Gabi Petretta</t>
  </si>
  <si>
    <t>Eva-Betsy Taylor</t>
  </si>
  <si>
    <t>Shelby Chan</t>
  </si>
  <si>
    <t>Evie Muggeridge</t>
  </si>
  <si>
    <t>Rebecca Finlay</t>
  </si>
  <si>
    <t>Charlie Scoines</t>
  </si>
  <si>
    <t>Hadley French</t>
  </si>
  <si>
    <t>Joe Wilkie</t>
  </si>
  <si>
    <t>Ryan Duff-Cole</t>
  </si>
  <si>
    <t>Beau Bulezuik</t>
  </si>
  <si>
    <t>Jacob Potts</t>
  </si>
  <si>
    <t>Eryn Denton-Brown</t>
  </si>
  <si>
    <t>Ruby-Lily Marsh</t>
  </si>
  <si>
    <t>Niamh Murphy</t>
  </si>
  <si>
    <t>Isabella Jestico</t>
  </si>
  <si>
    <t>Izzy Wheeler</t>
  </si>
  <si>
    <t>Autumn Hooker</t>
  </si>
  <si>
    <t>Evie Delahunt</t>
  </si>
  <si>
    <t>Isabel Faiers</t>
  </si>
  <si>
    <t>Mia Gaul</t>
  </si>
  <si>
    <t>Miley Simms</t>
  </si>
  <si>
    <t>Amber Nugent</t>
  </si>
  <si>
    <t>Isabella Green</t>
  </si>
  <si>
    <t>Anja Sorensen</t>
  </si>
  <si>
    <t>Isabelle Faiers</t>
  </si>
  <si>
    <t>Isla Stocker</t>
  </si>
  <si>
    <t>Camille Paret</t>
  </si>
  <si>
    <t>Marianna Karageorgopoulos</t>
  </si>
  <si>
    <t>Imogen Masterson</t>
  </si>
  <si>
    <t>Amber Hollebone</t>
  </si>
  <si>
    <t>Evie Town</t>
  </si>
  <si>
    <t xml:space="preserve">Horsham </t>
  </si>
  <si>
    <t>Joe Mensah</t>
  </si>
  <si>
    <t>Freddie Mcloughlin</t>
  </si>
  <si>
    <t>Rafael Selby</t>
  </si>
  <si>
    <t>Max Andrews</t>
  </si>
  <si>
    <t>Muyi Chen</t>
  </si>
  <si>
    <t>Milo Hilborne</t>
  </si>
  <si>
    <t>Oliver Aylward</t>
  </si>
  <si>
    <t>Harley Saunders-Neate</t>
  </si>
  <si>
    <t>Archie Oates</t>
  </si>
  <si>
    <t>Zachary Francis</t>
  </si>
  <si>
    <t>Ewan Roy-Macleod</t>
  </si>
  <si>
    <t>Dylan Walker</t>
  </si>
  <si>
    <t>Dewi Edwards</t>
  </si>
  <si>
    <t>Thais Pryce-Burnett</t>
  </si>
  <si>
    <t>Olivia Henham</t>
  </si>
  <si>
    <t>Lucienne Simkiss-Day</t>
  </si>
  <si>
    <t>Elizabeth Hutchinson</t>
  </si>
  <si>
    <t>Alanna Oakman</t>
  </si>
  <si>
    <t>Amy Hunneman</t>
  </si>
  <si>
    <t>Katie Cole</t>
  </si>
  <si>
    <t>Honor Cassleton-Elliot</t>
  </si>
  <si>
    <t>Ella Clark</t>
  </si>
  <si>
    <t>Josie Cox</t>
  </si>
  <si>
    <t>Bibi Webb</t>
  </si>
  <si>
    <t>Amelie Whitehouse</t>
  </si>
  <si>
    <t>Millie Cole</t>
  </si>
  <si>
    <t>Charlotte Threfall</t>
  </si>
  <si>
    <t>Anna Duncan</t>
  </si>
  <si>
    <t>Marina Forty</t>
  </si>
  <si>
    <t>Maya Brazier</t>
  </si>
  <si>
    <t>Maya Westgate</t>
  </si>
  <si>
    <t>Sophie Ware</t>
  </si>
  <si>
    <t>Lucy Bryant</t>
  </si>
  <si>
    <t>Amalie Wagjiani</t>
  </si>
  <si>
    <t>Megan Kemp</t>
  </si>
  <si>
    <t>Melia Findlay</t>
  </si>
  <si>
    <t>George Brewer</t>
  </si>
  <si>
    <t>Rowan Kirby</t>
  </si>
  <si>
    <t>Cadan Mackenzie</t>
  </si>
  <si>
    <t>Nate Hope</t>
  </si>
  <si>
    <t>Aidan Gallagher</t>
  </si>
  <si>
    <t>Eddie Rew</t>
  </si>
  <si>
    <t>Zofia Gryczewska</t>
  </si>
  <si>
    <t>Zara Caccavone</t>
  </si>
  <si>
    <t>Maribelle la Cock</t>
  </si>
  <si>
    <t>Grace Bleach</t>
  </si>
  <si>
    <t>166</t>
  </si>
  <si>
    <t>167</t>
  </si>
  <si>
    <t>169</t>
  </si>
  <si>
    <t>170</t>
  </si>
  <si>
    <t>171</t>
  </si>
  <si>
    <t>173</t>
  </si>
  <si>
    <t>176</t>
  </si>
  <si>
    <t>178</t>
  </si>
  <si>
    <t>179</t>
  </si>
  <si>
    <t>181</t>
  </si>
  <si>
    <t>182</t>
  </si>
  <si>
    <t>183</t>
  </si>
  <si>
    <t>184</t>
  </si>
  <si>
    <t>185</t>
  </si>
  <si>
    <t>186</t>
  </si>
  <si>
    <t>187</t>
  </si>
  <si>
    <t>189</t>
  </si>
  <si>
    <t>190</t>
  </si>
  <si>
    <t>194</t>
  </si>
  <si>
    <t>195</t>
  </si>
  <si>
    <t>188</t>
  </si>
  <si>
    <t>196</t>
  </si>
  <si>
    <t>198</t>
  </si>
  <si>
    <t>199</t>
  </si>
  <si>
    <t>201</t>
  </si>
  <si>
    <t>203</t>
  </si>
  <si>
    <t>204</t>
  </si>
  <si>
    <t>205</t>
  </si>
  <si>
    <t>206</t>
  </si>
  <si>
    <t>207</t>
  </si>
  <si>
    <t>210</t>
  </si>
  <si>
    <t>213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</si>
  <si>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</si>
  <si>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</si>
  <si>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</si>
  <si>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</si>
  <si>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</si>
  <si>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</si>
  <si>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</si>
  <si>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</si>
  <si>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</si>
  <si>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</si>
  <si>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226</t>
  </si>
  <si>
    <t>228</t>
  </si>
  <si>
    <t>229</t>
  </si>
  <si>
    <t>231</t>
  </si>
  <si>
    <t>232</t>
  </si>
  <si>
    <t>236</t>
  </si>
  <si>
    <t>237</t>
  </si>
  <si>
    <t>Aiden Larkin</t>
  </si>
  <si>
    <t>Zion Okojie</t>
  </si>
  <si>
    <t>Sophie Smith</t>
  </si>
  <si>
    <t>Beth Wilson</t>
  </si>
  <si>
    <t>Lily Peachment</t>
  </si>
  <si>
    <t>Megan Hopkins-Parry</t>
  </si>
  <si>
    <t>Isabella Buchanan</t>
  </si>
  <si>
    <t>Ellen Gates</t>
  </si>
  <si>
    <t>Antalia Cole</t>
  </si>
  <si>
    <t>Layla Harmer</t>
  </si>
  <si>
    <t>Megan Hopkins Parry</t>
  </si>
  <si>
    <t>Olivia Collins</t>
  </si>
  <si>
    <t>Kitty Morgan</t>
  </si>
  <si>
    <t>Daisy Welch</t>
  </si>
  <si>
    <t>Florence Tewkesbury</t>
  </si>
  <si>
    <t>Ava Morrissy</t>
  </si>
  <si>
    <t xml:space="preserve">Lily Peachment </t>
  </si>
  <si>
    <t>Megan, Kitty, Ava, Daisy</t>
  </si>
  <si>
    <t>Beth, Ellen, Olivia, Sophie</t>
  </si>
  <si>
    <t>Zion, Isabella, Florence, Aiden</t>
  </si>
  <si>
    <t>HY</t>
  </si>
  <si>
    <t>254</t>
  </si>
  <si>
    <t>253</t>
  </si>
  <si>
    <t>251</t>
  </si>
  <si>
    <t>249</t>
  </si>
  <si>
    <t>247</t>
  </si>
  <si>
    <t>246</t>
  </si>
  <si>
    <t>245</t>
  </si>
  <si>
    <t>244</t>
  </si>
  <si>
    <t>243</t>
  </si>
  <si>
    <t>Charlie Waller</t>
  </si>
  <si>
    <t>Jack Diack</t>
  </si>
  <si>
    <t>Evie Miller</t>
  </si>
  <si>
    <t>Jessica Diack</t>
  </si>
  <si>
    <t>Annabelle Parkin</t>
  </si>
  <si>
    <t>Lorna Cole</t>
  </si>
  <si>
    <t>255</t>
  </si>
  <si>
    <t>Skye Widdows</t>
  </si>
  <si>
    <t>b</t>
  </si>
  <si>
    <t>d</t>
  </si>
  <si>
    <t>l</t>
  </si>
  <si>
    <t>c</t>
  </si>
  <si>
    <t>g</t>
  </si>
  <si>
    <t>h</t>
  </si>
  <si>
    <t>13.5</t>
  </si>
  <si>
    <t>13.6</t>
  </si>
  <si>
    <t>14.5</t>
  </si>
  <si>
    <t>14.9</t>
  </si>
  <si>
    <t>12.9</t>
  </si>
  <si>
    <t>15.4</t>
  </si>
  <si>
    <t>17.2</t>
  </si>
  <si>
    <t>cc</t>
  </si>
  <si>
    <t>bb</t>
  </si>
  <si>
    <t>gg</t>
  </si>
  <si>
    <t>dd</t>
  </si>
  <si>
    <t>hh</t>
  </si>
  <si>
    <t>14.3</t>
  </si>
  <si>
    <t>16.0</t>
  </si>
  <si>
    <t>16.7</t>
  </si>
  <si>
    <t>16.8</t>
  </si>
  <si>
    <t>f</t>
  </si>
  <si>
    <t>e</t>
  </si>
  <si>
    <t>w</t>
  </si>
  <si>
    <t>12.1</t>
  </si>
  <si>
    <t>12.6</t>
  </si>
  <si>
    <t>14.6</t>
  </si>
  <si>
    <t>12.8</t>
  </si>
  <si>
    <t>13.1</t>
  </si>
  <si>
    <t>13.7</t>
  </si>
  <si>
    <t>13.9</t>
  </si>
  <si>
    <t>18.1</t>
  </si>
  <si>
    <t>18.4</t>
  </si>
  <si>
    <t>ee</t>
  </si>
  <si>
    <t>ll</t>
  </si>
  <si>
    <t>12.4</t>
  </si>
  <si>
    <t>13.0</t>
  </si>
  <si>
    <t>16.3</t>
  </si>
  <si>
    <t>17.5</t>
  </si>
  <si>
    <t>18.5</t>
  </si>
  <si>
    <t>Florence Matten</t>
  </si>
  <si>
    <t>242</t>
  </si>
  <si>
    <t>a</t>
  </si>
  <si>
    <t>39.6</t>
  </si>
  <si>
    <t>39.8</t>
  </si>
  <si>
    <t>41.3</t>
  </si>
  <si>
    <t>41.6</t>
  </si>
  <si>
    <t>42.0</t>
  </si>
  <si>
    <t>42.9</t>
  </si>
  <si>
    <t>47.3</t>
  </si>
  <si>
    <t>39.5</t>
  </si>
  <si>
    <t>41.0</t>
  </si>
  <si>
    <t>45.1</t>
  </si>
  <si>
    <t>46.0</t>
  </si>
  <si>
    <t>40.8</t>
  </si>
  <si>
    <t>43.8</t>
  </si>
  <si>
    <t>44.9</t>
  </si>
  <si>
    <t>47.2</t>
  </si>
  <si>
    <t>47.8</t>
  </si>
  <si>
    <t>47.9</t>
  </si>
  <si>
    <t>49.3</t>
  </si>
  <si>
    <t>49.9</t>
  </si>
  <si>
    <t>50.6</t>
  </si>
  <si>
    <t>ff</t>
  </si>
  <si>
    <t>aa</t>
  </si>
  <si>
    <t>53.6</t>
  </si>
  <si>
    <t>45.8</t>
  </si>
  <si>
    <t>48.2</t>
  </si>
  <si>
    <t>48.4</t>
  </si>
  <si>
    <t>49.4</t>
  </si>
  <si>
    <t>50.2</t>
  </si>
  <si>
    <t>50.8</t>
  </si>
  <si>
    <t>51.5</t>
  </si>
  <si>
    <t>52.0</t>
  </si>
  <si>
    <t>50.5</t>
  </si>
  <si>
    <t>11.8</t>
  </si>
  <si>
    <t>12.0</t>
  </si>
  <si>
    <t>14.0</t>
  </si>
  <si>
    <t>15.0</t>
  </si>
  <si>
    <t>12.7</t>
  </si>
  <si>
    <t>13.3</t>
  </si>
  <si>
    <t>13.8</t>
  </si>
  <si>
    <t>14.4</t>
  </si>
  <si>
    <t>14.2</t>
  </si>
  <si>
    <t>15.1</t>
  </si>
  <si>
    <t>14.1</t>
  </si>
  <si>
    <t>8=</t>
  </si>
  <si>
    <t>14.8</t>
  </si>
  <si>
    <t>16.4</t>
  </si>
  <si>
    <t>26.27</t>
  </si>
  <si>
    <t>24.81</t>
  </si>
  <si>
    <t>18.15</t>
  </si>
  <si>
    <t>17.49</t>
  </si>
  <si>
    <t>15.99</t>
  </si>
  <si>
    <t>13.24</t>
  </si>
  <si>
    <t>ww</t>
  </si>
  <si>
    <t>15.96</t>
  </si>
  <si>
    <t>15.52</t>
  </si>
  <si>
    <t>13.07</t>
  </si>
  <si>
    <t>11.03</t>
  </si>
  <si>
    <t xml:space="preserve">d </t>
  </si>
  <si>
    <t>1.45</t>
  </si>
  <si>
    <t>3.45</t>
  </si>
  <si>
    <t>1.40</t>
  </si>
  <si>
    <t>1.35</t>
  </si>
  <si>
    <t>1.30</t>
  </si>
  <si>
    <t>1.20</t>
  </si>
  <si>
    <t>4.33</t>
  </si>
  <si>
    <t>4.18</t>
  </si>
  <si>
    <t>3.04</t>
  </si>
  <si>
    <t>4.01</t>
  </si>
  <si>
    <t>2.64</t>
  </si>
  <si>
    <t>3.25</t>
  </si>
  <si>
    <t>3.51</t>
  </si>
  <si>
    <t>3.11</t>
  </si>
  <si>
    <t>Girls A Hammer</t>
  </si>
  <si>
    <t>Girls B Hammer</t>
  </si>
  <si>
    <t>33.78</t>
  </si>
  <si>
    <t>30.34</t>
  </si>
  <si>
    <t>24.73</t>
  </si>
  <si>
    <t>20.84</t>
  </si>
  <si>
    <t>17.41</t>
  </si>
  <si>
    <t>6.88</t>
  </si>
  <si>
    <t>19.27</t>
  </si>
  <si>
    <t>16.22</t>
  </si>
  <si>
    <t>15.81</t>
  </si>
  <si>
    <t>13.14</t>
  </si>
  <si>
    <t>y</t>
  </si>
  <si>
    <t>2:14.6</t>
  </si>
  <si>
    <t>2:15.7</t>
  </si>
  <si>
    <t>2:19.0</t>
  </si>
  <si>
    <t>2:22.9</t>
  </si>
  <si>
    <t>2:26.2</t>
  </si>
  <si>
    <t>2:27.3</t>
  </si>
  <si>
    <t>2:28.3</t>
  </si>
  <si>
    <t>2:30.0</t>
  </si>
  <si>
    <t>2:34.2</t>
  </si>
  <si>
    <t>2:17.5</t>
  </si>
  <si>
    <t>2:26.4</t>
  </si>
  <si>
    <t>2:28.0</t>
  </si>
  <si>
    <t>2:30.8</t>
  </si>
  <si>
    <t>2:44.1</t>
  </si>
  <si>
    <t>2:51.8</t>
  </si>
  <si>
    <t>2:24.5</t>
  </si>
  <si>
    <t>2:25.5</t>
  </si>
  <si>
    <t>2:30.5</t>
  </si>
  <si>
    <t>2:32.4</t>
  </si>
  <si>
    <t>2:33.5</t>
  </si>
  <si>
    <t>2:38.2</t>
  </si>
  <si>
    <t>2:42.1</t>
  </si>
  <si>
    <t>3:00.1</t>
  </si>
  <si>
    <t>3:09.6</t>
  </si>
  <si>
    <t>2:34.9</t>
  </si>
  <si>
    <t>2:35.8</t>
  </si>
  <si>
    <t>2:37.6</t>
  </si>
  <si>
    <t>2:43.0</t>
  </si>
  <si>
    <t>2:43.7</t>
  </si>
  <si>
    <t>2:52.7</t>
  </si>
  <si>
    <t>4.52</t>
  </si>
  <si>
    <t>4.40</t>
  </si>
  <si>
    <t>4.26</t>
  </si>
  <si>
    <t>4.08</t>
  </si>
  <si>
    <t>4.05</t>
  </si>
  <si>
    <t>4.00</t>
  </si>
  <si>
    <t>3.96</t>
  </si>
  <si>
    <t>3.80</t>
  </si>
  <si>
    <t>4.47</t>
  </si>
  <si>
    <t>4.22</t>
  </si>
  <si>
    <t>3.94</t>
  </si>
  <si>
    <t>3.89</t>
  </si>
  <si>
    <t>3.57</t>
  </si>
  <si>
    <t>3.49</t>
  </si>
  <si>
    <t>3.42</t>
  </si>
  <si>
    <t>3.10</t>
  </si>
  <si>
    <t>2.84</t>
  </si>
  <si>
    <t>3.14</t>
  </si>
  <si>
    <t>2.89</t>
  </si>
  <si>
    <t>3.41</t>
  </si>
  <si>
    <t>26.7</t>
  </si>
  <si>
    <t>27.9</t>
  </si>
  <si>
    <t>29.3</t>
  </si>
  <si>
    <t>29.4</t>
  </si>
  <si>
    <t>29.7</t>
  </si>
  <si>
    <t>30.6</t>
  </si>
  <si>
    <t>29.1</t>
  </si>
  <si>
    <t>29.2</t>
  </si>
  <si>
    <t>30.7</t>
  </si>
  <si>
    <t>30.8</t>
  </si>
  <si>
    <t>31.1</t>
  </si>
  <si>
    <t>31.2</t>
  </si>
  <si>
    <t>31.4</t>
  </si>
  <si>
    <t>30.4</t>
  </si>
  <si>
    <t>28.1</t>
  </si>
  <si>
    <t>28.5</t>
  </si>
  <si>
    <t>31.0</t>
  </si>
  <si>
    <t>31.9</t>
  </si>
  <si>
    <t>32.7</t>
  </si>
  <si>
    <t>32.8</t>
  </si>
  <si>
    <t>30.50</t>
  </si>
  <si>
    <t>18.57</t>
  </si>
  <si>
    <t>18.29</t>
  </si>
  <si>
    <t>17.40</t>
  </si>
  <si>
    <t>14.97</t>
  </si>
  <si>
    <t>14.90</t>
  </si>
  <si>
    <t>11.16</t>
  </si>
  <si>
    <t>24.11</t>
  </si>
  <si>
    <t>12.89</t>
  </si>
  <si>
    <t>11.81</t>
  </si>
  <si>
    <t>11.78</t>
  </si>
  <si>
    <t>7.16</t>
  </si>
  <si>
    <t>3.00</t>
  </si>
  <si>
    <t>2.60</t>
  </si>
  <si>
    <t>2.50</t>
  </si>
  <si>
    <t>2.20</t>
  </si>
  <si>
    <t>2.10</t>
  </si>
  <si>
    <t>2.40</t>
  </si>
  <si>
    <t>Elliott Marini</t>
  </si>
  <si>
    <t>28.28</t>
  </si>
  <si>
    <t>23.37</t>
  </si>
  <si>
    <t>21.92</t>
  </si>
  <si>
    <t>18.84</t>
  </si>
  <si>
    <t>18.58</t>
  </si>
  <si>
    <t>14.32</t>
  </si>
  <si>
    <t>11.18</t>
  </si>
  <si>
    <t>9.42</t>
  </si>
  <si>
    <t>19.35</t>
  </si>
  <si>
    <t>13.81</t>
  </si>
  <si>
    <t>12.21</t>
  </si>
  <si>
    <t>12.11</t>
  </si>
  <si>
    <t>25.9</t>
  </si>
  <si>
    <t>26.8</t>
  </si>
  <si>
    <t>262</t>
  </si>
  <si>
    <t>23.9</t>
  </si>
  <si>
    <t>25.1</t>
  </si>
  <si>
    <t>25.8</t>
  </si>
  <si>
    <t>26.1</t>
  </si>
  <si>
    <t>26.5</t>
  </si>
  <si>
    <t>27.0</t>
  </si>
  <si>
    <t>27.8</t>
  </si>
  <si>
    <t>27.5</t>
  </si>
  <si>
    <t>4:20.5</t>
  </si>
  <si>
    <t>4:21.9</t>
  </si>
  <si>
    <t>4:39.64</t>
  </si>
  <si>
    <t>4:41.8</t>
  </si>
  <si>
    <t>4:52.2</t>
  </si>
  <si>
    <t>5:05.6</t>
  </si>
  <si>
    <t>5:49.0</t>
  </si>
  <si>
    <t>4:39.8</t>
  </si>
  <si>
    <t>4:48.6</t>
  </si>
  <si>
    <t>4:49.9</t>
  </si>
  <si>
    <t>5:13.9</t>
  </si>
  <si>
    <t>5:31.0</t>
  </si>
  <si>
    <t>5:26.1</t>
  </si>
  <si>
    <t>5:28.6</t>
  </si>
  <si>
    <t>5:06.7</t>
  </si>
  <si>
    <t>4:46.0</t>
  </si>
  <si>
    <t>4:54.5</t>
  </si>
  <si>
    <t>4:56.3</t>
  </si>
  <si>
    <t>4:58.1</t>
  </si>
  <si>
    <t>5:00.4</t>
  </si>
  <si>
    <t>5:03.7</t>
  </si>
  <si>
    <t>5:07.5</t>
  </si>
  <si>
    <t>5:14.0</t>
  </si>
  <si>
    <t>5:18.9</t>
  </si>
  <si>
    <t>5:18.6</t>
  </si>
  <si>
    <t>5:06.1</t>
  </si>
  <si>
    <t>5:10.4</t>
  </si>
  <si>
    <t>5:29.8</t>
  </si>
  <si>
    <t>5:31.3</t>
  </si>
  <si>
    <t>6:05.6</t>
  </si>
  <si>
    <t>6:13.8</t>
  </si>
  <si>
    <t>5:59.8</t>
  </si>
  <si>
    <t>3:30.6</t>
  </si>
  <si>
    <t>2:38.7</t>
  </si>
  <si>
    <t>2:59.7</t>
  </si>
  <si>
    <t>2:37.8</t>
  </si>
  <si>
    <t>3:12.9</t>
  </si>
  <si>
    <t>5.09</t>
  </si>
  <si>
    <t>4.99</t>
  </si>
  <si>
    <t>4.78</t>
  </si>
  <si>
    <t>4.59</t>
  </si>
  <si>
    <t>6.59</t>
  </si>
  <si>
    <t>4.53</t>
  </si>
  <si>
    <t>4.28</t>
  </si>
  <si>
    <t>3.84</t>
  </si>
  <si>
    <t>3.82</t>
  </si>
  <si>
    <t>3.81</t>
  </si>
  <si>
    <t>4.95</t>
  </si>
  <si>
    <t>4.12</t>
  </si>
  <si>
    <t>4.06</t>
  </si>
  <si>
    <t>3.78</t>
  </si>
  <si>
    <t>3.08</t>
  </si>
  <si>
    <t>1</t>
  </si>
  <si>
    <t>8.42</t>
  </si>
  <si>
    <t>6.87</t>
  </si>
  <si>
    <t>6.42</t>
  </si>
  <si>
    <t>6.21</t>
  </si>
  <si>
    <t>6.20</t>
  </si>
  <si>
    <t>6.19</t>
  </si>
  <si>
    <t>6.07</t>
  </si>
  <si>
    <t>yy</t>
  </si>
  <si>
    <t>6.05</t>
  </si>
  <si>
    <t>5.57</t>
  </si>
  <si>
    <t>5.55</t>
  </si>
  <si>
    <t>6.47</t>
  </si>
  <si>
    <t>6.33</t>
  </si>
  <si>
    <t>5.79</t>
  </si>
  <si>
    <t>5.61</t>
  </si>
  <si>
    <t>5.62</t>
  </si>
  <si>
    <t>4.79</t>
  </si>
  <si>
    <t>4.76</t>
  </si>
  <si>
    <t>11.36</t>
  </si>
  <si>
    <t>8.94</t>
  </si>
  <si>
    <t>8.01</t>
  </si>
  <si>
    <t>7.54</t>
  </si>
  <si>
    <t>5.75</t>
  </si>
  <si>
    <t>6.55</t>
  </si>
  <si>
    <t>4.10</t>
  </si>
  <si>
    <t>8.30</t>
  </si>
  <si>
    <t>7.00</t>
  </si>
  <si>
    <t>6.09</t>
  </si>
  <si>
    <t>4.45</t>
  </si>
  <si>
    <t>51.3</t>
  </si>
  <si>
    <t>53.0</t>
  </si>
  <si>
    <t>53.2</t>
  </si>
  <si>
    <t>55.8</t>
  </si>
  <si>
    <t>62.2</t>
  </si>
  <si>
    <t>67.2</t>
  </si>
  <si>
    <t>3=</t>
  </si>
  <si>
    <t>5=</t>
  </si>
  <si>
    <t>53.8</t>
  </si>
  <si>
    <t>54.0</t>
  </si>
  <si>
    <t>56.2</t>
  </si>
  <si>
    <t>56.6</t>
  </si>
  <si>
    <t>57.2</t>
  </si>
  <si>
    <t>59.6</t>
  </si>
  <si>
    <t>62.1</t>
  </si>
  <si>
    <t>62.6</t>
  </si>
  <si>
    <t>65.1</t>
  </si>
  <si>
    <t>20.50</t>
  </si>
  <si>
    <t>19.69</t>
  </si>
  <si>
    <t>19.21</t>
  </si>
  <si>
    <t>18.23</t>
  </si>
  <si>
    <t>17.00</t>
  </si>
  <si>
    <t>16.70</t>
  </si>
  <si>
    <t>13.20</t>
  </si>
  <si>
    <t>12.50</t>
  </si>
  <si>
    <t>12.19</t>
  </si>
  <si>
    <t>16.57</t>
  </si>
  <si>
    <t>13.95</t>
  </si>
  <si>
    <t>11.25</t>
  </si>
  <si>
    <t>10.90</t>
  </si>
  <si>
    <t>10.37</t>
  </si>
  <si>
    <t>9.78</t>
  </si>
  <si>
    <t>36.47</t>
  </si>
  <si>
    <t>24.15</t>
  </si>
  <si>
    <t>20.21</t>
  </si>
  <si>
    <t>18.54</t>
  </si>
  <si>
    <t>18.46</t>
  </si>
  <si>
    <t>18.35</t>
  </si>
  <si>
    <t>17.09</t>
  </si>
  <si>
    <t>35.32</t>
  </si>
  <si>
    <t>22.32</t>
  </si>
  <si>
    <t>17.13</t>
  </si>
  <si>
    <t>15.22</t>
  </si>
  <si>
    <t>9.32</t>
  </si>
  <si>
    <t>6=</t>
  </si>
  <si>
    <t>1.25</t>
  </si>
  <si>
    <t>1.15</t>
  </si>
  <si>
    <t>1.10</t>
  </si>
  <si>
    <t>257</t>
  </si>
  <si>
    <t>Felix Brooke Taylor</t>
  </si>
  <si>
    <t>258</t>
  </si>
  <si>
    <t>259</t>
  </si>
  <si>
    <t>Rebecca Finley</t>
  </si>
  <si>
    <t>260</t>
  </si>
  <si>
    <t>Imogen Clayson</t>
  </si>
  <si>
    <t>264</t>
  </si>
  <si>
    <t>265</t>
  </si>
  <si>
    <t>28.4</t>
  </si>
  <si>
    <t>29.6</t>
  </si>
  <si>
    <t>32.6</t>
  </si>
  <si>
    <t>28.8</t>
  </si>
  <si>
    <t>5:09.2</t>
  </si>
  <si>
    <t>2:24.6</t>
  </si>
  <si>
    <t>2:39.7</t>
  </si>
  <si>
    <t>2:41.6</t>
  </si>
  <si>
    <t>2:43.9</t>
  </si>
  <si>
    <t>2:47.5</t>
  </si>
  <si>
    <t>2:48.3</t>
  </si>
  <si>
    <t>3:08.3</t>
  </si>
  <si>
    <t>15.6</t>
  </si>
  <si>
    <t>14.7</t>
  </si>
  <si>
    <t>15.9</t>
  </si>
  <si>
    <t>25.52</t>
  </si>
  <si>
    <t>21.43</t>
  </si>
  <si>
    <t>17.51</t>
  </si>
  <si>
    <t>14.73</t>
  </si>
  <si>
    <t>2.30</t>
  </si>
  <si>
    <t>1.90</t>
  </si>
  <si>
    <t>13.96</t>
  </si>
  <si>
    <t>26.66</t>
  </si>
  <si>
    <t>55.7</t>
  </si>
  <si>
    <t>58.2</t>
  </si>
  <si>
    <t>58.4</t>
  </si>
  <si>
    <t>58.7</t>
  </si>
  <si>
    <t>6.06</t>
  </si>
  <si>
    <t>6.41</t>
  </si>
  <si>
    <t>Haywards Hth</t>
  </si>
  <si>
    <t>Rosie Ferguson</t>
  </si>
  <si>
    <t>11.44</t>
  </si>
  <si>
    <t>7.47</t>
  </si>
  <si>
    <t>Eva-BetsyTaylor</t>
  </si>
  <si>
    <t>Reuben Shewan</t>
  </si>
  <si>
    <t>Ben Stewart</t>
  </si>
  <si>
    <t>Max Gayle</t>
  </si>
  <si>
    <t>Harry Dunne</t>
  </si>
  <si>
    <t>Ivo Edgar</t>
  </si>
  <si>
    <t>Frank James</t>
  </si>
  <si>
    <t>Joe Stewart</t>
  </si>
  <si>
    <t>Freddie Gay</t>
  </si>
  <si>
    <t>Macie Ship</t>
  </si>
  <si>
    <t>Isla Pearson</t>
  </si>
  <si>
    <t>Elodie Hill</t>
  </si>
  <si>
    <t>Isla Hill</t>
  </si>
  <si>
    <t>Kitty Goodband</t>
  </si>
  <si>
    <t>Poppy Hine</t>
  </si>
  <si>
    <t>Tilly Goodband</t>
  </si>
  <si>
    <t>Isabella Lendrum</t>
  </si>
  <si>
    <t>SUSSEX U15 LEAGUE 3rd MAY 2024 at BRIGHTON</t>
  </si>
  <si>
    <t>NON SCORING</t>
  </si>
  <si>
    <t>Miller Webb</t>
  </si>
  <si>
    <t>BIll 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</si>
</sst>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[$-809]General"/>
  </numFmts>
  <fonts count="26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800080"/>
      <name val="Arial"/>
    </font>
    <font>
      <sz val="10"/>
      <color rgb="FF000000"/>
      <name val="Arial1"/>
    </font>
    <font>
      <b/>
      <sz val="10"/>
      <color rgb="FF000000"/>
      <name val="Arial1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Arial"/>
    </font>
    <font>
      <b/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000000"/>
      </patternFill>
    </fill>
    <fill>
      <patternFill patternType="solid">
        <fgColor rgb="FFFFFF66"/>
        <bgColor rgb="FFFFFF6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1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2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0" xfId="0" applyFont="1" applyBorder="1"/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49" fontId="3" fillId="0" borderId="0" xfId="0" applyNumberFormat="1" applyFont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3" fillId="5" borderId="0" xfId="0" applyFont="1" applyFill="1" applyProtection="1">
      <protection locked="0"/>
    </xf>
    <xf numFmtId="0" fontId="14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0" fontId="11" fillId="6" borderId="0" xfId="0" applyFont="1" applyFill="1" applyBorder="1" applyProtection="1">
      <protection locked="0"/>
    </xf>
    <xf numFmtId="0" fontId="11" fillId="7" borderId="0" xfId="0" applyFont="1" applyFill="1" applyBorder="1" applyProtection="1">
      <protection locked="0"/>
    </xf>
    <xf numFmtId="0" fontId="11" fillId="0" borderId="0" xfId="0" applyFont="1"/>
    <xf numFmtId="0" fontId="4" fillId="6" borderId="0" xfId="0" applyFont="1" applyFill="1" applyBorder="1" applyProtection="1">
      <protection locked="0"/>
    </xf>
    <xf numFmtId="0" fontId="15" fillId="7" borderId="0" xfId="0" applyFont="1" applyFill="1" applyBorder="1" applyProtection="1">
      <protection locked="0"/>
    </xf>
    <xf numFmtId="49" fontId="0" fillId="0" borderId="0" xfId="0" applyNumberFormat="1" applyFill="1" applyProtection="1">
      <protection locked="0"/>
    </xf>
    <xf numFmtId="0" fontId="16" fillId="8" borderId="0" xfId="0" applyFont="1" applyFill="1" applyBorder="1" applyProtection="1">
      <protection locked="0"/>
    </xf>
    <xf numFmtId="0" fontId="17" fillId="8" borderId="0" xfId="0" applyFont="1" applyFill="1" applyBorder="1" applyProtection="1">
      <protection locked="0"/>
    </xf>
    <xf numFmtId="0" fontId="16" fillId="9" borderId="0" xfId="0" applyFont="1" applyFill="1" applyBorder="1" applyProtection="1">
      <protection locked="0"/>
    </xf>
    <xf numFmtId="0" fontId="18" fillId="9" borderId="0" xfId="0" applyFont="1" applyFill="1" applyBorder="1" applyProtection="1">
      <protection locked="0"/>
    </xf>
    <xf numFmtId="0" fontId="11" fillId="8" borderId="0" xfId="0" applyFont="1" applyFill="1" applyBorder="1" applyProtection="1">
      <protection locked="0"/>
    </xf>
    <xf numFmtId="0" fontId="19" fillId="8" borderId="0" xfId="0" applyFont="1" applyFill="1" applyBorder="1" applyProtection="1">
      <protection locked="0"/>
    </xf>
    <xf numFmtId="0" fontId="11" fillId="9" borderId="0" xfId="0" applyFont="1" applyFill="1" applyBorder="1" applyProtection="1">
      <protection locked="0"/>
    </xf>
    <xf numFmtId="0" fontId="20" fillId="5" borderId="0" xfId="0" applyFont="1" applyFill="1" applyBorder="1" applyProtection="1">
      <protection locked="0"/>
    </xf>
    <xf numFmtId="0" fontId="20" fillId="9" borderId="0" xfId="0" applyFont="1" applyFill="1" applyBorder="1" applyProtection="1">
      <protection locked="0"/>
    </xf>
    <xf numFmtId="0" fontId="10" fillId="10" borderId="1" xfId="0" applyFont="1" applyFill="1" applyBorder="1" applyAlignment="1" applyProtection="1">
      <alignment vertical="center" wrapText="1"/>
      <protection locked="0"/>
    </xf>
    <xf numFmtId="0" fontId="21" fillId="10" borderId="1" xfId="0" applyFont="1" applyFill="1" applyBorder="1" applyProtection="1">
      <protection locked="0"/>
    </xf>
    <xf numFmtId="0" fontId="22" fillId="10" borderId="1" xfId="0" applyFont="1" applyFill="1" applyBorder="1" applyProtection="1">
      <protection locked="0"/>
    </xf>
    <xf numFmtId="0" fontId="4" fillId="0" borderId="0" xfId="0" applyFont="1"/>
    <xf numFmtId="0" fontId="23" fillId="11" borderId="0" xfId="0" applyFont="1" applyFill="1" applyBorder="1" applyProtection="1">
      <protection locked="0"/>
    </xf>
    <xf numFmtId="0" fontId="24" fillId="11" borderId="0" xfId="0" applyFont="1" applyFill="1" applyBorder="1" applyProtection="1">
      <protection locked="0"/>
    </xf>
    <xf numFmtId="0" fontId="25" fillId="11" borderId="0" xfId="0" applyFont="1" applyFill="1" applyBorder="1" applyProtection="1">
      <protection locked="0"/>
    </xf>
    <xf numFmtId="0" fontId="23" fillId="9" borderId="0" xfId="0" applyFont="1" applyFill="1" applyBorder="1" applyProtection="1">
      <protection locked="0"/>
    </xf>
    <xf numFmtId="0" fontId="24" fillId="9" borderId="0" xfId="0" applyFont="1" applyFill="1" applyBorder="1" applyProtection="1">
      <protection locked="0"/>
    </xf>
    <xf numFmtId="0" fontId="25" fillId="9" borderId="0" xfId="0" applyFont="1" applyFill="1" applyBorder="1" applyProtection="1">
      <protection locked="0"/>
    </xf>
    <xf numFmtId="0" fontId="17" fillId="9" borderId="0" xfId="0" applyFont="1" applyFill="1" applyBorder="1" applyProtection="1">
      <protection locked="0"/>
    </xf>
    <xf numFmtId="0" fontId="15" fillId="5" borderId="0" xfId="0" applyFont="1" applyFill="1" applyBorder="1" applyProtection="1">
      <protection locked="0"/>
    </xf>
    <xf numFmtId="49" fontId="0" fillId="0" borderId="0" xfId="0" applyNumberFormat="1" applyFill="1" applyAlignment="1" applyProtection="1">
      <alignment horizontal="right"/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/>
    <xf numFmtId="49" fontId="4" fillId="0" borderId="0" xfId="0" applyNumberFormat="1" applyFo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Fill="1" applyAlignment="1" applyProtection="1">
      <alignment horizontal="left"/>
      <protection locked="0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2" fillId="0" borderId="0" xfId="0" applyFont="1" applyAlignment="1">
      <alignment horizontal="left"/>
    </xf>
    <xf numFmtId="0" fontId="12" fillId="0" borderId="0" xfId="0" applyFont="1"/>
    <xf numFmtId="0" fontId="4" fillId="5" borderId="0" xfId="0" applyFont="1" applyFill="1" applyBorder="1" applyProtection="1">
      <protection locked="0"/>
    </xf>
    <xf numFmtId="0" fontId="12" fillId="5" borderId="0" xfId="0" applyFont="1" applyFill="1" applyBorder="1" applyProtection="1">
      <protection locked="0"/>
    </xf>
    <xf numFmtId="49" fontId="5" fillId="0" borderId="0" xfId="0" applyNumberFormat="1" applyFo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B117"/>
  <sheetViews>
    <sheetView topLeftCell="Z29" workbookViewId="0">
      <selection activeCell="M39" sqref="M39"/>
    </sheetView>
  </sheetViews>
  <sheetFormatPr defaultRowHeight="12.5"/>
  <cols>
    <col min="1" max="1" width="12.26953125" hidden="1" customWidth="1"/>
    <col min="2" max="2" width="0.453125" hidden="1" customWidth="1"/>
    <col min="3" max="3" width="23.81640625" hidden="1" customWidth="1"/>
    <col min="4" max="4" width="14.54296875" hidden="1" customWidth="1"/>
    <col min="5" max="5" width="18.7265625" hidden="1" customWidth="1"/>
    <col min="6" max="6" width="17.26953125" hidden="1" customWidth="1"/>
    <col min="7" max="7" width="5.26953125" hidden="1" customWidth="1"/>
    <col min="8" max="8" width="16.453125" hidden="1" customWidth="1"/>
    <col min="9" max="9" width="14.1796875" hidden="1" customWidth="1"/>
    <col min="10" max="10" width="11.453125" hidden="1" customWidth="1"/>
    <col min="11" max="11" width="8.90625" hidden="1" customWidth="1"/>
    <col min="12" max="12" width="17.54296875" hidden="1" customWidth="1"/>
    <col min="13" max="13" width="13.54296875" hidden="1" customWidth="1"/>
    <col min="14" max="14" width="16" hidden="1" customWidth="1"/>
    <col min="15" max="15" width="15" hidden="1" customWidth="1"/>
    <col min="16" max="16" width="12.1796875" hidden="1" customWidth="1"/>
    <col min="17" max="17" width="15.7265625" hidden="1" customWidth="1"/>
    <col min="18" max="18" width="20.81640625" hidden="1" customWidth="1"/>
    <col min="19" max="19" width="14.26953125" hidden="1" customWidth="1"/>
    <col min="20" max="20" width="15.453125" hidden="1" customWidth="1"/>
    <col min="21" max="21" width="10.1796875" hidden="1" customWidth="1"/>
    <col min="22" max="22" width="15.1796875" hidden="1" customWidth="1"/>
    <col min="23" max="23" width="25.81640625" hidden="1" customWidth="1"/>
    <col min="24" max="24" width="24.26953125" hidden="1" customWidth="1"/>
    <col min="25" max="25" width="8.54296875" hidden="1" customWidth="1"/>
    <col min="26" max="26" width="14.81640625" customWidth="1"/>
    <col min="27" max="27" width="11.1796875" customWidth="1"/>
  </cols>
  <sheetData>
    <row r="1" spans="1:7">
      <c r="A1" t="s">
        <v>36</v>
      </c>
      <c r="B1" s="18" t="s">
        <v>142</v>
      </c>
    </row>
    <row r="2" spans="1:7">
      <c r="B2" s="30" t="s">
        <v>34</v>
      </c>
      <c r="C2" s="12"/>
      <c r="D2" s="30" t="s">
        <v>35</v>
      </c>
      <c r="F2" s="37" t="s">
        <v>50</v>
      </c>
      <c r="G2" s="34">
        <v>11</v>
      </c>
    </row>
    <row r="3" spans="1:7">
      <c r="A3" t="s">
        <v>22</v>
      </c>
      <c r="B3" t="s">
        <v>6</v>
      </c>
    </row>
    <row r="4" spans="1:7">
      <c r="A4" s="18" t="s">
        <v>143</v>
      </c>
      <c r="B4" s="28" t="s">
        <v>149</v>
      </c>
      <c r="C4" s="29"/>
      <c r="D4" s="28" t="s">
        <v>149</v>
      </c>
      <c r="F4">
        <v>2</v>
      </c>
      <c r="G4">
        <v>3</v>
      </c>
    </row>
    <row r="5" spans="1:7">
      <c r="A5" s="18" t="s">
        <v>20</v>
      </c>
      <c r="B5" s="28" t="s">
        <v>54</v>
      </c>
      <c r="C5" s="29"/>
      <c r="D5" s="28" t="s">
        <v>54</v>
      </c>
      <c r="F5">
        <v>4</v>
      </c>
      <c r="G5">
        <v>5</v>
      </c>
    </row>
    <row r="6" spans="1:7">
      <c r="A6" s="18" t="s">
        <v>23</v>
      </c>
      <c r="B6" s="28" t="s">
        <v>55</v>
      </c>
      <c r="C6" s="29"/>
      <c r="D6" s="28" t="s">
        <v>55</v>
      </c>
      <c r="F6">
        <v>6</v>
      </c>
      <c r="G6">
        <v>7</v>
      </c>
    </row>
    <row r="7" spans="1:7">
      <c r="A7" s="18" t="s">
        <v>24</v>
      </c>
      <c r="B7" s="28" t="s">
        <v>56</v>
      </c>
      <c r="C7" s="29"/>
      <c r="D7" s="28" t="s">
        <v>56</v>
      </c>
      <c r="F7">
        <v>8</v>
      </c>
      <c r="G7">
        <v>9</v>
      </c>
    </row>
    <row r="8" spans="1:7">
      <c r="A8" s="18" t="s">
        <v>45</v>
      </c>
      <c r="B8" s="28" t="s">
        <v>57</v>
      </c>
      <c r="C8" s="29"/>
      <c r="D8" s="28" t="s">
        <v>57</v>
      </c>
      <c r="F8">
        <v>10</v>
      </c>
      <c r="G8">
        <v>11</v>
      </c>
    </row>
    <row r="9" spans="1:7">
      <c r="A9" s="18" t="s">
        <v>46</v>
      </c>
      <c r="B9" s="28" t="s">
        <v>58</v>
      </c>
      <c r="C9" s="29"/>
      <c r="D9" s="28" t="s">
        <v>58</v>
      </c>
      <c r="F9">
        <v>12</v>
      </c>
      <c r="G9">
        <v>13</v>
      </c>
    </row>
    <row r="10" spans="1:7">
      <c r="A10" s="18" t="s">
        <v>47</v>
      </c>
      <c r="B10" s="28" t="s">
        <v>59</v>
      </c>
      <c r="C10" s="29"/>
      <c r="D10" s="28" t="s">
        <v>59</v>
      </c>
      <c r="F10">
        <v>14</v>
      </c>
      <c r="G10">
        <v>15</v>
      </c>
    </row>
    <row r="11" spans="1:7">
      <c r="A11" s="18" t="s">
        <v>52</v>
      </c>
      <c r="B11" s="28" t="s">
        <v>60</v>
      </c>
      <c r="C11" s="29"/>
      <c r="D11" s="28" t="s">
        <v>60</v>
      </c>
      <c r="F11">
        <v>16</v>
      </c>
      <c r="G11">
        <v>17</v>
      </c>
    </row>
    <row r="12" spans="1:7" ht="15" customHeight="1">
      <c r="A12" s="18" t="s">
        <v>53</v>
      </c>
      <c r="B12" s="28" t="s">
        <v>61</v>
      </c>
      <c r="C12" s="29"/>
      <c r="D12" s="28" t="s">
        <v>61</v>
      </c>
      <c r="F12">
        <v>18</v>
      </c>
      <c r="G12">
        <v>19</v>
      </c>
    </row>
    <row r="13" spans="1:7" ht="12.75" customHeight="1">
      <c r="A13" s="18" t="s">
        <v>144</v>
      </c>
      <c r="B13" s="28" t="s">
        <v>145</v>
      </c>
      <c r="C13" s="29"/>
      <c r="D13" s="18" t="s">
        <v>145</v>
      </c>
      <c r="F13">
        <v>20</v>
      </c>
      <c r="G13">
        <v>21</v>
      </c>
    </row>
    <row r="14" spans="1:7" ht="12" customHeight="1">
      <c r="A14" s="18" t="s">
        <v>150</v>
      </c>
      <c r="B14" s="28" t="s">
        <v>146</v>
      </c>
      <c r="C14" s="29"/>
      <c r="D14" s="18" t="s">
        <v>146</v>
      </c>
      <c r="F14">
        <v>22</v>
      </c>
      <c r="G14">
        <v>23</v>
      </c>
    </row>
    <row r="15" spans="1:7" ht="0.75" customHeight="1">
      <c r="A15" s="18"/>
      <c r="B15" s="28" t="s">
        <v>48</v>
      </c>
      <c r="C15" s="29"/>
      <c r="D15" s="18" t="s">
        <v>49</v>
      </c>
      <c r="F15">
        <v>24</v>
      </c>
      <c r="G15">
        <v>25</v>
      </c>
    </row>
    <row r="17" spans="1:27" ht="1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>
      <c r="A18" s="4"/>
      <c r="B18" s="6" t="s">
        <v>87</v>
      </c>
      <c r="C18" s="6"/>
      <c r="D18" s="6" t="s">
        <v>87</v>
      </c>
      <c r="E18" s="6" t="s">
        <v>87</v>
      </c>
      <c r="F18" s="6" t="s">
        <v>87</v>
      </c>
      <c r="G18" s="6" t="s">
        <v>87</v>
      </c>
      <c r="H18" s="6" t="s">
        <v>87</v>
      </c>
      <c r="I18" s="6" t="s">
        <v>87</v>
      </c>
      <c r="J18" s="6" t="s">
        <v>87</v>
      </c>
      <c r="K18" s="6" t="s">
        <v>87</v>
      </c>
      <c r="L18" s="6" t="s">
        <v>87</v>
      </c>
      <c r="M18" s="6" t="s">
        <v>87</v>
      </c>
      <c r="N18" s="6" t="s">
        <v>87</v>
      </c>
      <c r="O18" s="6" t="s">
        <v>87</v>
      </c>
      <c r="P18" s="6" t="s">
        <v>87</v>
      </c>
      <c r="Q18" s="6" t="s">
        <v>87</v>
      </c>
      <c r="R18" s="6" t="s">
        <v>87</v>
      </c>
      <c r="S18" s="6"/>
      <c r="T18" s="6" t="s">
        <v>87</v>
      </c>
      <c r="U18" s="6"/>
      <c r="V18" s="6" t="s">
        <v>87</v>
      </c>
      <c r="W18" s="6"/>
      <c r="X18" s="6"/>
      <c r="Y18" s="6"/>
    </row>
    <row r="19" spans="1:27" ht="14.5">
      <c r="A19" s="1">
        <v>100</v>
      </c>
      <c r="B19" s="99"/>
      <c r="C19" s="61"/>
      <c r="D19" s="93" t="s">
        <v>194</v>
      </c>
      <c r="E19" s="67"/>
      <c r="F19" s="93" t="s">
        <v>310</v>
      </c>
      <c r="G19" s="67"/>
      <c r="H19" s="67" t="s">
        <v>857</v>
      </c>
      <c r="I19" s="67"/>
      <c r="J19" s="93" t="s">
        <v>236</v>
      </c>
      <c r="K19" s="67"/>
      <c r="L19" s="103" t="s">
        <v>283</v>
      </c>
      <c r="M19" s="67"/>
      <c r="N19" s="93" t="s">
        <v>159</v>
      </c>
      <c r="O19" s="67"/>
      <c r="P19" s="99" t="s">
        <v>268</v>
      </c>
      <c r="Q19" s="67"/>
      <c r="R19" s="93"/>
      <c r="S19" s="67"/>
      <c r="T19" s="112" t="s">
        <v>346</v>
      </c>
      <c r="U19" s="67"/>
      <c r="V19" s="67"/>
      <c r="W19" s="18"/>
      <c r="X19" s="18"/>
      <c r="Y19" s="18"/>
    </row>
    <row r="20" spans="1:27" ht="18.5">
      <c r="A20" s="1">
        <v>200</v>
      </c>
      <c r="B20" s="99"/>
      <c r="C20" s="61"/>
      <c r="D20" s="93" t="s">
        <v>202</v>
      </c>
      <c r="E20" s="61"/>
      <c r="F20" s="93" t="s">
        <v>310</v>
      </c>
      <c r="G20" s="61"/>
      <c r="H20" s="61" t="s">
        <v>858</v>
      </c>
      <c r="I20" s="61"/>
      <c r="J20" s="93" t="s">
        <v>236</v>
      </c>
      <c r="K20" s="61"/>
      <c r="L20" s="103" t="s">
        <v>284</v>
      </c>
      <c r="M20" s="61"/>
      <c r="N20" s="93" t="s">
        <v>159</v>
      </c>
      <c r="O20" s="61"/>
      <c r="P20" s="99" t="s">
        <v>268</v>
      </c>
      <c r="Q20" s="61"/>
      <c r="R20" s="93"/>
      <c r="S20" s="61"/>
      <c r="T20" s="112" t="s">
        <v>347</v>
      </c>
      <c r="U20" s="61"/>
      <c r="V20" s="110" t="s">
        <v>322</v>
      </c>
      <c r="W20" s="18"/>
      <c r="X20" s="18"/>
      <c r="Y20" s="18"/>
    </row>
    <row r="21" spans="1:27" ht="15.5">
      <c r="A21" s="1">
        <v>300</v>
      </c>
      <c r="B21" s="99"/>
      <c r="C21" s="61"/>
      <c r="D21" s="93" t="s">
        <v>195</v>
      </c>
      <c r="E21" s="61"/>
      <c r="F21" s="93" t="s">
        <v>311</v>
      </c>
      <c r="G21" s="61"/>
      <c r="H21" s="61" t="s">
        <v>858</v>
      </c>
      <c r="I21" s="61"/>
      <c r="J21" s="93" t="s">
        <v>237</v>
      </c>
      <c r="K21" s="61"/>
      <c r="L21" s="103" t="s">
        <v>283</v>
      </c>
      <c r="M21" s="61"/>
      <c r="N21" s="93" t="s">
        <v>160</v>
      </c>
      <c r="O21" s="61"/>
      <c r="P21" s="99"/>
      <c r="Q21" s="61"/>
      <c r="R21" s="93"/>
      <c r="S21" s="61"/>
      <c r="T21" s="112" t="s">
        <v>347</v>
      </c>
      <c r="U21" s="61"/>
      <c r="V21" s="109" t="s">
        <v>322</v>
      </c>
      <c r="W21" s="18"/>
      <c r="X21" s="18"/>
      <c r="Y21" s="18"/>
    </row>
    <row r="22" spans="1:27" ht="15.5">
      <c r="A22" s="1">
        <v>800</v>
      </c>
      <c r="B22" s="99" t="s">
        <v>405</v>
      </c>
      <c r="C22" s="61"/>
      <c r="D22" s="93" t="s">
        <v>196</v>
      </c>
      <c r="E22" s="61"/>
      <c r="F22" s="93" t="s">
        <v>312</v>
      </c>
      <c r="G22" s="61"/>
      <c r="H22" s="61" t="s">
        <v>859</v>
      </c>
      <c r="I22" s="61"/>
      <c r="J22" s="93" t="s">
        <v>238</v>
      </c>
      <c r="K22" s="61"/>
      <c r="L22" s="103" t="s">
        <v>285</v>
      </c>
      <c r="M22" s="61"/>
      <c r="N22" s="93" t="s">
        <v>161</v>
      </c>
      <c r="O22" s="61"/>
      <c r="P22" s="99"/>
      <c r="Q22" s="61"/>
      <c r="R22" s="93" t="s">
        <v>435</v>
      </c>
      <c r="S22" s="61"/>
      <c r="T22" s="112" t="s">
        <v>348</v>
      </c>
      <c r="U22" s="61"/>
      <c r="V22" s="109"/>
      <c r="W22" s="18"/>
      <c r="X22" s="18"/>
      <c r="Y22" s="18"/>
    </row>
    <row r="23" spans="1:27" ht="15.5">
      <c r="A23" s="1">
        <v>1500</v>
      </c>
      <c r="B23" s="99" t="s">
        <v>406</v>
      </c>
      <c r="C23" s="61"/>
      <c r="D23" s="93" t="s">
        <v>197</v>
      </c>
      <c r="E23" s="61"/>
      <c r="F23" s="93" t="s">
        <v>313</v>
      </c>
      <c r="G23" s="61"/>
      <c r="H23" s="61" t="s">
        <v>860</v>
      </c>
      <c r="I23" s="61"/>
      <c r="J23" s="93" t="s">
        <v>239</v>
      </c>
      <c r="K23" s="61"/>
      <c r="L23" s="103" t="s">
        <v>286</v>
      </c>
      <c r="M23" s="61"/>
      <c r="N23" s="93" t="s">
        <v>162</v>
      </c>
      <c r="O23" s="61"/>
      <c r="P23" s="99" t="s">
        <v>269</v>
      </c>
      <c r="Q23" s="61"/>
      <c r="R23" s="93"/>
      <c r="S23" s="61"/>
      <c r="T23" s="113"/>
      <c r="U23" s="61"/>
      <c r="V23" s="109"/>
      <c r="W23" s="18"/>
      <c r="X23" s="18"/>
      <c r="Y23" s="18"/>
    </row>
    <row r="24" spans="1:27" ht="15.5">
      <c r="A24" s="1" t="s">
        <v>84</v>
      </c>
      <c r="B24" s="99" t="s">
        <v>405</v>
      </c>
      <c r="C24" s="61"/>
      <c r="D24" s="93" t="s">
        <v>194</v>
      </c>
      <c r="E24" s="61"/>
      <c r="F24" s="93" t="s">
        <v>314</v>
      </c>
      <c r="G24" s="61"/>
      <c r="H24" s="61" t="s">
        <v>857</v>
      </c>
      <c r="I24" s="61"/>
      <c r="J24" s="93"/>
      <c r="K24" s="61"/>
      <c r="L24" s="103"/>
      <c r="M24" s="61"/>
      <c r="N24" s="93" t="s">
        <v>163</v>
      </c>
      <c r="O24" s="61"/>
      <c r="P24" s="99"/>
      <c r="Q24" s="61"/>
      <c r="R24" s="93"/>
      <c r="S24" s="61"/>
      <c r="T24" s="112" t="s">
        <v>346</v>
      </c>
      <c r="U24" s="61"/>
      <c r="V24" s="109"/>
      <c r="W24" s="18"/>
      <c r="X24" s="18"/>
      <c r="Y24" s="18"/>
    </row>
    <row r="25" spans="1:27" ht="15.5">
      <c r="A25" s="1" t="s">
        <v>85</v>
      </c>
      <c r="B25" s="99"/>
      <c r="C25" s="61"/>
      <c r="D25" s="93"/>
      <c r="E25" s="61"/>
      <c r="F25" s="93" t="s">
        <v>315</v>
      </c>
      <c r="G25" s="61"/>
      <c r="H25" s="61"/>
      <c r="I25" s="61"/>
      <c r="J25" s="93"/>
      <c r="K25" s="61"/>
      <c r="L25" s="103"/>
      <c r="M25" s="61"/>
      <c r="N25" s="93" t="s">
        <v>170</v>
      </c>
      <c r="O25" s="61"/>
      <c r="P25" s="99"/>
      <c r="Q25" s="61"/>
      <c r="R25" s="93"/>
      <c r="S25" s="61"/>
      <c r="T25" s="113"/>
      <c r="U25" s="61"/>
      <c r="V25" s="108"/>
      <c r="W25" s="18"/>
      <c r="X25" s="18"/>
      <c r="Y25" s="18"/>
    </row>
    <row r="26" spans="1:27" ht="15.5">
      <c r="A26" s="1" t="s">
        <v>0</v>
      </c>
      <c r="B26" s="99"/>
      <c r="C26" s="61"/>
      <c r="D26" s="93" t="s">
        <v>198</v>
      </c>
      <c r="E26" s="61"/>
      <c r="F26" s="93" t="s">
        <v>316</v>
      </c>
      <c r="G26" s="61"/>
      <c r="H26" s="61" t="s">
        <v>861</v>
      </c>
      <c r="I26" s="61"/>
      <c r="J26" s="93" t="s">
        <v>240</v>
      </c>
      <c r="K26" s="61"/>
      <c r="L26" s="103"/>
      <c r="M26" s="61"/>
      <c r="N26" s="93" t="s">
        <v>164</v>
      </c>
      <c r="O26" s="61"/>
      <c r="P26" s="99"/>
      <c r="Q26" s="61"/>
      <c r="R26" s="93"/>
      <c r="S26" s="61"/>
      <c r="T26" s="112" t="s">
        <v>349</v>
      </c>
      <c r="U26" s="61"/>
      <c r="V26" s="108"/>
      <c r="W26" s="18"/>
      <c r="X26" s="18"/>
      <c r="Y26" s="18"/>
    </row>
    <row r="27" spans="1:27" ht="15.5">
      <c r="A27" s="1" t="s">
        <v>1</v>
      </c>
      <c r="B27" s="99" t="s">
        <v>405</v>
      </c>
      <c r="C27" s="61"/>
      <c r="D27" s="93" t="s">
        <v>195</v>
      </c>
      <c r="E27" s="61"/>
      <c r="F27" s="93" t="s">
        <v>317</v>
      </c>
      <c r="G27" s="61"/>
      <c r="H27" s="61" t="s">
        <v>859</v>
      </c>
      <c r="I27" s="61"/>
      <c r="J27" s="93" t="s">
        <v>241</v>
      </c>
      <c r="K27" s="61"/>
      <c r="L27" s="103" t="s">
        <v>284</v>
      </c>
      <c r="M27" s="61"/>
      <c r="N27" s="93" t="s">
        <v>163</v>
      </c>
      <c r="O27" s="61"/>
      <c r="P27" s="99" t="s">
        <v>268</v>
      </c>
      <c r="Q27" s="61"/>
      <c r="R27" s="93" t="s">
        <v>435</v>
      </c>
      <c r="S27" s="61"/>
      <c r="T27" s="112" t="s">
        <v>347</v>
      </c>
      <c r="U27" s="61"/>
      <c r="V27" s="108"/>
      <c r="W27" s="18"/>
      <c r="X27" s="18"/>
      <c r="Y27" s="18"/>
    </row>
    <row r="28" spans="1:27" ht="15.5">
      <c r="A28" s="1" t="s">
        <v>2</v>
      </c>
      <c r="B28" s="99"/>
      <c r="C28" s="61"/>
      <c r="D28" s="93" t="s">
        <v>199</v>
      </c>
      <c r="E28" s="61"/>
      <c r="F28" s="93" t="s">
        <v>318</v>
      </c>
      <c r="G28" s="61"/>
      <c r="H28" s="61" t="s">
        <v>862</v>
      </c>
      <c r="I28" s="61"/>
      <c r="J28" s="93" t="s">
        <v>239</v>
      </c>
      <c r="K28" s="61"/>
      <c r="L28" s="103" t="s">
        <v>284</v>
      </c>
      <c r="M28" s="61"/>
      <c r="N28" s="93" t="s">
        <v>165</v>
      </c>
      <c r="O28" s="61"/>
      <c r="P28" s="99"/>
      <c r="Q28" s="61"/>
      <c r="R28" s="93" t="s">
        <v>436</v>
      </c>
      <c r="S28" s="61"/>
      <c r="T28" s="112" t="s">
        <v>350</v>
      </c>
      <c r="U28" s="61"/>
      <c r="V28" s="108"/>
      <c r="W28" s="18"/>
      <c r="X28" s="18"/>
      <c r="Y28" s="18"/>
    </row>
    <row r="29" spans="1:27" ht="14.5">
      <c r="A29" s="1" t="s">
        <v>3</v>
      </c>
      <c r="B29" s="99"/>
      <c r="C29" s="61"/>
      <c r="D29" s="93" t="s">
        <v>199</v>
      </c>
      <c r="E29" s="61"/>
      <c r="F29" s="93" t="s">
        <v>318</v>
      </c>
      <c r="G29" s="61"/>
      <c r="H29" s="61" t="s">
        <v>862</v>
      </c>
      <c r="I29" s="61"/>
      <c r="J29" s="93" t="s">
        <v>242</v>
      </c>
      <c r="K29" s="61"/>
      <c r="L29" s="103"/>
      <c r="M29" s="61"/>
      <c r="N29" s="93" t="s">
        <v>166</v>
      </c>
      <c r="O29" s="61"/>
      <c r="P29" s="99" t="s">
        <v>270</v>
      </c>
      <c r="Q29" s="61"/>
      <c r="R29" s="93" t="s">
        <v>436</v>
      </c>
      <c r="S29" s="61"/>
      <c r="T29" s="112" t="s">
        <v>350</v>
      </c>
      <c r="U29" s="61"/>
      <c r="V29" s="19"/>
      <c r="W29" s="18"/>
      <c r="X29" s="18"/>
      <c r="Y29" s="18"/>
    </row>
    <row r="30" spans="1:27" ht="14.5">
      <c r="A30" s="1" t="s">
        <v>86</v>
      </c>
      <c r="B30" s="99"/>
      <c r="C30" s="61"/>
      <c r="D30" s="93" t="s">
        <v>200</v>
      </c>
      <c r="E30" s="61"/>
      <c r="F30" s="93" t="s">
        <v>318</v>
      </c>
      <c r="G30" s="61"/>
      <c r="H30" s="61" t="s">
        <v>862</v>
      </c>
      <c r="I30" s="61"/>
      <c r="J30" s="93" t="s">
        <v>242</v>
      </c>
      <c r="K30" s="61"/>
      <c r="L30" s="103"/>
      <c r="M30" s="61"/>
      <c r="N30" s="93" t="s">
        <v>166</v>
      </c>
      <c r="O30" s="61"/>
      <c r="P30" s="99" t="s">
        <v>270</v>
      </c>
      <c r="Q30" s="61"/>
      <c r="R30" s="93"/>
      <c r="S30" s="61"/>
      <c r="T30" s="113"/>
      <c r="U30" s="61"/>
      <c r="V30" s="61"/>
      <c r="W30" s="18"/>
      <c r="X30" s="18"/>
      <c r="Y30" s="18"/>
    </row>
    <row r="31" spans="1:27" ht="18.5">
      <c r="A31" s="1" t="s">
        <v>4</v>
      </c>
      <c r="B31" s="100"/>
      <c r="C31" s="61"/>
      <c r="D31" s="96" t="s">
        <v>200</v>
      </c>
      <c r="E31" s="61"/>
      <c r="F31" s="96" t="s">
        <v>314</v>
      </c>
      <c r="G31" s="61"/>
      <c r="H31" s="61" t="s">
        <v>857</v>
      </c>
      <c r="I31" s="61"/>
      <c r="J31" s="96" t="s">
        <v>240</v>
      </c>
      <c r="K31" s="61"/>
      <c r="L31" s="104"/>
      <c r="M31" s="61"/>
      <c r="N31" s="93" t="s">
        <v>164</v>
      </c>
      <c r="O31" s="61"/>
      <c r="P31" s="100" t="s">
        <v>270</v>
      </c>
      <c r="Q31" s="61"/>
      <c r="R31" s="96" t="s">
        <v>436</v>
      </c>
      <c r="S31" s="61"/>
      <c r="T31" s="112" t="s">
        <v>351</v>
      </c>
      <c r="U31" s="61"/>
      <c r="V31" s="110" t="s">
        <v>322</v>
      </c>
      <c r="W31" s="18"/>
      <c r="X31" s="18"/>
      <c r="Y31" s="18"/>
    </row>
    <row r="32" spans="1:27" ht="13">
      <c r="A32" s="1" t="s">
        <v>9</v>
      </c>
      <c r="B32" s="67"/>
      <c r="C32" s="61"/>
      <c r="D32" s="61"/>
      <c r="E32" s="61"/>
      <c r="F32" s="62"/>
      <c r="G32" s="61"/>
      <c r="H32" s="62"/>
      <c r="I32" s="61"/>
      <c r="J32" s="62"/>
      <c r="K32" s="61"/>
      <c r="L32" s="63"/>
      <c r="M32" s="61"/>
      <c r="N32" s="62"/>
      <c r="O32" s="61"/>
      <c r="P32" s="62"/>
      <c r="Q32" s="61"/>
      <c r="R32" s="64"/>
      <c r="S32" s="61"/>
      <c r="T32" s="62"/>
      <c r="U32" s="18"/>
      <c r="V32" s="27"/>
      <c r="W32" s="18"/>
      <c r="X32" s="27"/>
      <c r="Y32" s="18"/>
    </row>
    <row r="33" spans="1:28" ht="13">
      <c r="A33" s="1" t="s">
        <v>9</v>
      </c>
      <c r="B33" s="27" t="s">
        <v>149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59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145</v>
      </c>
      <c r="V33" s="6" t="s">
        <v>146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>
      <c r="A34" s="1"/>
      <c r="B34" s="27" t="s">
        <v>51</v>
      </c>
      <c r="C34" s="18"/>
      <c r="D34" s="27" t="s">
        <v>51</v>
      </c>
      <c r="E34" s="18"/>
      <c r="F34" s="27" t="s">
        <v>51</v>
      </c>
      <c r="G34" s="18"/>
      <c r="H34" s="27" t="s">
        <v>51</v>
      </c>
      <c r="I34" s="18"/>
      <c r="J34" s="27" t="s">
        <v>51</v>
      </c>
      <c r="K34" s="18"/>
      <c r="L34" s="62" t="s">
        <v>51</v>
      </c>
      <c r="M34" s="18"/>
      <c r="N34" s="27" t="s">
        <v>51</v>
      </c>
      <c r="O34" s="18"/>
      <c r="P34" s="27" t="s">
        <v>51</v>
      </c>
      <c r="Q34" s="18"/>
      <c r="R34" s="27" t="s">
        <v>51</v>
      </c>
      <c r="S34" s="18"/>
      <c r="T34" s="65" t="s">
        <v>51</v>
      </c>
      <c r="U34" s="18"/>
      <c r="V34" s="27" t="s">
        <v>51</v>
      </c>
      <c r="W34" s="18"/>
      <c r="X34" s="27" t="s">
        <v>51</v>
      </c>
      <c r="Y34" s="18"/>
      <c r="Z34" s="27"/>
      <c r="AA34" s="18"/>
      <c r="AB34" s="27"/>
    </row>
    <row r="35" spans="1:28" ht="14.5">
      <c r="A35" s="1">
        <v>100</v>
      </c>
      <c r="B35" s="99"/>
      <c r="C35" s="61"/>
      <c r="D35" s="93" t="s">
        <v>201</v>
      </c>
      <c r="E35" s="67"/>
      <c r="F35" s="93" t="s">
        <v>317</v>
      </c>
      <c r="G35" s="67"/>
      <c r="H35" s="67" t="s">
        <v>858</v>
      </c>
      <c r="I35" s="67"/>
      <c r="J35" s="93" t="s">
        <v>241</v>
      </c>
      <c r="K35" s="67"/>
      <c r="L35" s="103" t="s">
        <v>287</v>
      </c>
      <c r="M35" s="67"/>
      <c r="N35" s="93" t="s">
        <v>167</v>
      </c>
      <c r="O35" s="67"/>
      <c r="P35" s="99" t="s">
        <v>271</v>
      </c>
      <c r="Q35" s="67"/>
      <c r="R35" s="67"/>
      <c r="S35" s="67"/>
      <c r="T35" s="112" t="s">
        <v>350</v>
      </c>
      <c r="U35" s="67"/>
      <c r="V35" s="67"/>
      <c r="W35" s="18"/>
      <c r="X35" s="18"/>
      <c r="Y35" s="18"/>
    </row>
    <row r="36" spans="1:28" ht="14.5">
      <c r="A36" s="1">
        <v>200</v>
      </c>
      <c r="B36" s="99"/>
      <c r="C36" s="61"/>
      <c r="D36" s="93" t="s">
        <v>201</v>
      </c>
      <c r="E36" s="61"/>
      <c r="F36" s="93" t="s">
        <v>311</v>
      </c>
      <c r="G36" s="61"/>
      <c r="H36" s="61"/>
      <c r="I36" s="61"/>
      <c r="J36" s="93" t="s">
        <v>237</v>
      </c>
      <c r="K36" s="61"/>
      <c r="L36" s="103" t="s">
        <v>287</v>
      </c>
      <c r="M36" s="61"/>
      <c r="N36" s="93" t="s">
        <v>161</v>
      </c>
      <c r="O36" s="61"/>
      <c r="P36" s="99"/>
      <c r="Q36" s="61"/>
      <c r="R36" s="61"/>
      <c r="S36" s="61"/>
      <c r="T36" s="112" t="s">
        <v>349</v>
      </c>
      <c r="U36" s="61"/>
      <c r="V36" s="61"/>
      <c r="W36" s="18"/>
      <c r="X36" s="18"/>
      <c r="Y36" s="18"/>
    </row>
    <row r="37" spans="1:28" ht="14.5">
      <c r="A37" s="1">
        <v>300</v>
      </c>
      <c r="B37" s="99"/>
      <c r="C37" s="61"/>
      <c r="D37" s="93" t="s">
        <v>198</v>
      </c>
      <c r="E37" s="61"/>
      <c r="F37" s="93" t="s">
        <v>319</v>
      </c>
      <c r="G37" s="61"/>
      <c r="H37" s="61" t="s">
        <v>860</v>
      </c>
      <c r="I37" s="61"/>
      <c r="J37" s="93" t="s">
        <v>243</v>
      </c>
      <c r="K37" s="61"/>
      <c r="L37" s="103"/>
      <c r="M37" s="61"/>
      <c r="N37" s="93" t="s">
        <v>160</v>
      </c>
      <c r="O37" s="61"/>
      <c r="P37" s="99"/>
      <c r="Q37" s="61"/>
      <c r="R37" s="61"/>
      <c r="S37" s="61"/>
      <c r="T37" s="112" t="s">
        <v>351</v>
      </c>
      <c r="U37" s="61"/>
      <c r="V37" s="61"/>
      <c r="W37" s="18"/>
      <c r="X37" s="18"/>
      <c r="Y37" s="18"/>
    </row>
    <row r="38" spans="1:28" ht="14.5">
      <c r="A38" s="1">
        <v>800</v>
      </c>
      <c r="B38" s="99"/>
      <c r="C38" s="61"/>
      <c r="D38" s="93" t="s">
        <v>230</v>
      </c>
      <c r="E38" s="61"/>
      <c r="F38" s="93" t="s">
        <v>316</v>
      </c>
      <c r="G38" s="61"/>
      <c r="H38" s="61" t="s">
        <v>861</v>
      </c>
      <c r="I38" s="61"/>
      <c r="J38" s="93" t="s">
        <v>244</v>
      </c>
      <c r="K38" s="61"/>
      <c r="L38" s="103" t="s">
        <v>288</v>
      </c>
      <c r="M38" s="61"/>
      <c r="N38" s="93" t="s">
        <v>168</v>
      </c>
      <c r="O38" s="61"/>
      <c r="P38" s="99"/>
      <c r="Q38" s="61"/>
      <c r="R38" s="61"/>
      <c r="S38" s="61"/>
      <c r="T38" s="113"/>
      <c r="U38" s="61"/>
      <c r="V38" s="61"/>
      <c r="W38" s="18"/>
      <c r="X38" s="18"/>
      <c r="Y38" s="18"/>
    </row>
    <row r="39" spans="1:28" ht="14.5">
      <c r="A39" s="1">
        <v>1500</v>
      </c>
      <c r="B39" s="99"/>
      <c r="C39" s="61"/>
      <c r="D39" s="93" t="s">
        <v>875</v>
      </c>
      <c r="E39" s="61"/>
      <c r="F39" s="93" t="s">
        <v>320</v>
      </c>
      <c r="G39" s="61"/>
      <c r="H39" s="61" t="s">
        <v>863</v>
      </c>
      <c r="I39" s="61"/>
      <c r="J39" s="93" t="s">
        <v>245</v>
      </c>
      <c r="K39" s="61"/>
      <c r="L39" s="103"/>
      <c r="M39" s="61"/>
      <c r="N39" s="93" t="s">
        <v>169</v>
      </c>
      <c r="O39" s="61"/>
      <c r="P39" s="99"/>
      <c r="Q39" s="61"/>
      <c r="R39" s="61"/>
      <c r="S39" s="61"/>
      <c r="T39" s="112"/>
      <c r="U39" s="61"/>
      <c r="V39" s="61"/>
      <c r="W39" s="18"/>
      <c r="X39" s="18"/>
      <c r="Y39" s="18"/>
    </row>
    <row r="40" spans="1:28" ht="14.5">
      <c r="A40" s="1" t="s">
        <v>84</v>
      </c>
      <c r="B40" s="99" t="s">
        <v>406</v>
      </c>
      <c r="C40" s="61"/>
      <c r="D40" s="93" t="s">
        <v>203</v>
      </c>
      <c r="E40" s="61"/>
      <c r="F40" s="93" t="s">
        <v>317</v>
      </c>
      <c r="G40" s="61"/>
      <c r="H40" s="61" t="s">
        <v>859</v>
      </c>
      <c r="I40" s="61"/>
      <c r="J40" s="93"/>
      <c r="K40" s="61"/>
      <c r="L40" s="103"/>
      <c r="M40" s="61"/>
      <c r="N40" s="93"/>
      <c r="O40" s="61"/>
      <c r="P40" s="99"/>
      <c r="Q40" s="61"/>
      <c r="R40" s="61"/>
      <c r="S40" s="61"/>
      <c r="T40" s="112" t="s">
        <v>348</v>
      </c>
      <c r="U40" s="61"/>
      <c r="V40" s="61"/>
      <c r="W40" s="18"/>
      <c r="X40" s="18"/>
      <c r="Y40" s="18"/>
    </row>
    <row r="41" spans="1:28" ht="14.5">
      <c r="A41" s="1" t="s">
        <v>85</v>
      </c>
      <c r="B41" s="99"/>
      <c r="C41" s="61"/>
      <c r="D41" s="93"/>
      <c r="E41" s="61"/>
      <c r="F41" s="93"/>
      <c r="G41" s="61"/>
      <c r="H41" s="61"/>
      <c r="I41" s="61"/>
      <c r="J41" s="93"/>
      <c r="K41" s="61"/>
      <c r="L41" s="103"/>
      <c r="M41" s="61"/>
      <c r="N41" s="93" t="s">
        <v>876</v>
      </c>
      <c r="O41" s="61"/>
      <c r="P41" s="99"/>
      <c r="Q41" s="61"/>
      <c r="R41" s="61"/>
      <c r="S41" s="61"/>
      <c r="T41" s="112"/>
      <c r="U41" s="61"/>
      <c r="V41" s="61"/>
      <c r="W41" s="18"/>
      <c r="X41" s="18"/>
      <c r="Y41" s="18"/>
    </row>
    <row r="42" spans="1:28" ht="14.5">
      <c r="A42" s="1" t="s">
        <v>0</v>
      </c>
      <c r="B42" s="99"/>
      <c r="C42" s="61"/>
      <c r="D42" s="93" t="s">
        <v>204</v>
      </c>
      <c r="E42" s="61"/>
      <c r="F42" s="93" t="s">
        <v>321</v>
      </c>
      <c r="G42" s="61"/>
      <c r="H42" s="61" t="s">
        <v>864</v>
      </c>
      <c r="I42" s="61"/>
      <c r="J42" s="93" t="s">
        <v>246</v>
      </c>
      <c r="K42" s="61"/>
      <c r="L42" s="103"/>
      <c r="M42" s="61"/>
      <c r="N42" s="93" t="s">
        <v>171</v>
      </c>
      <c r="O42" s="61"/>
      <c r="P42" s="99"/>
      <c r="Q42" s="61"/>
      <c r="R42" s="61"/>
      <c r="S42" s="61"/>
      <c r="T42" s="113"/>
      <c r="U42" s="61"/>
      <c r="V42" s="61"/>
      <c r="W42" s="18"/>
      <c r="X42" s="18"/>
      <c r="Y42" s="18"/>
    </row>
    <row r="43" spans="1:28" ht="14.5">
      <c r="A43" s="1" t="s">
        <v>1</v>
      </c>
      <c r="B43" s="99" t="s">
        <v>406</v>
      </c>
      <c r="C43" s="61"/>
      <c r="D43" s="93" t="s">
        <v>204</v>
      </c>
      <c r="E43" s="61"/>
      <c r="F43" s="93" t="s">
        <v>310</v>
      </c>
      <c r="G43" s="61"/>
      <c r="H43" s="61" t="s">
        <v>863</v>
      </c>
      <c r="I43" s="61"/>
      <c r="J43" s="93" t="s">
        <v>237</v>
      </c>
      <c r="K43" s="61"/>
      <c r="L43" s="103"/>
      <c r="M43" s="61"/>
      <c r="N43" s="93" t="s">
        <v>167</v>
      </c>
      <c r="O43" s="61"/>
      <c r="P43" s="99" t="s">
        <v>271</v>
      </c>
      <c r="Q43" s="61"/>
      <c r="R43" s="61"/>
      <c r="S43" s="61"/>
      <c r="T43" s="114" t="s">
        <v>346</v>
      </c>
      <c r="U43" s="61"/>
      <c r="V43" s="61"/>
      <c r="W43" s="18"/>
      <c r="X43" s="18"/>
      <c r="Y43" s="18"/>
    </row>
    <row r="44" spans="1:28" ht="14.5">
      <c r="A44" s="1" t="s">
        <v>2</v>
      </c>
      <c r="B44" s="99"/>
      <c r="C44" s="61"/>
      <c r="D44" s="93" t="s">
        <v>660</v>
      </c>
      <c r="E44" s="61"/>
      <c r="F44" s="93" t="s">
        <v>312</v>
      </c>
      <c r="G44" s="61"/>
      <c r="H44" s="61" t="s">
        <v>860</v>
      </c>
      <c r="I44" s="61"/>
      <c r="J44" s="93" t="s">
        <v>242</v>
      </c>
      <c r="K44" s="61"/>
      <c r="L44" s="103"/>
      <c r="M44" s="61"/>
      <c r="N44" s="93"/>
      <c r="O44" s="61"/>
      <c r="P44" s="99"/>
      <c r="Q44" s="61"/>
      <c r="R44" s="61"/>
      <c r="S44" s="61"/>
      <c r="T44" s="113"/>
      <c r="U44" s="61"/>
      <c r="V44" s="61"/>
      <c r="W44" s="18"/>
      <c r="X44" s="18"/>
      <c r="Y44" s="18"/>
    </row>
    <row r="45" spans="1:28" ht="14.5">
      <c r="A45" s="1" t="s">
        <v>3</v>
      </c>
      <c r="B45" s="99"/>
      <c r="C45" s="61"/>
      <c r="D45" s="93" t="s">
        <v>660</v>
      </c>
      <c r="E45" s="61"/>
      <c r="F45" s="93" t="s">
        <v>313</v>
      </c>
      <c r="G45" s="61"/>
      <c r="H45" s="61" t="s">
        <v>864</v>
      </c>
      <c r="I45" s="61"/>
      <c r="J45" s="93" t="s">
        <v>238</v>
      </c>
      <c r="K45" s="61"/>
      <c r="L45" s="103"/>
      <c r="M45" s="61"/>
      <c r="N45" s="93" t="s">
        <v>168</v>
      </c>
      <c r="O45" s="61"/>
      <c r="P45" s="99" t="s">
        <v>272</v>
      </c>
      <c r="Q45" s="61"/>
      <c r="R45" s="61"/>
      <c r="S45" s="61"/>
      <c r="T45" s="114" t="s">
        <v>351</v>
      </c>
      <c r="U45" s="61"/>
      <c r="V45" s="61"/>
      <c r="W45" s="18"/>
      <c r="X45" s="18"/>
      <c r="Y45" s="18"/>
    </row>
    <row r="46" spans="1:28" ht="14.5">
      <c r="A46" s="1" t="s">
        <v>86</v>
      </c>
      <c r="B46" s="99"/>
      <c r="C46" s="61"/>
      <c r="D46" s="93" t="s">
        <v>203</v>
      </c>
      <c r="E46" s="61"/>
      <c r="F46" s="93"/>
      <c r="G46" s="61"/>
      <c r="H46" s="61" t="s">
        <v>864</v>
      </c>
      <c r="I46" s="61"/>
      <c r="J46" s="93" t="s">
        <v>243</v>
      </c>
      <c r="K46" s="61"/>
      <c r="L46" s="103"/>
      <c r="M46" s="61"/>
      <c r="N46" s="93"/>
      <c r="O46" s="61"/>
      <c r="P46" s="99" t="s">
        <v>272</v>
      </c>
      <c r="Q46" s="61"/>
      <c r="R46" s="61"/>
      <c r="S46" s="61"/>
      <c r="T46" s="113"/>
      <c r="U46" s="61"/>
      <c r="V46" s="61"/>
      <c r="W46" s="18"/>
      <c r="X46" s="18"/>
      <c r="Y46" s="18"/>
    </row>
    <row r="47" spans="1:28" ht="14.5">
      <c r="A47" s="1" t="s">
        <v>4</v>
      </c>
      <c r="B47" s="99"/>
      <c r="C47" s="61"/>
      <c r="D47" s="93" t="s">
        <v>203</v>
      </c>
      <c r="E47" s="61"/>
      <c r="F47" s="93" t="s">
        <v>321</v>
      </c>
      <c r="G47" s="61"/>
      <c r="H47" s="61" t="s">
        <v>863</v>
      </c>
      <c r="I47" s="61"/>
      <c r="J47" s="93" t="s">
        <v>247</v>
      </c>
      <c r="K47" s="61"/>
      <c r="L47" s="103"/>
      <c r="M47" s="61"/>
      <c r="N47" s="93" t="s">
        <v>166</v>
      </c>
      <c r="O47" s="61"/>
      <c r="P47" s="99"/>
      <c r="Q47" s="61"/>
      <c r="R47" s="93" t="s">
        <v>436</v>
      </c>
      <c r="S47" s="61"/>
      <c r="T47" s="114" t="s">
        <v>348</v>
      </c>
      <c r="U47" s="61"/>
      <c r="V47" s="61"/>
      <c r="W47" s="18"/>
      <c r="X47" s="18"/>
      <c r="Y47" s="18"/>
    </row>
    <row r="48" spans="1:28" ht="13">
      <c r="A48" s="1" t="s">
        <v>9</v>
      </c>
      <c r="B48" s="61"/>
      <c r="C48" s="61"/>
      <c r="D48" s="61"/>
      <c r="E48" s="61"/>
      <c r="F48" s="62"/>
      <c r="G48" s="61"/>
      <c r="H48" s="62"/>
      <c r="I48" s="61"/>
      <c r="J48" s="62"/>
      <c r="K48" s="61"/>
      <c r="L48" s="66"/>
      <c r="M48" s="61"/>
      <c r="N48" s="62"/>
      <c r="O48" s="61"/>
      <c r="P48" s="62"/>
      <c r="Q48" s="61"/>
      <c r="R48" s="62"/>
      <c r="S48" s="61"/>
      <c r="T48" s="62"/>
      <c r="U48" s="61"/>
      <c r="V48" s="18"/>
      <c r="W48" s="18"/>
      <c r="X48" s="18"/>
      <c r="Y48" s="18"/>
    </row>
    <row r="49" spans="1:25" ht="13">
      <c r="A49" s="1"/>
      <c r="B49" s="90" t="s">
        <v>62</v>
      </c>
      <c r="C49" s="91"/>
      <c r="D49" s="90" t="s">
        <v>62</v>
      </c>
      <c r="E49" s="90" t="s">
        <v>62</v>
      </c>
      <c r="F49" s="90" t="s">
        <v>62</v>
      </c>
      <c r="G49" s="90" t="s">
        <v>62</v>
      </c>
      <c r="H49" s="90" t="s">
        <v>62</v>
      </c>
      <c r="I49" s="90" t="s">
        <v>62</v>
      </c>
      <c r="J49" s="90" t="s">
        <v>62</v>
      </c>
      <c r="K49" s="90" t="s">
        <v>62</v>
      </c>
      <c r="L49" s="90" t="s">
        <v>62</v>
      </c>
      <c r="M49" s="90" t="s">
        <v>62</v>
      </c>
      <c r="N49" s="90" t="s">
        <v>62</v>
      </c>
      <c r="O49" s="90" t="s">
        <v>62</v>
      </c>
      <c r="P49" s="90" t="s">
        <v>62</v>
      </c>
      <c r="Q49" s="90" t="s">
        <v>62</v>
      </c>
      <c r="R49" s="90" t="s">
        <v>62</v>
      </c>
      <c r="S49" s="74" t="s">
        <v>62</v>
      </c>
      <c r="T49" s="90" t="s">
        <v>62</v>
      </c>
      <c r="U49" s="74"/>
      <c r="V49" s="90" t="s">
        <v>62</v>
      </c>
      <c r="W49" s="75"/>
      <c r="X49" s="75"/>
      <c r="Y49" s="75"/>
    </row>
    <row r="50" spans="1:25" ht="18.5">
      <c r="A50" s="1">
        <v>100</v>
      </c>
      <c r="B50" s="101" t="s">
        <v>407</v>
      </c>
      <c r="C50" s="76"/>
      <c r="D50" s="94" t="s">
        <v>205</v>
      </c>
      <c r="E50" s="76"/>
      <c r="F50" s="94" t="s">
        <v>331</v>
      </c>
      <c r="G50" s="76"/>
      <c r="H50" s="76" t="s">
        <v>865</v>
      </c>
      <c r="I50" s="76"/>
      <c r="J50" s="94" t="s">
        <v>248</v>
      </c>
      <c r="K50" s="76"/>
      <c r="L50" s="105" t="s">
        <v>289</v>
      </c>
      <c r="M50" s="76"/>
      <c r="N50" s="94" t="s">
        <v>172</v>
      </c>
      <c r="O50" s="76"/>
      <c r="P50" s="101" t="s">
        <v>273</v>
      </c>
      <c r="Q50" s="76"/>
      <c r="R50" s="94"/>
      <c r="S50" s="76"/>
      <c r="T50" s="115" t="s">
        <v>352</v>
      </c>
      <c r="U50" s="76"/>
      <c r="V50" s="110" t="s">
        <v>324</v>
      </c>
      <c r="W50" s="75"/>
      <c r="X50" s="75"/>
      <c r="Y50" s="75"/>
    </row>
    <row r="51" spans="1:25" ht="18.5">
      <c r="A51" s="1">
        <v>200</v>
      </c>
      <c r="B51" s="101" t="s">
        <v>408</v>
      </c>
      <c r="C51" s="76"/>
      <c r="D51" s="94" t="s">
        <v>205</v>
      </c>
      <c r="E51" s="76"/>
      <c r="F51" s="94" t="s">
        <v>331</v>
      </c>
      <c r="G51" s="76"/>
      <c r="H51" s="76" t="s">
        <v>866</v>
      </c>
      <c r="I51" s="76"/>
      <c r="J51" s="94" t="s">
        <v>256</v>
      </c>
      <c r="K51" s="76"/>
      <c r="L51" s="105" t="s">
        <v>290</v>
      </c>
      <c r="M51" s="76"/>
      <c r="N51" s="94" t="s">
        <v>172</v>
      </c>
      <c r="O51" s="76"/>
      <c r="P51" s="101" t="s">
        <v>274</v>
      </c>
      <c r="Q51" s="76"/>
      <c r="R51" s="94" t="s">
        <v>437</v>
      </c>
      <c r="S51" s="76"/>
      <c r="T51" s="115" t="s">
        <v>353</v>
      </c>
      <c r="U51" s="76"/>
      <c r="V51" s="110" t="s">
        <v>325</v>
      </c>
      <c r="W51" s="75"/>
      <c r="X51" s="75"/>
      <c r="Y51" s="75"/>
    </row>
    <row r="52" spans="1:25" ht="18.5">
      <c r="A52" s="1">
        <v>300</v>
      </c>
      <c r="B52" s="101" t="s">
        <v>409</v>
      </c>
      <c r="C52" s="76"/>
      <c r="D52" s="94" t="s">
        <v>206</v>
      </c>
      <c r="E52" s="76"/>
      <c r="F52" s="94" t="s">
        <v>332</v>
      </c>
      <c r="G52" s="76"/>
      <c r="H52" s="76" t="s">
        <v>867</v>
      </c>
      <c r="I52" s="76"/>
      <c r="J52" s="94" t="s">
        <v>249</v>
      </c>
      <c r="K52" s="76"/>
      <c r="L52" s="105" t="s">
        <v>291</v>
      </c>
      <c r="M52" s="76"/>
      <c r="N52" s="94" t="s">
        <v>172</v>
      </c>
      <c r="O52" s="76"/>
      <c r="P52" s="101" t="s">
        <v>281</v>
      </c>
      <c r="Q52" s="76"/>
      <c r="R52" s="94"/>
      <c r="S52" s="76"/>
      <c r="T52" s="115"/>
      <c r="U52" s="76"/>
      <c r="V52" s="110" t="s">
        <v>325</v>
      </c>
      <c r="W52" s="75"/>
      <c r="X52" s="75"/>
      <c r="Y52" s="75"/>
    </row>
    <row r="53" spans="1:25" ht="14.5">
      <c r="A53" s="1">
        <v>800</v>
      </c>
      <c r="B53" s="101" t="s">
        <v>410</v>
      </c>
      <c r="C53" s="76"/>
      <c r="D53" s="94" t="s">
        <v>207</v>
      </c>
      <c r="E53" s="76"/>
      <c r="F53" s="94" t="s">
        <v>333</v>
      </c>
      <c r="G53" s="76"/>
      <c r="H53" s="76" t="s">
        <v>868</v>
      </c>
      <c r="I53" s="76"/>
      <c r="J53" s="94" t="s">
        <v>250</v>
      </c>
      <c r="K53" s="76"/>
      <c r="L53" s="105" t="s">
        <v>292</v>
      </c>
      <c r="M53" s="76"/>
      <c r="N53" s="94" t="s">
        <v>173</v>
      </c>
      <c r="O53" s="76"/>
      <c r="P53" s="101" t="s">
        <v>281</v>
      </c>
      <c r="Q53" s="76"/>
      <c r="R53" s="94"/>
      <c r="S53" s="76"/>
      <c r="T53" s="115"/>
      <c r="U53" s="76"/>
      <c r="V53" s="131" t="s">
        <v>853</v>
      </c>
      <c r="W53" s="75"/>
      <c r="X53" s="75"/>
      <c r="Y53" s="75"/>
    </row>
    <row r="54" spans="1:25" ht="18.5">
      <c r="A54" s="1">
        <v>1500</v>
      </c>
      <c r="B54" s="101" t="s">
        <v>411</v>
      </c>
      <c r="C54" s="76"/>
      <c r="D54" s="94" t="s">
        <v>208</v>
      </c>
      <c r="E54" s="76"/>
      <c r="F54" s="94" t="s">
        <v>334</v>
      </c>
      <c r="G54" s="76"/>
      <c r="H54" s="76" t="s">
        <v>867</v>
      </c>
      <c r="I54" s="76"/>
      <c r="J54" s="94" t="s">
        <v>251</v>
      </c>
      <c r="K54" s="76"/>
      <c r="L54" s="105" t="s">
        <v>293</v>
      </c>
      <c r="M54" s="76"/>
      <c r="N54" s="94" t="s">
        <v>174</v>
      </c>
      <c r="O54" s="76"/>
      <c r="P54" s="101" t="s">
        <v>275</v>
      </c>
      <c r="Q54" s="76"/>
      <c r="R54" s="94"/>
      <c r="S54" s="76"/>
      <c r="T54" s="115"/>
      <c r="U54" s="76"/>
      <c r="V54" s="110" t="s">
        <v>326</v>
      </c>
      <c r="W54" s="75"/>
      <c r="X54" s="75"/>
      <c r="Y54" s="75"/>
    </row>
    <row r="55" spans="1:25" ht="18.5">
      <c r="A55" s="1" t="s">
        <v>43</v>
      </c>
      <c r="B55" s="101" t="s">
        <v>412</v>
      </c>
      <c r="C55" s="76"/>
      <c r="D55" s="94" t="s">
        <v>209</v>
      </c>
      <c r="E55" s="76"/>
      <c r="F55" s="94" t="s">
        <v>335</v>
      </c>
      <c r="G55" s="76"/>
      <c r="H55" s="76" t="s">
        <v>869</v>
      </c>
      <c r="I55" s="76"/>
      <c r="J55" s="94" t="s">
        <v>248</v>
      </c>
      <c r="K55" s="76"/>
      <c r="L55" s="105" t="s">
        <v>294</v>
      </c>
      <c r="M55" s="76"/>
      <c r="N55" s="94" t="s">
        <v>175</v>
      </c>
      <c r="O55" s="76"/>
      <c r="P55" s="101" t="s">
        <v>276</v>
      </c>
      <c r="Q55" s="76"/>
      <c r="R55" s="94"/>
      <c r="S55" s="76"/>
      <c r="T55" s="115" t="s">
        <v>354</v>
      </c>
      <c r="U55" s="76"/>
      <c r="V55" s="110" t="s">
        <v>323</v>
      </c>
      <c r="W55" s="75"/>
      <c r="X55" s="75"/>
      <c r="Y55" s="75"/>
    </row>
    <row r="56" spans="1:25" ht="14.5">
      <c r="A56" s="1" t="s">
        <v>85</v>
      </c>
      <c r="B56" s="101" t="s">
        <v>408</v>
      </c>
      <c r="C56" s="76"/>
      <c r="D56" s="94"/>
      <c r="E56" s="76"/>
      <c r="F56" s="94"/>
      <c r="G56" s="76"/>
      <c r="H56" s="76"/>
      <c r="I56" s="76"/>
      <c r="J56" s="94"/>
      <c r="K56" s="76"/>
      <c r="L56" s="105"/>
      <c r="M56" s="76"/>
      <c r="N56" s="94" t="s">
        <v>176</v>
      </c>
      <c r="O56" s="76"/>
      <c r="P56" s="101"/>
      <c r="Q56" s="76"/>
      <c r="R56" s="94" t="s">
        <v>438</v>
      </c>
      <c r="S56" s="76"/>
      <c r="T56" s="115"/>
      <c r="U56" s="76"/>
      <c r="V56" s="76"/>
      <c r="W56" s="75"/>
      <c r="X56" s="75"/>
      <c r="Y56" s="75"/>
    </row>
    <row r="57" spans="1:25" ht="18.5">
      <c r="A57" s="1" t="s">
        <v>0</v>
      </c>
      <c r="B57" s="101" t="s">
        <v>412</v>
      </c>
      <c r="C57" s="76"/>
      <c r="D57" s="94" t="s">
        <v>210</v>
      </c>
      <c r="E57" s="76"/>
      <c r="F57" s="94" t="s">
        <v>336</v>
      </c>
      <c r="G57" s="76"/>
      <c r="H57" s="76" t="s">
        <v>865</v>
      </c>
      <c r="I57" s="76"/>
      <c r="J57" s="94" t="s">
        <v>252</v>
      </c>
      <c r="K57" s="76"/>
      <c r="L57" s="105" t="s">
        <v>295</v>
      </c>
      <c r="M57" s="76"/>
      <c r="N57" s="94" t="s">
        <v>175</v>
      </c>
      <c r="O57" s="76"/>
      <c r="P57" s="101" t="s">
        <v>277</v>
      </c>
      <c r="Q57" s="76"/>
      <c r="R57" s="94"/>
      <c r="S57" s="76"/>
      <c r="T57" s="115" t="s">
        <v>352</v>
      </c>
      <c r="U57" s="76"/>
      <c r="V57" s="110" t="s">
        <v>325</v>
      </c>
      <c r="W57" s="75"/>
      <c r="X57" s="75"/>
      <c r="Y57" s="75"/>
    </row>
    <row r="58" spans="1:25" ht="18.5">
      <c r="A58" s="1" t="s">
        <v>1</v>
      </c>
      <c r="B58" s="101" t="s">
        <v>413</v>
      </c>
      <c r="C58" s="76"/>
      <c r="D58" s="94" t="s">
        <v>207</v>
      </c>
      <c r="E58" s="76"/>
      <c r="F58" s="94" t="s">
        <v>331</v>
      </c>
      <c r="G58" s="76"/>
      <c r="H58" s="76" t="s">
        <v>865</v>
      </c>
      <c r="I58" s="76"/>
      <c r="J58" s="94" t="s">
        <v>257</v>
      </c>
      <c r="K58" s="76"/>
      <c r="L58" s="105" t="s">
        <v>296</v>
      </c>
      <c r="M58" s="76"/>
      <c r="N58" s="94" t="s">
        <v>177</v>
      </c>
      <c r="O58" s="76"/>
      <c r="P58" s="101" t="s">
        <v>273</v>
      </c>
      <c r="Q58" s="76"/>
      <c r="R58" s="94" t="s">
        <v>438</v>
      </c>
      <c r="S58" s="76"/>
      <c r="T58" s="115" t="s">
        <v>352</v>
      </c>
      <c r="U58" s="76"/>
      <c r="V58" s="110" t="s">
        <v>329</v>
      </c>
      <c r="W58" s="75"/>
      <c r="X58" s="75"/>
      <c r="Y58" s="75"/>
    </row>
    <row r="59" spans="1:25" ht="18.5">
      <c r="A59" s="1" t="s">
        <v>2</v>
      </c>
      <c r="B59" s="101" t="s">
        <v>414</v>
      </c>
      <c r="C59" s="76"/>
      <c r="D59" s="94" t="s">
        <v>211</v>
      </c>
      <c r="E59" s="76"/>
      <c r="F59" s="94" t="s">
        <v>337</v>
      </c>
      <c r="G59" s="76"/>
      <c r="H59" s="76" t="s">
        <v>870</v>
      </c>
      <c r="I59" s="76"/>
      <c r="J59" s="94" t="s">
        <v>253</v>
      </c>
      <c r="K59" s="76"/>
      <c r="L59" s="105" t="s">
        <v>297</v>
      </c>
      <c r="M59" s="76"/>
      <c r="N59" s="94" t="s">
        <v>178</v>
      </c>
      <c r="O59" s="76"/>
      <c r="P59" s="101" t="s">
        <v>278</v>
      </c>
      <c r="Q59" s="76"/>
      <c r="R59" s="94" t="s">
        <v>440</v>
      </c>
      <c r="S59" s="76"/>
      <c r="T59" s="115" t="s">
        <v>354</v>
      </c>
      <c r="U59" s="76"/>
      <c r="V59" s="110" t="s">
        <v>328</v>
      </c>
      <c r="W59" s="75"/>
      <c r="X59" s="75"/>
      <c r="Y59" s="75"/>
    </row>
    <row r="60" spans="1:25" ht="18.5">
      <c r="A60" s="1" t="s">
        <v>3</v>
      </c>
      <c r="B60" s="101" t="s">
        <v>415</v>
      </c>
      <c r="C60" s="76"/>
      <c r="D60" s="94" t="s">
        <v>206</v>
      </c>
      <c r="E60" s="76"/>
      <c r="F60" s="94" t="s">
        <v>338</v>
      </c>
      <c r="G60" s="76"/>
      <c r="H60" s="76" t="s">
        <v>868</v>
      </c>
      <c r="I60" s="76"/>
      <c r="J60" s="94" t="s">
        <v>253</v>
      </c>
      <c r="K60" s="76"/>
      <c r="L60" s="105" t="s">
        <v>295</v>
      </c>
      <c r="M60" s="76"/>
      <c r="N60" s="94" t="s">
        <v>179</v>
      </c>
      <c r="O60" s="76"/>
      <c r="P60" s="101" t="s">
        <v>279</v>
      </c>
      <c r="Q60" s="76"/>
      <c r="R60" s="94" t="s">
        <v>440</v>
      </c>
      <c r="S60" s="76"/>
      <c r="T60" s="115" t="s">
        <v>355</v>
      </c>
      <c r="U60" s="76"/>
      <c r="V60" s="110" t="s">
        <v>326</v>
      </c>
      <c r="W60" s="75"/>
      <c r="X60" s="75"/>
      <c r="Y60" s="75"/>
    </row>
    <row r="61" spans="1:25" ht="18.5">
      <c r="A61" s="1" t="s">
        <v>86</v>
      </c>
      <c r="B61" s="101" t="s">
        <v>411</v>
      </c>
      <c r="C61" s="76"/>
      <c r="D61" s="94" t="s">
        <v>206</v>
      </c>
      <c r="E61" s="76"/>
      <c r="F61" s="94" t="s">
        <v>338</v>
      </c>
      <c r="G61" s="76"/>
      <c r="H61" s="76" t="s">
        <v>870</v>
      </c>
      <c r="I61" s="76"/>
      <c r="J61" s="94" t="s">
        <v>253</v>
      </c>
      <c r="K61" s="76"/>
      <c r="L61" s="105"/>
      <c r="M61" s="76"/>
      <c r="N61" s="94"/>
      <c r="O61" s="76"/>
      <c r="P61" s="101" t="s">
        <v>278</v>
      </c>
      <c r="Q61" s="76"/>
      <c r="R61" s="94"/>
      <c r="S61" s="76"/>
      <c r="T61" s="115"/>
      <c r="U61" s="76"/>
      <c r="V61" s="110" t="s">
        <v>327</v>
      </c>
      <c r="W61" s="75"/>
      <c r="X61" s="75"/>
      <c r="Y61" s="75"/>
    </row>
    <row r="62" spans="1:25" ht="14.5">
      <c r="A62" s="1" t="s">
        <v>4</v>
      </c>
      <c r="B62" s="132" t="s">
        <v>416</v>
      </c>
      <c r="C62" s="76"/>
      <c r="D62" s="76" t="s">
        <v>219</v>
      </c>
      <c r="E62" s="76"/>
      <c r="F62" s="94" t="s">
        <v>339</v>
      </c>
      <c r="G62" s="76"/>
      <c r="H62" s="76" t="s">
        <v>871</v>
      </c>
      <c r="I62" s="76"/>
      <c r="J62" s="94" t="s">
        <v>254</v>
      </c>
      <c r="K62" s="76"/>
      <c r="L62" s="106" t="s">
        <v>290</v>
      </c>
      <c r="M62" s="76"/>
      <c r="N62" s="94" t="s">
        <v>179</v>
      </c>
      <c r="O62" s="76"/>
      <c r="P62" s="101"/>
      <c r="Q62" s="76"/>
      <c r="R62" s="119" t="s">
        <v>439</v>
      </c>
      <c r="S62" s="76"/>
      <c r="T62" s="115" t="s">
        <v>354</v>
      </c>
      <c r="U62" s="76"/>
      <c r="V62" s="131" t="s">
        <v>324</v>
      </c>
      <c r="W62" s="75"/>
      <c r="X62" s="75"/>
      <c r="Y62" s="75"/>
    </row>
    <row r="63" spans="1:25" ht="1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27" t="str">
        <f>B6</f>
        <v>Crawley</v>
      </c>
      <c r="G63" s="18"/>
      <c r="H63" s="27" t="str">
        <f>B7</f>
        <v>Chichester</v>
      </c>
      <c r="I63" s="18"/>
      <c r="J63" s="27" t="str">
        <f>B8</f>
        <v>Eastbourne</v>
      </c>
      <c r="K63" s="59"/>
      <c r="L63" s="6" t="str">
        <f>B9</f>
        <v>Horsham BS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145</v>
      </c>
      <c r="U63" s="61"/>
      <c r="V63" s="6" t="s">
        <v>146</v>
      </c>
      <c r="W63" s="57"/>
      <c r="X63" s="57"/>
      <c r="Y63" s="57"/>
    </row>
    <row r="64" spans="1:25" ht="13">
      <c r="A64" s="1"/>
      <c r="B64" s="27" t="s">
        <v>51</v>
      </c>
      <c r="C64" s="18"/>
      <c r="D64" s="27" t="s">
        <v>51</v>
      </c>
      <c r="E64" s="18"/>
      <c r="F64" s="27" t="s">
        <v>51</v>
      </c>
      <c r="G64" s="18"/>
      <c r="H64" s="27" t="s">
        <v>51</v>
      </c>
      <c r="I64" s="18"/>
      <c r="J64" s="27" t="s">
        <v>51</v>
      </c>
      <c r="K64" s="18"/>
      <c r="L64" s="62" t="s">
        <v>51</v>
      </c>
      <c r="M64" s="18"/>
      <c r="N64" s="27" t="s">
        <v>51</v>
      </c>
      <c r="O64" s="18"/>
      <c r="P64" s="27" t="s">
        <v>51</v>
      </c>
      <c r="Q64" s="18"/>
      <c r="R64" s="27" t="s">
        <v>51</v>
      </c>
      <c r="S64" s="18"/>
      <c r="T64" s="65" t="s">
        <v>51</v>
      </c>
      <c r="U64" s="18"/>
      <c r="V64" s="27" t="s">
        <v>51</v>
      </c>
      <c r="W64" s="57"/>
      <c r="X64" s="58"/>
      <c r="Y64" s="57"/>
    </row>
    <row r="65" spans="1:25" ht="14.5">
      <c r="A65" s="1">
        <v>100</v>
      </c>
      <c r="B65" s="101" t="s">
        <v>413</v>
      </c>
      <c r="C65" s="76"/>
      <c r="D65" s="94" t="s">
        <v>212</v>
      </c>
      <c r="E65" s="76"/>
      <c r="F65" s="94" t="s">
        <v>340</v>
      </c>
      <c r="G65" s="76"/>
      <c r="H65" s="76"/>
      <c r="I65" s="76"/>
      <c r="J65" s="94" t="s">
        <v>255</v>
      </c>
      <c r="K65" s="76"/>
      <c r="L65" s="105"/>
      <c r="M65" s="76"/>
      <c r="N65" s="94" t="s">
        <v>177</v>
      </c>
      <c r="O65" s="76"/>
      <c r="P65" s="101" t="s">
        <v>280</v>
      </c>
      <c r="Q65" s="76"/>
      <c r="R65" s="76"/>
      <c r="S65" s="76"/>
      <c r="T65" s="115" t="s">
        <v>353</v>
      </c>
      <c r="U65" s="76"/>
      <c r="V65" s="76"/>
      <c r="W65" s="75"/>
      <c r="X65" s="75"/>
      <c r="Y65" s="75"/>
    </row>
    <row r="66" spans="1:25" ht="18.5">
      <c r="A66" s="1">
        <v>200</v>
      </c>
      <c r="B66" s="101" t="s">
        <v>416</v>
      </c>
      <c r="C66" s="76"/>
      <c r="D66" s="94" t="s">
        <v>213</v>
      </c>
      <c r="E66" s="76"/>
      <c r="F66" s="94" t="s">
        <v>820</v>
      </c>
      <c r="G66" s="76"/>
      <c r="H66" s="76" t="s">
        <v>871</v>
      </c>
      <c r="I66" s="76"/>
      <c r="J66" s="94" t="s">
        <v>257</v>
      </c>
      <c r="K66" s="76"/>
      <c r="L66" s="105" t="s">
        <v>297</v>
      </c>
      <c r="M66" s="76"/>
      <c r="N66" s="94" t="s">
        <v>180</v>
      </c>
      <c r="O66" s="76"/>
      <c r="P66" s="101"/>
      <c r="Q66" s="76"/>
      <c r="R66" s="76"/>
      <c r="S66" s="76"/>
      <c r="T66" s="115" t="s">
        <v>355</v>
      </c>
      <c r="U66" s="76"/>
      <c r="V66" s="110" t="s">
        <v>329</v>
      </c>
      <c r="W66" s="75"/>
      <c r="X66" s="75"/>
      <c r="Y66" s="75"/>
    </row>
    <row r="67" spans="1:25" ht="18.5">
      <c r="A67" s="1">
        <v>300</v>
      </c>
      <c r="B67" s="101" t="s">
        <v>417</v>
      </c>
      <c r="C67" s="76"/>
      <c r="D67" s="94" t="s">
        <v>213</v>
      </c>
      <c r="E67" s="76"/>
      <c r="F67" s="94" t="s">
        <v>341</v>
      </c>
      <c r="G67" s="76"/>
      <c r="H67" s="76" t="s">
        <v>872</v>
      </c>
      <c r="I67" s="76"/>
      <c r="J67" s="94" t="s">
        <v>257</v>
      </c>
      <c r="K67" s="76"/>
      <c r="L67" s="105" t="s">
        <v>299</v>
      </c>
      <c r="M67" s="76"/>
      <c r="N67" s="94" t="s">
        <v>181</v>
      </c>
      <c r="O67" s="76"/>
      <c r="P67" s="101" t="s">
        <v>281</v>
      </c>
      <c r="Q67" s="76"/>
      <c r="R67" s="76"/>
      <c r="S67" s="76"/>
      <c r="T67" s="115"/>
      <c r="U67" s="76"/>
      <c r="V67" s="110" t="s">
        <v>330</v>
      </c>
      <c r="W67" s="75"/>
      <c r="X67" s="75"/>
      <c r="Y67" s="75"/>
    </row>
    <row r="68" spans="1:25" ht="14.5">
      <c r="A68" s="1">
        <v>800</v>
      </c>
      <c r="B68" s="101" t="s">
        <v>418</v>
      </c>
      <c r="C68" s="76"/>
      <c r="D68" s="94" t="s">
        <v>214</v>
      </c>
      <c r="E68" s="76"/>
      <c r="F68" s="94" t="s">
        <v>337</v>
      </c>
      <c r="G68" s="76"/>
      <c r="H68" s="76" t="s">
        <v>866</v>
      </c>
      <c r="I68" s="76"/>
      <c r="J68" s="94" t="s">
        <v>252</v>
      </c>
      <c r="K68" s="76"/>
      <c r="L68" s="105"/>
      <c r="M68" s="76"/>
      <c r="N68" s="94" t="s">
        <v>182</v>
      </c>
      <c r="O68" s="76"/>
      <c r="P68" s="101" t="s">
        <v>281</v>
      </c>
      <c r="Q68" s="76"/>
      <c r="R68" s="76"/>
      <c r="S68" s="76"/>
      <c r="T68" s="115"/>
      <c r="U68" s="76"/>
      <c r="V68" s="76"/>
      <c r="W68" s="75"/>
      <c r="X68" s="75"/>
      <c r="Y68" s="75"/>
    </row>
    <row r="69" spans="1:25" ht="18.5">
      <c r="A69" s="1">
        <v>1500</v>
      </c>
      <c r="B69" s="101" t="s">
        <v>419</v>
      </c>
      <c r="C69" s="76"/>
      <c r="D69" s="94" t="s">
        <v>215</v>
      </c>
      <c r="E69" s="76"/>
      <c r="F69" s="94" t="s">
        <v>339</v>
      </c>
      <c r="G69" s="76"/>
      <c r="H69" s="76" t="s">
        <v>872</v>
      </c>
      <c r="I69" s="76"/>
      <c r="J69" s="94" t="s">
        <v>258</v>
      </c>
      <c r="K69" s="76"/>
      <c r="L69" s="105" t="s">
        <v>300</v>
      </c>
      <c r="M69" s="76"/>
      <c r="N69" s="94" t="s">
        <v>179</v>
      </c>
      <c r="O69" s="76"/>
      <c r="P69" s="101"/>
      <c r="Q69" s="76"/>
      <c r="R69" s="76"/>
      <c r="S69" s="76"/>
      <c r="T69" s="115"/>
      <c r="U69" s="76"/>
      <c r="V69" s="110" t="s">
        <v>330</v>
      </c>
      <c r="W69" s="75"/>
      <c r="X69" s="75"/>
      <c r="Y69" s="75"/>
    </row>
    <row r="70" spans="1:25" ht="14.5">
      <c r="A70" s="1" t="s">
        <v>43</v>
      </c>
      <c r="B70" s="101" t="s">
        <v>420</v>
      </c>
      <c r="C70" s="76"/>
      <c r="D70" s="94" t="s">
        <v>216</v>
      </c>
      <c r="E70" s="76"/>
      <c r="F70" s="94" t="s">
        <v>342</v>
      </c>
      <c r="G70" s="76"/>
      <c r="H70" s="76" t="s">
        <v>872</v>
      </c>
      <c r="I70" s="76"/>
      <c r="J70" s="94" t="s">
        <v>255</v>
      </c>
      <c r="K70" s="76"/>
      <c r="L70" s="105"/>
      <c r="M70" s="76"/>
      <c r="N70" s="94" t="s">
        <v>183</v>
      </c>
      <c r="O70" s="76"/>
      <c r="P70" s="101"/>
      <c r="Q70" s="76"/>
      <c r="R70" s="76"/>
      <c r="S70" s="76"/>
      <c r="T70" s="115"/>
      <c r="U70" s="76"/>
      <c r="V70" s="76"/>
      <c r="W70" s="75"/>
      <c r="X70" s="75"/>
      <c r="Y70" s="75"/>
    </row>
    <row r="71" spans="1:25" ht="14.5">
      <c r="A71" s="1" t="s">
        <v>85</v>
      </c>
      <c r="B71" s="101"/>
      <c r="C71" s="76"/>
      <c r="D71" s="94"/>
      <c r="E71" s="76"/>
      <c r="F71" s="94"/>
      <c r="G71" s="76"/>
      <c r="H71" s="76"/>
      <c r="I71" s="76"/>
      <c r="J71" s="94"/>
      <c r="K71" s="76"/>
      <c r="L71" s="105"/>
      <c r="M71" s="76"/>
      <c r="N71" s="94" t="s">
        <v>184</v>
      </c>
      <c r="O71" s="76"/>
      <c r="P71" s="101"/>
      <c r="Q71" s="76"/>
      <c r="R71" s="76"/>
      <c r="S71" s="76"/>
      <c r="T71" s="115"/>
      <c r="U71" s="76"/>
      <c r="V71" s="76"/>
      <c r="W71" s="75"/>
      <c r="X71" s="75"/>
      <c r="Y71" s="75"/>
    </row>
    <row r="72" spans="1:25" ht="18.5">
      <c r="A72" s="1" t="s">
        <v>0</v>
      </c>
      <c r="B72" s="101"/>
      <c r="C72" s="76"/>
      <c r="D72" s="94" t="s">
        <v>213</v>
      </c>
      <c r="E72" s="76"/>
      <c r="F72" s="94" t="s">
        <v>343</v>
      </c>
      <c r="G72" s="76"/>
      <c r="H72" s="76"/>
      <c r="I72" s="76"/>
      <c r="J72" s="94" t="s">
        <v>259</v>
      </c>
      <c r="K72" s="76"/>
      <c r="L72" s="105" t="s">
        <v>294</v>
      </c>
      <c r="M72" s="76"/>
      <c r="N72" s="94"/>
      <c r="O72" s="76"/>
      <c r="P72" s="101"/>
      <c r="Q72" s="76"/>
      <c r="R72" s="76"/>
      <c r="S72" s="76"/>
      <c r="T72" s="116"/>
      <c r="U72" s="76"/>
      <c r="V72" s="110" t="s">
        <v>325</v>
      </c>
      <c r="W72" s="75"/>
      <c r="X72" s="75"/>
      <c r="Y72" s="75"/>
    </row>
    <row r="73" spans="1:25" ht="18.5">
      <c r="A73" s="1" t="s">
        <v>1</v>
      </c>
      <c r="B73" s="101" t="s">
        <v>418</v>
      </c>
      <c r="C73" s="76"/>
      <c r="D73" s="94" t="s">
        <v>217</v>
      </c>
      <c r="E73" s="76"/>
      <c r="F73" s="94" t="s">
        <v>345</v>
      </c>
      <c r="G73" s="76"/>
      <c r="H73" s="76" t="s">
        <v>867</v>
      </c>
      <c r="I73" s="76"/>
      <c r="J73" s="94" t="s">
        <v>260</v>
      </c>
      <c r="K73" s="76"/>
      <c r="L73" s="105" t="s">
        <v>299</v>
      </c>
      <c r="M73" s="76"/>
      <c r="N73" s="94" t="s">
        <v>185</v>
      </c>
      <c r="O73" s="76"/>
      <c r="P73" s="101" t="s">
        <v>274</v>
      </c>
      <c r="Q73" s="76"/>
      <c r="R73" s="76"/>
      <c r="S73" s="76"/>
      <c r="T73" s="117" t="s">
        <v>353</v>
      </c>
      <c r="U73" s="76"/>
      <c r="V73" s="110" t="s">
        <v>324</v>
      </c>
      <c r="W73" s="75"/>
      <c r="X73" s="75"/>
      <c r="Y73" s="75"/>
    </row>
    <row r="74" spans="1:25" ht="18.5">
      <c r="A74" s="1" t="s">
        <v>2</v>
      </c>
      <c r="B74" s="101" t="s">
        <v>421</v>
      </c>
      <c r="C74" s="76"/>
      <c r="D74" s="94" t="s">
        <v>208</v>
      </c>
      <c r="E74" s="76"/>
      <c r="F74" s="94" t="s">
        <v>341</v>
      </c>
      <c r="G74" s="76"/>
      <c r="H74" s="76" t="s">
        <v>866</v>
      </c>
      <c r="I74" s="76"/>
      <c r="J74" s="94" t="s">
        <v>255</v>
      </c>
      <c r="K74" s="76"/>
      <c r="L74" s="105" t="s">
        <v>289</v>
      </c>
      <c r="M74" s="76"/>
      <c r="N74" s="94"/>
      <c r="O74" s="76"/>
      <c r="P74" s="101" t="s">
        <v>856</v>
      </c>
      <c r="Q74" s="76"/>
      <c r="R74" s="94" t="s">
        <v>438</v>
      </c>
      <c r="S74" s="76"/>
      <c r="T74" s="117" t="s">
        <v>355</v>
      </c>
      <c r="U74" s="76"/>
      <c r="V74" s="110" t="s">
        <v>330</v>
      </c>
      <c r="W74" s="75"/>
      <c r="X74" s="75"/>
      <c r="Y74" s="75"/>
    </row>
    <row r="75" spans="1:25" ht="18.5">
      <c r="A75" s="1" t="s">
        <v>3</v>
      </c>
      <c r="B75" s="101" t="s">
        <v>417</v>
      </c>
      <c r="C75" s="76"/>
      <c r="D75" s="94" t="s">
        <v>207</v>
      </c>
      <c r="E75" s="76"/>
      <c r="F75" s="94" t="s">
        <v>333</v>
      </c>
      <c r="G75" s="76"/>
      <c r="H75" s="76" t="s">
        <v>869</v>
      </c>
      <c r="I75" s="76"/>
      <c r="J75" s="94" t="s">
        <v>248</v>
      </c>
      <c r="K75" s="76"/>
      <c r="L75" s="105" t="s">
        <v>299</v>
      </c>
      <c r="M75" s="76"/>
      <c r="N75" s="94" t="s">
        <v>186</v>
      </c>
      <c r="O75" s="76"/>
      <c r="P75" s="101" t="s">
        <v>278</v>
      </c>
      <c r="Q75" s="76"/>
      <c r="R75" s="94" t="s">
        <v>439</v>
      </c>
      <c r="S75" s="76"/>
      <c r="T75" s="116"/>
      <c r="U75" s="76"/>
      <c r="V75" s="110" t="s">
        <v>327</v>
      </c>
      <c r="W75" s="75"/>
      <c r="X75" s="75"/>
      <c r="Y75" s="75"/>
    </row>
    <row r="76" spans="1:25" ht="14.5">
      <c r="A76" s="1" t="s">
        <v>86</v>
      </c>
      <c r="B76" s="101" t="s">
        <v>419</v>
      </c>
      <c r="C76" s="76"/>
      <c r="D76" s="94" t="s">
        <v>214</v>
      </c>
      <c r="E76" s="76"/>
      <c r="F76" s="94"/>
      <c r="G76" s="76"/>
      <c r="H76" s="76" t="s">
        <v>869</v>
      </c>
      <c r="I76" s="76"/>
      <c r="J76" s="94" t="s">
        <v>254</v>
      </c>
      <c r="K76" s="76"/>
      <c r="L76" s="105"/>
      <c r="M76" s="76"/>
      <c r="N76" s="94"/>
      <c r="O76" s="76"/>
      <c r="P76" s="101" t="s">
        <v>282</v>
      </c>
      <c r="Q76" s="76"/>
      <c r="R76" s="76"/>
      <c r="S76" s="76"/>
      <c r="T76" s="116"/>
      <c r="U76" s="76"/>
      <c r="V76" s="19"/>
      <c r="W76" s="75"/>
      <c r="X76" s="75"/>
      <c r="Y76" s="75"/>
    </row>
    <row r="77" spans="1:25" ht="14.5">
      <c r="A77" s="1" t="s">
        <v>4</v>
      </c>
      <c r="B77" s="118" t="s">
        <v>420</v>
      </c>
      <c r="C77" s="76"/>
      <c r="D77" s="97" t="s">
        <v>218</v>
      </c>
      <c r="E77" s="76"/>
      <c r="F77" s="94"/>
      <c r="G77" s="76"/>
      <c r="H77" s="76" t="s">
        <v>870</v>
      </c>
      <c r="I77" s="76"/>
      <c r="J77" s="94" t="s">
        <v>261</v>
      </c>
      <c r="K77" s="76"/>
      <c r="L77" s="107" t="s">
        <v>301</v>
      </c>
      <c r="M77" s="76"/>
      <c r="N77" s="94" t="s">
        <v>180</v>
      </c>
      <c r="O77" s="76"/>
      <c r="P77" s="102"/>
      <c r="Q77" s="76"/>
      <c r="R77" s="76" t="s">
        <v>440</v>
      </c>
      <c r="S77" s="76"/>
      <c r="T77" s="116"/>
      <c r="U77" s="76"/>
      <c r="V77" s="76"/>
      <c r="W77" s="75"/>
      <c r="X77" s="75"/>
      <c r="Y77" s="75"/>
    </row>
    <row r="78" spans="1:25" ht="13">
      <c r="A78" s="1" t="s">
        <v>9</v>
      </c>
      <c r="B78" s="77" t="str">
        <f>B4</f>
        <v>HYAC</v>
      </c>
      <c r="C78" s="75"/>
      <c r="D78" s="77" t="str">
        <f>B5</f>
        <v>Brighton &amp; Hove</v>
      </c>
      <c r="E78" s="77"/>
      <c r="F78" s="77" t="str">
        <f>B6</f>
        <v>Crawley</v>
      </c>
      <c r="G78" s="77"/>
      <c r="H78" s="77" t="str">
        <f>B7</f>
        <v>Chichester</v>
      </c>
      <c r="I78" s="77"/>
      <c r="J78" s="77" t="str">
        <f>B8</f>
        <v>Eastbourne</v>
      </c>
      <c r="K78" s="77"/>
      <c r="L78" s="77" t="str">
        <f>B9</f>
        <v>Horsham BS</v>
      </c>
      <c r="M78" s="77"/>
      <c r="N78" s="77" t="str">
        <f>B10</f>
        <v>Lewes</v>
      </c>
      <c r="O78" s="77"/>
      <c r="P78" s="77" t="str">
        <f>B11</f>
        <v>Worthing</v>
      </c>
      <c r="Q78" s="77"/>
      <c r="R78" s="77" t="s">
        <v>852</v>
      </c>
      <c r="S78" s="77"/>
      <c r="T78" s="78"/>
      <c r="U78" s="75"/>
      <c r="V78" s="78"/>
      <c r="W78" s="75"/>
      <c r="X78" s="75"/>
      <c r="Y78" s="75"/>
    </row>
    <row r="79" spans="1:25"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5" spans="1:11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>
      <c r="A107" s="1" t="s">
        <v>44</v>
      </c>
      <c r="B107">
        <v>2</v>
      </c>
    </row>
    <row r="108" spans="1:11">
      <c r="A108" s="1" t="s">
        <v>42</v>
      </c>
      <c r="B108">
        <v>3</v>
      </c>
    </row>
    <row r="109" spans="1:11">
      <c r="A109" s="1" t="s">
        <v>25</v>
      </c>
      <c r="B109">
        <v>4</v>
      </c>
    </row>
    <row r="110" spans="1:11">
      <c r="A110" s="1" t="s">
        <v>26</v>
      </c>
      <c r="B110">
        <v>5</v>
      </c>
    </row>
    <row r="111" spans="1:11">
      <c r="A111" s="1" t="s">
        <v>32</v>
      </c>
      <c r="B111">
        <v>5</v>
      </c>
    </row>
    <row r="112" spans="1:11">
      <c r="A112" s="1" t="s">
        <v>27</v>
      </c>
      <c r="B112">
        <v>6</v>
      </c>
    </row>
    <row r="113" spans="1:2">
      <c r="A113" s="1" t="s">
        <v>28</v>
      </c>
      <c r="B113">
        <v>7</v>
      </c>
    </row>
    <row r="114" spans="1:2">
      <c r="A114" s="1" t="s">
        <v>29</v>
      </c>
      <c r="B114">
        <v>8</v>
      </c>
    </row>
    <row r="115" spans="1:2">
      <c r="A115" s="1" t="s">
        <v>30</v>
      </c>
      <c r="B115">
        <v>9</v>
      </c>
    </row>
    <row r="116" spans="1:2">
      <c r="A116" s="1" t="s">
        <v>31</v>
      </c>
      <c r="B116">
        <v>10</v>
      </c>
    </row>
    <row r="117" spans="1:2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522"/>
  <sheetViews>
    <sheetView tabSelected="1" zoomScaleNormal="100" workbookViewId="0">
      <selection activeCell="B1" sqref="B1"/>
    </sheetView>
  </sheetViews>
  <sheetFormatPr defaultRowHeight="12.5"/>
  <cols>
    <col min="1" max="1" width="0.1796875" style="19" customWidth="1"/>
    <col min="2" max="2" width="5.453125" style="25" customWidth="1"/>
    <col min="3" max="3" width="25.26953125" style="39" customWidth="1"/>
    <col min="4" max="4" width="0.1796875" style="54" customWidth="1"/>
    <col min="5" max="5" width="25.26953125" style="39" customWidth="1"/>
    <col min="6" max="6" width="7.1796875" style="24" customWidth="1"/>
    <col min="7" max="7" width="4.26953125" style="33" customWidth="1"/>
    <col min="8" max="8" width="6.54296875" style="19" customWidth="1"/>
    <col min="9" max="17" width="4" hidden="1" customWidth="1"/>
    <col min="18" max="19" width="4.1796875" hidden="1" customWidth="1"/>
    <col min="20" max="20" width="3.81640625" hidden="1" customWidth="1"/>
    <col min="21" max="21" width="5.453125" hidden="1" customWidth="1"/>
    <col min="22" max="22" width="8.7265625" hidden="1" customWidth="1"/>
    <col min="23" max="23" width="8.26953125" hidden="1" customWidth="1"/>
  </cols>
  <sheetData>
    <row r="1" spans="1:23" ht="15.5">
      <c r="B1" s="133" t="s">
        <v>873</v>
      </c>
    </row>
    <row r="3" spans="1:23" ht="13">
      <c r="A3" s="14"/>
      <c r="B3" s="48"/>
      <c r="C3" s="42" t="s">
        <v>6</v>
      </c>
      <c r="D3" s="43"/>
      <c r="E3" s="42" t="s">
        <v>7</v>
      </c>
      <c r="F3" s="55"/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5"/>
      <c r="B4" s="45">
        <v>1</v>
      </c>
      <c r="C4" s="44" t="str">
        <f>Dec!B5</f>
        <v>Brighton &amp; Hove</v>
      </c>
      <c r="D4" s="45"/>
      <c r="E4" s="46">
        <f>$J$438</f>
        <v>509</v>
      </c>
      <c r="F4" s="56" t="str">
        <f>Dec!A5</f>
        <v>B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/>
      <c r="B5" s="45">
        <v>2</v>
      </c>
      <c r="C5" s="44" t="str">
        <f>Dec!B6</f>
        <v>Crawley</v>
      </c>
      <c r="D5" s="45"/>
      <c r="E5" s="46">
        <f>$K$438</f>
        <v>416</v>
      </c>
      <c r="F5" s="56" t="str">
        <f>Dec!A6</f>
        <v>C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45">
        <v>3</v>
      </c>
      <c r="C6" s="44" t="str">
        <f>Dec!B8</f>
        <v>Eastbourne</v>
      </c>
      <c r="D6" s="45"/>
      <c r="E6" s="46">
        <f>$M$438</f>
        <v>372.5</v>
      </c>
      <c r="F6" s="56" t="str">
        <f>Dec!A8</f>
        <v>E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45">
        <v>4</v>
      </c>
      <c r="C7" s="44" t="str">
        <f>Dec!B7</f>
        <v>Chichester</v>
      </c>
      <c r="D7" s="45"/>
      <c r="E7" s="46">
        <f>$L$438</f>
        <v>364.5</v>
      </c>
      <c r="F7" s="56" t="str">
        <f>Dec!A7</f>
        <v>D</v>
      </c>
      <c r="G7" s="35"/>
      <c r="H7" s="2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45">
        <v>5</v>
      </c>
      <c r="C8" s="44" t="str">
        <f>Dec!B10</f>
        <v>Lewes</v>
      </c>
      <c r="D8" s="45"/>
      <c r="E8" s="46">
        <f>$O$438</f>
        <v>294.5</v>
      </c>
      <c r="F8" s="56" t="str">
        <f>Dec!A10</f>
        <v>L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45">
        <v>6</v>
      </c>
      <c r="C9" s="44" t="str">
        <f>Dec!B9</f>
        <v>Horsham BS</v>
      </c>
      <c r="D9" s="45"/>
      <c r="E9" s="46">
        <f>$N$438</f>
        <v>213</v>
      </c>
      <c r="F9" s="56" t="str">
        <f>Dec!A9</f>
        <v>F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45">
        <v>7</v>
      </c>
      <c r="C10" s="44" t="str">
        <f>Dec!B4</f>
        <v>HYAC</v>
      </c>
      <c r="D10" s="45"/>
      <c r="E10" s="46">
        <f>$I$438</f>
        <v>174.5</v>
      </c>
      <c r="F10" s="56" t="str">
        <f>Dec!A4</f>
        <v>H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5"/>
      <c r="B11" s="45">
        <v>8</v>
      </c>
      <c r="C11" s="44" t="str">
        <f>Dec!B11</f>
        <v>Worthing</v>
      </c>
      <c r="D11" s="45"/>
      <c r="E11" s="46">
        <f>$P$438</f>
        <v>172</v>
      </c>
      <c r="F11" s="56" t="str">
        <f>Dec!A11</f>
        <v>W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5"/>
      <c r="B12" s="45">
        <v>9</v>
      </c>
      <c r="C12" s="44" t="s">
        <v>145</v>
      </c>
      <c r="D12" s="45"/>
      <c r="E12" s="46">
        <f>$R$438</f>
        <v>147</v>
      </c>
      <c r="F12" s="56" t="s">
        <v>144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>
      <c r="A13" s="15"/>
      <c r="B13" s="45">
        <v>10</v>
      </c>
      <c r="C13" s="44" t="s">
        <v>83</v>
      </c>
      <c r="D13" s="45"/>
      <c r="E13" s="46">
        <f>$R$438</f>
        <v>147</v>
      </c>
      <c r="F13" s="56" t="e">
        <f>Dec!#REF!</f>
        <v>#REF!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>
      <c r="A14" s="15"/>
      <c r="B14" s="45">
        <v>11</v>
      </c>
      <c r="C14" s="44" t="e">
        <f>Dec!#REF!</f>
        <v>#REF!</v>
      </c>
      <c r="D14" s="45"/>
      <c r="E14" s="46">
        <f>$S$438</f>
        <v>124</v>
      </c>
      <c r="F14" s="56" t="e">
        <f>Dec!#REF!</f>
        <v>#REF!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>
      <c r="A15" s="15"/>
      <c r="B15" s="45">
        <v>12</v>
      </c>
      <c r="C15" s="44" t="str">
        <f>Dec!B15</f>
        <v>Team 12</v>
      </c>
      <c r="D15" s="45"/>
      <c r="E15" s="46">
        <f>$T$438</f>
        <v>0</v>
      </c>
      <c r="F15" s="56">
        <f>Dec!A15</f>
        <v>0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5"/>
      <c r="B16" s="45" t="s">
        <v>147</v>
      </c>
      <c r="C16" s="44" t="s">
        <v>146</v>
      </c>
      <c r="D16" s="45"/>
      <c r="E16" s="46">
        <f>$S$438</f>
        <v>124</v>
      </c>
      <c r="F16" s="56" t="s">
        <v>150</v>
      </c>
      <c r="G16" s="35"/>
      <c r="H16" s="2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5"/>
      <c r="B17" s="45" t="s">
        <v>148</v>
      </c>
      <c r="C17" s="44" t="str">
        <f>Dec!B12</f>
        <v>Haywards Heath</v>
      </c>
      <c r="D17" s="45"/>
      <c r="E17" s="46">
        <f>$Q$438</f>
        <v>62</v>
      </c>
      <c r="F17" s="56" t="s">
        <v>53</v>
      </c>
      <c r="G17" s="35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>
      <c r="A18" s="15"/>
      <c r="B18" s="31"/>
      <c r="C18" s="47"/>
      <c r="D18" s="48"/>
      <c r="E18" s="47"/>
      <c r="F18" s="20"/>
      <c r="G18" s="35"/>
      <c r="H18" s="26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>
      <c r="A19" s="15">
        <v>100</v>
      </c>
      <c r="B19" s="31"/>
      <c r="C19" s="43" t="s">
        <v>88</v>
      </c>
      <c r="D19" s="43"/>
      <c r="E19" s="49"/>
      <c r="F19" s="22"/>
      <c r="G19" s="35"/>
      <c r="H19" s="26" t="s">
        <v>37</v>
      </c>
      <c r="I19" s="92" t="str">
        <f>Dec!A4</f>
        <v>H</v>
      </c>
      <c r="J19" s="92" t="str">
        <f>Dec!A5</f>
        <v>B</v>
      </c>
      <c r="K19" s="92" t="str">
        <f>Dec!A6</f>
        <v>C</v>
      </c>
      <c r="L19" s="92" t="str">
        <f>Dec!A7</f>
        <v>D</v>
      </c>
      <c r="M19" s="92" t="str">
        <f>Dec!A8</f>
        <v>E</v>
      </c>
      <c r="N19" s="92" t="str">
        <f>Dec!A9</f>
        <v>F</v>
      </c>
      <c r="O19" s="92" t="str">
        <f>Dec!A10</f>
        <v>L</v>
      </c>
      <c r="P19" s="92" t="str">
        <f>Dec!A11</f>
        <v>W</v>
      </c>
      <c r="Q19" s="92" t="str">
        <f>Dec!A12</f>
        <v>Y</v>
      </c>
      <c r="R19" s="92" t="str">
        <f>Dec!A13</f>
        <v>G</v>
      </c>
      <c r="S19" s="92" t="str">
        <f>Dec!A14</f>
        <v>A</v>
      </c>
      <c r="T19" s="92"/>
      <c r="U19" s="8"/>
      <c r="V19" s="2" t="s">
        <v>104</v>
      </c>
      <c r="W19" s="2"/>
    </row>
    <row r="20" spans="1:23">
      <c r="A20" s="16" t="s">
        <v>466</v>
      </c>
      <c r="B20" s="41">
        <v>1</v>
      </c>
      <c r="C20" s="50" t="str">
        <f t="shared" ref="C20:C27" si="0">IF(A20="","",VLOOKUP($A$19,IF(LEN(A20)=2,FSB,FSA),VLOOKUP(LEFT(A20,1),Fteams,6,FALSE),FALSE))</f>
        <v>Nathan Burge</v>
      </c>
      <c r="D20" s="50">
        <f>IF(A20="","",VLOOKUP($A19,IF(LEN(A20)=2,FSB,FSA),VLOOKUP(LEFT(A20,1),Fteams,7,FALSE),FALSE))</f>
        <v>0</v>
      </c>
      <c r="E20" s="50" t="str">
        <f t="shared" ref="E20:E27" si="1">IF(A20="","",VLOOKUP(LEFT(A20,1),Fteams,2,FALSE))</f>
        <v>Eastbourne</v>
      </c>
      <c r="F20" s="23" t="s">
        <v>519</v>
      </c>
      <c r="G20" s="36">
        <v>11</v>
      </c>
      <c r="H20" s="38"/>
      <c r="I20" s="8" t="str">
        <f t="shared" ref="I20:T27" si="2">IF($A20="","",IF(LEFT($A20,1)=I$19,$G20,""))</f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11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>
      <c r="A21" s="16" t="s">
        <v>443</v>
      </c>
      <c r="B21" s="41">
        <v>2</v>
      </c>
      <c r="C21" s="50" t="str">
        <f t="shared" si="0"/>
        <v>Jonathan Lodi</v>
      </c>
      <c r="D21" s="50">
        <f>IF(A21="","",VLOOKUP($A19,IF(LEN(A21)=2,FSB,FSA),VLOOKUP(LEFT(A21,1),Fteams,7,FALSE),FALSE))</f>
        <v>0</v>
      </c>
      <c r="E21" s="50" t="str">
        <f t="shared" si="1"/>
        <v>Brighton &amp; Hove</v>
      </c>
      <c r="F21" s="23" t="s">
        <v>520</v>
      </c>
      <c r="G21" s="36">
        <v>10</v>
      </c>
      <c r="H21" s="38"/>
      <c r="I21" s="8" t="str">
        <f t="shared" si="2"/>
        <v/>
      </c>
      <c r="J21" s="8">
        <f t="shared" si="2"/>
        <v>10</v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>
      <c r="A22" s="16" t="s">
        <v>467</v>
      </c>
      <c r="B22" s="41">
        <v>3</v>
      </c>
      <c r="C22" s="50" t="str">
        <f t="shared" si="0"/>
        <v>Harry Windham</v>
      </c>
      <c r="D22" s="50">
        <f>IF(A22="","",VLOOKUP($A19,IF(LEN(A22)=2,FSB,FSA),VLOOKUP(LEFT(A22,1),Fteams,7,FALSE),FALSE))</f>
        <v>0</v>
      </c>
      <c r="E22" s="50" t="str">
        <f t="shared" si="1"/>
        <v>Worthing</v>
      </c>
      <c r="F22" s="23" t="s">
        <v>479</v>
      </c>
      <c r="G22" s="36">
        <v>9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>
        <f t="shared" si="2"/>
        <v>9</v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>
      <c r="A23" s="16" t="s">
        <v>446</v>
      </c>
      <c r="B23" s="41">
        <v>4</v>
      </c>
      <c r="C23" s="50" t="str">
        <f t="shared" si="0"/>
        <v>Joe Mensah</v>
      </c>
      <c r="D23" s="50">
        <f>IF(A23="","",VLOOKUP($A19,IF(LEN(A23)=2,FSB,FSA),VLOOKUP(LEFT(A23,1),Fteams,7,FALSE),FALSE))</f>
        <v>0</v>
      </c>
      <c r="E23" s="50" t="str">
        <f t="shared" si="1"/>
        <v>Crawley</v>
      </c>
      <c r="F23" s="23" t="s">
        <v>523</v>
      </c>
      <c r="G23" s="36">
        <v>8</v>
      </c>
      <c r="H23" s="38"/>
      <c r="I23" s="8" t="str">
        <f t="shared" si="2"/>
        <v/>
      </c>
      <c r="J23" s="8" t="str">
        <f t="shared" si="2"/>
        <v/>
      </c>
      <c r="K23" s="8">
        <f t="shared" si="2"/>
        <v>8</v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>
      <c r="A24" s="16" t="s">
        <v>444</v>
      </c>
      <c r="B24" s="41">
        <v>5</v>
      </c>
      <c r="C24" s="50" t="str">
        <f t="shared" si="0"/>
        <v>Reuben Shewan</v>
      </c>
      <c r="D24" s="50">
        <f>IF(A24="","",VLOOKUP($A19,IF(LEN(A24)=2,FSB,FSA),VLOOKUP(LEFT(A24,1),Fteams,7,FALSE),FALSE))</f>
        <v>0</v>
      </c>
      <c r="E24" s="50" t="str">
        <f t="shared" si="1"/>
        <v>Chichester</v>
      </c>
      <c r="F24" s="23" t="s">
        <v>523</v>
      </c>
      <c r="G24" s="36">
        <v>7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>
        <f t="shared" si="2"/>
        <v>7</v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>
      <c r="A25" s="16" t="s">
        <v>465</v>
      </c>
      <c r="B25" s="41">
        <v>6</v>
      </c>
      <c r="C25" s="50" t="str">
        <f t="shared" si="0"/>
        <v>Charlie Scoines</v>
      </c>
      <c r="D25" s="50">
        <f>IF(A25="","",VLOOKUP($A19,IF(LEN(A25)=2,FSB,FSA),VLOOKUP(LEFT(A25,1),Fteams,7,FALSE),FALSE))</f>
        <v>0</v>
      </c>
      <c r="E25" s="50" t="str">
        <f t="shared" si="1"/>
        <v>Horsham BS</v>
      </c>
      <c r="F25" s="23" t="s">
        <v>471</v>
      </c>
      <c r="G25" s="36">
        <v>6</v>
      </c>
      <c r="H25" s="38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>
        <f t="shared" si="2"/>
        <v>6</v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>
      <c r="A26" s="16" t="s">
        <v>445</v>
      </c>
      <c r="B26" s="41">
        <v>7</v>
      </c>
      <c r="C26" s="50" t="str">
        <f t="shared" si="0"/>
        <v>Eoin Dacey</v>
      </c>
      <c r="D26" s="50">
        <f>IF(A26="","",VLOOKUP($A19,IF(LEN(A26)=2,FSB,FSA),VLOOKUP(LEFT(A26,1),Fteams,7,FALSE),FALSE))</f>
        <v>0</v>
      </c>
      <c r="E26" s="50" t="str">
        <f t="shared" si="1"/>
        <v>Lewes</v>
      </c>
      <c r="F26" s="23" t="s">
        <v>524</v>
      </c>
      <c r="G26" s="36">
        <v>5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>
        <f t="shared" si="2"/>
        <v>5</v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>
      <c r="A27" s="16" t="s">
        <v>447</v>
      </c>
      <c r="B27" s="41">
        <v>8</v>
      </c>
      <c r="C27" s="50" t="str">
        <f t="shared" si="0"/>
        <v>George Brewer</v>
      </c>
      <c r="D27" s="50">
        <f>IF(A27="","",VLOOKUP($A19,IF(LEN(A27)=2,FSB,FSA),VLOOKUP(LEFT(A27,1),Fteams,7,FALSE),FALSE))</f>
        <v>0</v>
      </c>
      <c r="E27" s="50" t="str">
        <f t="shared" si="1"/>
        <v>East Grinstead</v>
      </c>
      <c r="F27" s="23" t="s">
        <v>451</v>
      </c>
      <c r="G27" s="36">
        <v>4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>
        <f t="shared" si="2"/>
        <v>4</v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ht="13">
      <c r="A28" s="15">
        <v>100</v>
      </c>
      <c r="B28" s="31"/>
      <c r="C28" s="51" t="s">
        <v>89</v>
      </c>
      <c r="D28" s="52"/>
      <c r="E28" s="49"/>
      <c r="F28" s="22"/>
      <c r="G28" s="35"/>
      <c r="H28" s="26" t="s">
        <v>37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2" t="s">
        <v>105</v>
      </c>
      <c r="W28" s="2"/>
    </row>
    <row r="29" spans="1:23">
      <c r="A29" s="17" t="s">
        <v>477</v>
      </c>
      <c r="B29" s="41">
        <v>1</v>
      </c>
      <c r="C29" s="50" t="str">
        <f t="shared" ref="C29:C35" si="3">IF(A29="","",VLOOKUP($A$28,IF(LEN(A29)=2,FSB,FSA),VLOOKUP(LEFT(A29,1),Fteams,6,FALSE),FALSE))</f>
        <v>Shay Dixon</v>
      </c>
      <c r="D29" s="50">
        <f>IF(A29="","",VLOOKUP($A28,IF(LEN(A29)=2,FSB,FSA),VLOOKUP(LEFT(A29,1),Fteams,7,FALSE),FALSE))</f>
        <v>0</v>
      </c>
      <c r="E29" s="50" t="str">
        <f t="shared" ref="E29:E35" si="4">IF(A29="","",VLOOKUP(LEFT(A29,1),Fteams,2,FALSE))</f>
        <v>Eastbourne</v>
      </c>
      <c r="F29" s="23" t="s">
        <v>479</v>
      </c>
      <c r="G29" s="36">
        <v>11</v>
      </c>
      <c r="H29" s="38"/>
      <c r="I29" s="8" t="str">
        <f t="shared" ref="I29:T35" si="5">IF($A29="","",IF(LEFT($A29,1)=I$19,$G29,""))</f>
        <v/>
      </c>
      <c r="J29" s="8" t="str">
        <f t="shared" si="5"/>
        <v/>
      </c>
      <c r="K29" s="8" t="str">
        <f t="shared" si="5"/>
        <v/>
      </c>
      <c r="L29" s="8" t="str">
        <f t="shared" si="5"/>
        <v/>
      </c>
      <c r="M29" s="8">
        <f t="shared" si="5"/>
        <v>11</v>
      </c>
      <c r="N29" s="8" t="str">
        <f t="shared" si="5"/>
        <v/>
      </c>
      <c r="O29" s="8" t="str">
        <f t="shared" si="5"/>
        <v/>
      </c>
      <c r="P29" s="8" t="str">
        <f t="shared" si="5"/>
        <v/>
      </c>
      <c r="Q29" s="8" t="str">
        <f t="shared" si="5"/>
        <v/>
      </c>
      <c r="R29" s="8" t="str">
        <f t="shared" si="5"/>
        <v/>
      </c>
      <c r="S29" s="8" t="str">
        <f t="shared" si="5"/>
        <v/>
      </c>
      <c r="T29" s="8" t="str">
        <f t="shared" si="5"/>
        <v/>
      </c>
      <c r="U29" s="8"/>
      <c r="V29" s="2"/>
      <c r="W29" s="13" t="e">
        <f>IF(F29="","",IF(F29-VLOOKUP($A28,AWstandards,VLOOKUP(D29,Age,2,FALSE),FALSE)&gt;0,"","aw"))</f>
        <v>#N/A</v>
      </c>
    </row>
    <row r="30" spans="1:23">
      <c r="A30" s="17" t="s">
        <v>459</v>
      </c>
      <c r="B30" s="41">
        <v>2</v>
      </c>
      <c r="C30" s="50" t="str">
        <f t="shared" si="3"/>
        <v>Ben Stewart</v>
      </c>
      <c r="D30" s="50">
        <f>IF(A30="","",VLOOKUP($A28,IF(LEN(A30)=2,FSB,FSA),VLOOKUP(LEFT(A30,1),Fteams,7,FALSE),FALSE))</f>
        <v>0</v>
      </c>
      <c r="E30" s="50" t="str">
        <f t="shared" si="4"/>
        <v>Chichester</v>
      </c>
      <c r="F30" s="23" t="s">
        <v>469</v>
      </c>
      <c r="G30" s="36">
        <v>10</v>
      </c>
      <c r="H30" s="38"/>
      <c r="I30" s="8" t="str">
        <f t="shared" si="5"/>
        <v/>
      </c>
      <c r="J30" s="8" t="str">
        <f t="shared" si="5"/>
        <v/>
      </c>
      <c r="K30" s="8" t="str">
        <f t="shared" si="5"/>
        <v/>
      </c>
      <c r="L30" s="8">
        <f t="shared" si="5"/>
        <v>10</v>
      </c>
      <c r="M30" s="8" t="str">
        <f t="shared" si="5"/>
        <v/>
      </c>
      <c r="N30" s="8" t="str">
        <f t="shared" si="5"/>
        <v/>
      </c>
      <c r="O30" s="8" t="str">
        <f t="shared" si="5"/>
        <v/>
      </c>
      <c r="P30" s="8" t="str">
        <f t="shared" si="5"/>
        <v/>
      </c>
      <c r="Q30" s="8" t="str">
        <f t="shared" si="5"/>
        <v/>
      </c>
      <c r="R30" s="8" t="str">
        <f t="shared" si="5"/>
        <v/>
      </c>
      <c r="S30" s="8" t="str">
        <f t="shared" si="5"/>
        <v/>
      </c>
      <c r="T30" s="8" t="str">
        <f t="shared" si="5"/>
        <v/>
      </c>
      <c r="U30" s="8"/>
      <c r="V30" s="2"/>
      <c r="W30" s="13" t="e">
        <f>IF(F30="","",IF(F30-VLOOKUP($A28,AWstandards,VLOOKUP(D30,Age,2,FALSE),FALSE)&gt;0,"","aw"))</f>
        <v>#N/A</v>
      </c>
    </row>
    <row r="31" spans="1:23">
      <c r="A31" s="17" t="s">
        <v>457</v>
      </c>
      <c r="B31" s="41">
        <v>3</v>
      </c>
      <c r="C31" s="50" t="str">
        <f t="shared" si="3"/>
        <v>Thomas Campbell</v>
      </c>
      <c r="D31" s="50">
        <f>IF(A31="","",VLOOKUP($A28,IF(LEN(A31)=2,FSB,FSA),VLOOKUP(LEFT(A31,1),Fteams,7,FALSE),FALSE))</f>
        <v>0</v>
      </c>
      <c r="E31" s="50" t="str">
        <f t="shared" si="4"/>
        <v>Brighton &amp; Hove</v>
      </c>
      <c r="F31" s="23" t="s">
        <v>469</v>
      </c>
      <c r="G31" s="36">
        <v>9</v>
      </c>
      <c r="H31" s="38"/>
      <c r="I31" s="8" t="str">
        <f t="shared" si="5"/>
        <v/>
      </c>
      <c r="J31" s="8">
        <f t="shared" si="5"/>
        <v>9</v>
      </c>
      <c r="K31" s="8" t="str">
        <f t="shared" si="5"/>
        <v/>
      </c>
      <c r="L31" s="8" t="str">
        <f t="shared" si="5"/>
        <v/>
      </c>
      <c r="M31" s="8" t="str">
        <f t="shared" si="5"/>
        <v/>
      </c>
      <c r="N31" s="8" t="str">
        <f t="shared" si="5"/>
        <v/>
      </c>
      <c r="O31" s="8" t="str">
        <f t="shared" si="5"/>
        <v/>
      </c>
      <c r="P31" s="8" t="str">
        <f t="shared" si="5"/>
        <v/>
      </c>
      <c r="Q31" s="8" t="str">
        <f t="shared" si="5"/>
        <v/>
      </c>
      <c r="R31" s="8" t="str">
        <f t="shared" si="5"/>
        <v/>
      </c>
      <c r="S31" s="8" t="str">
        <f t="shared" si="5"/>
        <v/>
      </c>
      <c r="T31" s="8" t="str">
        <f t="shared" si="5"/>
        <v/>
      </c>
      <c r="U31" s="8"/>
      <c r="V31" s="2"/>
      <c r="W31" s="13" t="e">
        <f>IF(F31="","",IF(F31-VLOOKUP($A28,AWstandards,VLOOKUP(D31,Age,2,FALSE),FALSE)&gt;0,"","aw"))</f>
        <v>#N/A</v>
      </c>
    </row>
    <row r="32" spans="1:23">
      <c r="A32" s="17" t="s">
        <v>456</v>
      </c>
      <c r="B32" s="41">
        <v>4</v>
      </c>
      <c r="C32" s="50" t="str">
        <f t="shared" si="3"/>
        <v>Harley Saunders-Neate</v>
      </c>
      <c r="D32" s="50">
        <f>IF(A32="","",VLOOKUP($A28,IF(LEN(A32)=2,FSB,FSA),VLOOKUP(LEFT(A32,1),Fteams,7,FALSE),FALSE))</f>
        <v>0</v>
      </c>
      <c r="E32" s="50" t="str">
        <f t="shared" si="4"/>
        <v>Crawley</v>
      </c>
      <c r="F32" s="23" t="s">
        <v>525</v>
      </c>
      <c r="G32" s="36">
        <v>8</v>
      </c>
      <c r="H32" s="38"/>
      <c r="I32" s="8" t="str">
        <f t="shared" si="5"/>
        <v/>
      </c>
      <c r="J32" s="8" t="str">
        <f t="shared" si="5"/>
        <v/>
      </c>
      <c r="K32" s="8">
        <f t="shared" si="5"/>
        <v>8</v>
      </c>
      <c r="L32" s="8" t="str">
        <f t="shared" si="5"/>
        <v/>
      </c>
      <c r="M32" s="8" t="str">
        <f t="shared" si="5"/>
        <v/>
      </c>
      <c r="N32" s="8" t="str">
        <f t="shared" si="5"/>
        <v/>
      </c>
      <c r="O32" s="8" t="str">
        <f t="shared" si="5"/>
        <v/>
      </c>
      <c r="P32" s="8" t="str">
        <f t="shared" si="5"/>
        <v/>
      </c>
      <c r="Q32" s="8" t="str">
        <f t="shared" si="5"/>
        <v/>
      </c>
      <c r="R32" s="8" t="str">
        <f t="shared" si="5"/>
        <v/>
      </c>
      <c r="S32" s="8" t="str">
        <f t="shared" si="5"/>
        <v/>
      </c>
      <c r="T32" s="8" t="str">
        <f t="shared" si="5"/>
        <v/>
      </c>
      <c r="U32" s="8"/>
      <c r="V32" s="2"/>
      <c r="W32" s="13" t="e">
        <f>IF(F32="","",IF(F32-VLOOKUP($A28,AWstandards,VLOOKUP(D32,Age,2,FALSE),FALSE)&gt;0,"","aw"))</f>
        <v>#N/A</v>
      </c>
    </row>
    <row r="33" spans="1:23">
      <c r="A33" s="17" t="s">
        <v>458</v>
      </c>
      <c r="B33" s="41">
        <v>5</v>
      </c>
      <c r="C33" s="50" t="str">
        <f t="shared" si="3"/>
        <v>Aidan Gallagher</v>
      </c>
      <c r="D33" s="50">
        <f>IF(A33="","",VLOOKUP($A28,IF(LEN(A33)=2,FSB,FSA),VLOOKUP(LEFT(A33,1),Fteams,7,FALSE),FALSE))</f>
        <v>0</v>
      </c>
      <c r="E33" s="50" t="str">
        <f t="shared" si="4"/>
        <v>East Grinstead</v>
      </c>
      <c r="F33" s="23" t="s">
        <v>525</v>
      </c>
      <c r="G33" s="36">
        <v>7</v>
      </c>
      <c r="H33" s="38"/>
      <c r="I33" s="8" t="str">
        <f t="shared" si="5"/>
        <v/>
      </c>
      <c r="J33" s="8" t="str">
        <f t="shared" si="5"/>
        <v/>
      </c>
      <c r="K33" s="8" t="str">
        <f t="shared" si="5"/>
        <v/>
      </c>
      <c r="L33" s="8" t="str">
        <f t="shared" si="5"/>
        <v/>
      </c>
      <c r="M33" s="8" t="str">
        <f t="shared" si="5"/>
        <v/>
      </c>
      <c r="N33" s="8" t="str">
        <f t="shared" si="5"/>
        <v/>
      </c>
      <c r="O33" s="8" t="str">
        <f t="shared" si="5"/>
        <v/>
      </c>
      <c r="P33" s="8" t="str">
        <f t="shared" si="5"/>
        <v/>
      </c>
      <c r="Q33" s="8" t="str">
        <f t="shared" si="5"/>
        <v/>
      </c>
      <c r="R33" s="8">
        <f t="shared" si="5"/>
        <v>7</v>
      </c>
      <c r="S33" s="8" t="str">
        <f t="shared" si="5"/>
        <v/>
      </c>
      <c r="T33" s="8" t="str">
        <f t="shared" si="5"/>
        <v/>
      </c>
      <c r="U33" s="8"/>
      <c r="V33" s="2"/>
      <c r="W33" s="13" t="e">
        <f>IF(F33="","",IF(F33-VLOOKUP($A28,AWstandards,VLOOKUP(D33,Age,2,FALSE),FALSE)&gt;0,"","aw"))</f>
        <v>#N/A</v>
      </c>
    </row>
    <row r="34" spans="1:23">
      <c r="A34" s="17" t="s">
        <v>478</v>
      </c>
      <c r="B34" s="41">
        <v>6</v>
      </c>
      <c r="C34" s="50" t="str">
        <f t="shared" si="3"/>
        <v>Xavier Parker</v>
      </c>
      <c r="D34" s="50">
        <f>IF(A34="","",VLOOKUP($A28,IF(LEN(A34)=2,FSB,FSA),VLOOKUP(LEFT(A34,1),Fteams,7,FALSE),FALSE))</f>
        <v>0</v>
      </c>
      <c r="E34" s="50" t="str">
        <f t="shared" si="4"/>
        <v>Lewes</v>
      </c>
      <c r="F34" s="23" t="s">
        <v>461</v>
      </c>
      <c r="G34" s="36">
        <v>6</v>
      </c>
      <c r="H34" s="38"/>
      <c r="I34" s="8" t="str">
        <f t="shared" si="5"/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 t="str">
        <f t="shared" si="5"/>
        <v/>
      </c>
      <c r="O34" s="8">
        <f t="shared" si="5"/>
        <v>6</v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IF(F34="","",IF(F34-VLOOKUP($A28,AWstandards,VLOOKUP(D34,Age,2,FALSE),FALSE)&gt;0,"","aw"))</f>
        <v>#N/A</v>
      </c>
    </row>
    <row r="35" spans="1:23">
      <c r="A35" s="17" t="s">
        <v>507</v>
      </c>
      <c r="B35" s="41">
        <v>7</v>
      </c>
      <c r="C35" s="50" t="str">
        <f t="shared" si="3"/>
        <v>Beau Bulezuik</v>
      </c>
      <c r="D35" s="50">
        <f>IF(A35="","",VLOOKUP($A28,IF(LEN(A35)=2,FSB,FSA),VLOOKUP(LEFT(A35,1),Fteams,7,FALSE),FALSE))</f>
        <v>0</v>
      </c>
      <c r="E35" s="50" t="str">
        <f t="shared" si="4"/>
        <v>Horsham BS</v>
      </c>
      <c r="F35" s="23" t="s">
        <v>526</v>
      </c>
      <c r="G35" s="36">
        <v>5</v>
      </c>
      <c r="H35" s="38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>
        <f t="shared" si="5"/>
        <v>5</v>
      </c>
      <c r="O35" s="8" t="str">
        <f t="shared" si="5"/>
        <v/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IF(F35="","",IF(F35-VLOOKUP($A28,AWstandards,VLOOKUP(D35,Age,2,FALSE),FALSE)&gt;0,"","aw"))</f>
        <v>#N/A</v>
      </c>
    </row>
    <row r="36" spans="1:23" ht="13">
      <c r="A36" s="15">
        <v>200</v>
      </c>
      <c r="B36" s="31"/>
      <c r="C36" s="52" t="s">
        <v>90</v>
      </c>
      <c r="D36" s="52"/>
      <c r="E36" s="49"/>
      <c r="F36" s="22"/>
      <c r="G36" s="35"/>
      <c r="H36" s="26" t="s">
        <v>37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2" t="s">
        <v>106</v>
      </c>
      <c r="W36" s="2"/>
    </row>
    <row r="37" spans="1:23">
      <c r="A37" s="17" t="s">
        <v>466</v>
      </c>
      <c r="B37" s="41">
        <v>1</v>
      </c>
      <c r="C37" s="50" t="str">
        <f t="shared" ref="C37:C43" si="6">IF(A37="","",VLOOKUP($A$36,IF(LEN(A37)=2,FSB,FSA),VLOOKUP(LEFT(A37,1),Fteams,6,FALSE),FALSE))</f>
        <v>Nathan Burge</v>
      </c>
      <c r="D37" s="50">
        <f>IF(A37="","",VLOOKUP($A36,IF(LEN(A37)=2,FSB,FSA),VLOOKUP(LEFT(A37,1),Fteams,7,FALSE),FALSE))</f>
        <v>0</v>
      </c>
      <c r="E37" s="50" t="str">
        <f t="shared" ref="E37:E43" si="7">IF(A37="","",VLOOKUP(LEFT(A37,1),Fteams,2,FALSE))</f>
        <v>Eastbourne</v>
      </c>
      <c r="F37" s="23" t="s">
        <v>676</v>
      </c>
      <c r="G37" s="36">
        <v>11</v>
      </c>
      <c r="H37" s="38"/>
      <c r="I37" s="8" t="str">
        <f t="shared" ref="I37:T43" si="8">IF($A37="","",IF(LEFT($A37,1)=I$19,$G37,""))</f>
        <v/>
      </c>
      <c r="J37" s="8" t="str">
        <f t="shared" si="8"/>
        <v/>
      </c>
      <c r="K37" s="8" t="str">
        <f t="shared" si="8"/>
        <v/>
      </c>
      <c r="L37" s="8" t="str">
        <f t="shared" si="8"/>
        <v/>
      </c>
      <c r="M37" s="8">
        <f t="shared" si="8"/>
        <v>11</v>
      </c>
      <c r="N37" s="8" t="str">
        <f t="shared" si="8"/>
        <v/>
      </c>
      <c r="O37" s="8" t="str">
        <f t="shared" si="8"/>
        <v/>
      </c>
      <c r="P37" s="8" t="str">
        <f t="shared" si="8"/>
        <v/>
      </c>
      <c r="Q37" s="8" t="str">
        <f t="shared" si="8"/>
        <v/>
      </c>
      <c r="R37" s="8" t="str">
        <f t="shared" si="8"/>
        <v/>
      </c>
      <c r="S37" s="8" t="str">
        <f t="shared" si="8"/>
        <v/>
      </c>
      <c r="T37" s="8" t="str">
        <f t="shared" si="8"/>
        <v/>
      </c>
      <c r="U37" s="8"/>
      <c r="V37" s="2"/>
      <c r="W37" s="13" t="e">
        <f>IF(F37="","",IF(F37-VLOOKUP($A36,AWstandards,VLOOKUP(D37,Age,2,FALSE),FALSE)&gt;0,"","aw"))</f>
        <v>#N/A</v>
      </c>
    </row>
    <row r="38" spans="1:23">
      <c r="A38" s="17" t="s">
        <v>443</v>
      </c>
      <c r="B38" s="41">
        <v>2</v>
      </c>
      <c r="C38" s="50" t="str">
        <f t="shared" si="6"/>
        <v>Thomas Sorrell</v>
      </c>
      <c r="D38" s="50">
        <f>IF(A38="","",VLOOKUP($A36,IF(LEN(A38)=2,FSB,FSA),VLOOKUP(LEFT(A38,1),Fteams,7,FALSE),FALSE))</f>
        <v>0</v>
      </c>
      <c r="E38" s="50" t="str">
        <f t="shared" si="7"/>
        <v>Brighton &amp; Hove</v>
      </c>
      <c r="F38" s="23" t="s">
        <v>677</v>
      </c>
      <c r="G38" s="36">
        <v>10</v>
      </c>
      <c r="H38" s="38"/>
      <c r="I38" s="8" t="str">
        <f t="shared" si="8"/>
        <v/>
      </c>
      <c r="J38" s="8">
        <f t="shared" si="8"/>
        <v>10</v>
      </c>
      <c r="K38" s="8" t="str">
        <f t="shared" si="8"/>
        <v/>
      </c>
      <c r="L38" s="8" t="str">
        <f t="shared" si="8"/>
        <v/>
      </c>
      <c r="M38" s="8" t="str">
        <f t="shared" si="8"/>
        <v/>
      </c>
      <c r="N38" s="8" t="str">
        <f t="shared" si="8"/>
        <v/>
      </c>
      <c r="O38" s="8" t="str">
        <f t="shared" si="8"/>
        <v/>
      </c>
      <c r="P38" s="8" t="str">
        <f t="shared" si="8"/>
        <v/>
      </c>
      <c r="Q38" s="8" t="str">
        <f t="shared" si="8"/>
        <v/>
      </c>
      <c r="R38" s="8" t="str">
        <f t="shared" si="8"/>
        <v/>
      </c>
      <c r="S38" s="8" t="str">
        <f t="shared" si="8"/>
        <v/>
      </c>
      <c r="T38" s="8" t="str">
        <f t="shared" si="8"/>
        <v/>
      </c>
      <c r="U38" s="8"/>
      <c r="V38" s="2"/>
      <c r="W38" s="13" t="e">
        <f>IF(F38="","",IF(F38-VLOOKUP($A36,AWstandards,VLOOKUP(D38,Age,2,FALSE),FALSE)&gt;0,"","aw"))</f>
        <v>#N/A</v>
      </c>
    </row>
    <row r="39" spans="1:23">
      <c r="A39" s="17" t="s">
        <v>444</v>
      </c>
      <c r="B39" s="41">
        <v>3</v>
      </c>
      <c r="C39" s="50" t="str">
        <f t="shared" si="6"/>
        <v>Ben Stewart</v>
      </c>
      <c r="D39" s="50">
        <f>IF(A39="","",VLOOKUP($A36,IF(LEN(A39)=2,FSB,FSA),VLOOKUP(LEFT(A39,1),Fteams,7,FALSE),FALSE))</f>
        <v>0</v>
      </c>
      <c r="E39" s="50" t="str">
        <f t="shared" si="7"/>
        <v>Chichester</v>
      </c>
      <c r="F39" s="23" t="s">
        <v>678</v>
      </c>
      <c r="G39" s="36">
        <v>9</v>
      </c>
      <c r="H39" s="38"/>
      <c r="I39" s="8" t="str">
        <f t="shared" si="8"/>
        <v/>
      </c>
      <c r="J39" s="8" t="str">
        <f t="shared" si="8"/>
        <v/>
      </c>
      <c r="K39" s="8" t="str">
        <f t="shared" si="8"/>
        <v/>
      </c>
      <c r="L39" s="8">
        <f t="shared" si="8"/>
        <v>9</v>
      </c>
      <c r="M39" s="8" t="str">
        <f t="shared" si="8"/>
        <v/>
      </c>
      <c r="N39" s="8" t="str">
        <f t="shared" si="8"/>
        <v/>
      </c>
      <c r="O39" s="8" t="str">
        <f t="shared" si="8"/>
        <v/>
      </c>
      <c r="P39" s="8" t="str">
        <f t="shared" si="8"/>
        <v/>
      </c>
      <c r="Q39" s="8" t="str">
        <f t="shared" si="8"/>
        <v/>
      </c>
      <c r="R39" s="8" t="str">
        <f t="shared" si="8"/>
        <v/>
      </c>
      <c r="S39" s="8" t="str">
        <f t="shared" si="8"/>
        <v/>
      </c>
      <c r="T39" s="8" t="str">
        <f t="shared" si="8"/>
        <v/>
      </c>
      <c r="U39" s="8"/>
      <c r="V39" s="2"/>
      <c r="W39" s="13" t="e">
        <f>IF(F39="","",IF(F39-VLOOKUP($A36,AWstandards,VLOOKUP(D39,Age,2,FALSE),FALSE)&gt;0,"","aw"))</f>
        <v>#N/A</v>
      </c>
    </row>
    <row r="40" spans="1:23">
      <c r="A40" s="17" t="s">
        <v>456</v>
      </c>
      <c r="B40" s="41">
        <v>4</v>
      </c>
      <c r="C40" s="50" t="str">
        <f t="shared" si="6"/>
        <v>Freddie Mcloughlin</v>
      </c>
      <c r="D40" s="50">
        <f>IF(A40="","",VLOOKUP($A36,IF(LEN(A40)=2,FSB,FSA),VLOOKUP(LEFT(A40,1),Fteams,7,FALSE),FALSE))</f>
        <v>0</v>
      </c>
      <c r="E40" s="50" t="str">
        <f t="shared" si="7"/>
        <v>Crawley</v>
      </c>
      <c r="F40" s="23" t="s">
        <v>679</v>
      </c>
      <c r="G40" s="36">
        <v>8</v>
      </c>
      <c r="H40" s="38"/>
      <c r="I40" s="8" t="str">
        <f t="shared" si="8"/>
        <v/>
      </c>
      <c r="J40" s="8" t="str">
        <f t="shared" si="8"/>
        <v/>
      </c>
      <c r="K40" s="8">
        <f t="shared" si="8"/>
        <v>8</v>
      </c>
      <c r="L40" s="8" t="str">
        <f t="shared" si="8"/>
        <v/>
      </c>
      <c r="M40" s="8" t="str">
        <f t="shared" si="8"/>
        <v/>
      </c>
      <c r="N40" s="8" t="str">
        <f t="shared" si="8"/>
        <v/>
      </c>
      <c r="O40" s="8" t="str">
        <f t="shared" si="8"/>
        <v/>
      </c>
      <c r="P40" s="8" t="str">
        <f t="shared" si="8"/>
        <v/>
      </c>
      <c r="Q40" s="8" t="str">
        <f t="shared" si="8"/>
        <v/>
      </c>
      <c r="R40" s="8" t="str">
        <f t="shared" si="8"/>
        <v/>
      </c>
      <c r="S40" s="8" t="str">
        <f t="shared" si="8"/>
        <v/>
      </c>
      <c r="T40" s="8" t="str">
        <f t="shared" si="8"/>
        <v/>
      </c>
      <c r="U40" s="8"/>
      <c r="V40" s="2"/>
      <c r="W40" s="13" t="e">
        <f>IF(F40="","",IF(F40-VLOOKUP($A36,AWstandards,VLOOKUP(D40,Age,2,FALSE),FALSE)&gt;0,"","aw"))</f>
        <v>#N/A</v>
      </c>
    </row>
    <row r="41" spans="1:23">
      <c r="A41" s="17" t="s">
        <v>465</v>
      </c>
      <c r="B41" s="41">
        <v>5</v>
      </c>
      <c r="C41" s="50" t="str">
        <f t="shared" si="6"/>
        <v>Hadley French</v>
      </c>
      <c r="D41" s="50">
        <f>IF(A41="","",VLOOKUP($A36,IF(LEN(A41)=2,FSB,FSA),VLOOKUP(LEFT(A41,1),Fteams,7,FALSE),FALSE))</f>
        <v>0</v>
      </c>
      <c r="E41" s="50" t="str">
        <f t="shared" si="7"/>
        <v>Horsham BS</v>
      </c>
      <c r="F41" s="23" t="s">
        <v>680</v>
      </c>
      <c r="G41" s="36">
        <v>7</v>
      </c>
      <c r="H41" s="38"/>
      <c r="I41" s="8" t="str">
        <f t="shared" si="8"/>
        <v/>
      </c>
      <c r="J41" s="8" t="str">
        <f t="shared" si="8"/>
        <v/>
      </c>
      <c r="K41" s="8" t="str">
        <f t="shared" si="8"/>
        <v/>
      </c>
      <c r="L41" s="8" t="str">
        <f t="shared" si="8"/>
        <v/>
      </c>
      <c r="M41" s="8" t="str">
        <f t="shared" si="8"/>
        <v/>
      </c>
      <c r="N41" s="8">
        <f t="shared" si="8"/>
        <v>7</v>
      </c>
      <c r="O41" s="8" t="str">
        <f t="shared" si="8"/>
        <v/>
      </c>
      <c r="P41" s="8" t="str">
        <f t="shared" si="8"/>
        <v/>
      </c>
      <c r="Q41" s="8" t="str">
        <f t="shared" si="8"/>
        <v/>
      </c>
      <c r="R41" s="8" t="str">
        <f t="shared" si="8"/>
        <v/>
      </c>
      <c r="S41" s="8" t="str">
        <f t="shared" si="8"/>
        <v/>
      </c>
      <c r="T41" s="8" t="str">
        <f t="shared" si="8"/>
        <v/>
      </c>
      <c r="U41" s="8"/>
      <c r="V41" s="2"/>
      <c r="W41" s="13" t="e">
        <f>IF(F41="","",IF(F41-VLOOKUP($A36,AWstandards,VLOOKUP(D41,Age,2,FALSE),FALSE)&gt;0,"","aw"))</f>
        <v>#N/A</v>
      </c>
    </row>
    <row r="42" spans="1:23">
      <c r="A42" s="17" t="s">
        <v>447</v>
      </c>
      <c r="B42" s="41">
        <v>6</v>
      </c>
      <c r="C42" s="50" t="str">
        <f t="shared" si="6"/>
        <v>Rowan Kirby</v>
      </c>
      <c r="D42" s="50">
        <f>IF(A42="","",VLOOKUP($A36,IF(LEN(A42)=2,FSB,FSA),VLOOKUP(LEFT(A42,1),Fteams,7,FALSE),FALSE))</f>
        <v>0</v>
      </c>
      <c r="E42" s="50" t="str">
        <f t="shared" si="7"/>
        <v>East Grinstead</v>
      </c>
      <c r="F42" s="23" t="s">
        <v>681</v>
      </c>
      <c r="G42" s="36">
        <v>6</v>
      </c>
      <c r="H42" s="38"/>
      <c r="I42" s="8" t="str">
        <f t="shared" si="8"/>
        <v/>
      </c>
      <c r="J42" s="8" t="str">
        <f t="shared" si="8"/>
        <v/>
      </c>
      <c r="K42" s="8" t="str">
        <f t="shared" si="8"/>
        <v/>
      </c>
      <c r="L42" s="8" t="str">
        <f t="shared" si="8"/>
        <v/>
      </c>
      <c r="M42" s="8" t="str">
        <f t="shared" si="8"/>
        <v/>
      </c>
      <c r="N42" s="8" t="str">
        <f t="shared" si="8"/>
        <v/>
      </c>
      <c r="O42" s="8" t="str">
        <f t="shared" si="8"/>
        <v/>
      </c>
      <c r="P42" s="8" t="str">
        <f t="shared" si="8"/>
        <v/>
      </c>
      <c r="Q42" s="8" t="str">
        <f t="shared" si="8"/>
        <v/>
      </c>
      <c r="R42" s="8">
        <f t="shared" si="8"/>
        <v>6</v>
      </c>
      <c r="S42" s="8" t="str">
        <f t="shared" si="8"/>
        <v/>
      </c>
      <c r="T42" s="8" t="str">
        <f t="shared" si="8"/>
        <v/>
      </c>
      <c r="U42" s="8"/>
      <c r="V42" s="2"/>
      <c r="W42" s="13" t="e">
        <f>IF(F42="","",IF(F42-VLOOKUP($A36,AWstandards,VLOOKUP(D42,Age,2,FALSE),FALSE)&gt;0,"","aw"))</f>
        <v>#N/A</v>
      </c>
    </row>
    <row r="43" spans="1:23">
      <c r="A43" s="17" t="s">
        <v>445</v>
      </c>
      <c r="B43" s="41">
        <v>7</v>
      </c>
      <c r="C43" s="50" t="str">
        <f t="shared" si="6"/>
        <v>Eoin Dacey</v>
      </c>
      <c r="D43" s="50">
        <f>IF(A43="","",VLOOKUP($A36,IF(LEN(A43)=2,FSB,FSA),VLOOKUP(LEFT(A43,1),Fteams,7,FALSE),FALSE))</f>
        <v>0</v>
      </c>
      <c r="E43" s="50" t="str">
        <f t="shared" si="7"/>
        <v>Lewes</v>
      </c>
      <c r="F43" s="23" t="s">
        <v>682</v>
      </c>
      <c r="G43" s="36">
        <v>5</v>
      </c>
      <c r="H43" s="38"/>
      <c r="I43" s="8" t="str">
        <f t="shared" si="8"/>
        <v/>
      </c>
      <c r="J43" s="8" t="str">
        <f t="shared" si="8"/>
        <v/>
      </c>
      <c r="K43" s="8" t="str">
        <f t="shared" si="8"/>
        <v/>
      </c>
      <c r="L43" s="8" t="str">
        <f t="shared" si="8"/>
        <v/>
      </c>
      <c r="M43" s="8" t="str">
        <f t="shared" si="8"/>
        <v/>
      </c>
      <c r="N43" s="8" t="str">
        <f t="shared" si="8"/>
        <v/>
      </c>
      <c r="O43" s="8">
        <f t="shared" si="8"/>
        <v>5</v>
      </c>
      <c r="P43" s="8" t="str">
        <f t="shared" si="8"/>
        <v/>
      </c>
      <c r="Q43" s="8" t="str">
        <f t="shared" si="8"/>
        <v/>
      </c>
      <c r="R43" s="8" t="str">
        <f t="shared" si="8"/>
        <v/>
      </c>
      <c r="S43" s="8" t="str">
        <f t="shared" si="8"/>
        <v/>
      </c>
      <c r="T43" s="8" t="str">
        <f t="shared" si="8"/>
        <v/>
      </c>
      <c r="U43" s="8"/>
      <c r="V43" s="2"/>
      <c r="W43" s="13" t="e">
        <f>IF(F43="","",IF(F43-VLOOKUP($A36,AWstandards,VLOOKUP(D43,Age,2,FALSE),FALSE)&gt;0,"","aw"))</f>
        <v>#N/A</v>
      </c>
    </row>
    <row r="44" spans="1:23" ht="13">
      <c r="A44" s="15">
        <v>200</v>
      </c>
      <c r="B44" s="31"/>
      <c r="C44" s="51" t="s">
        <v>91</v>
      </c>
      <c r="D44" s="52"/>
      <c r="E44" s="49"/>
      <c r="F44" s="22"/>
      <c r="G44" s="35"/>
      <c r="H44" s="26" t="s">
        <v>37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 t="s">
        <v>107</v>
      </c>
      <c r="W44" s="2"/>
    </row>
    <row r="45" spans="1:23">
      <c r="A45" s="17" t="s">
        <v>457</v>
      </c>
      <c r="B45" s="41">
        <v>1</v>
      </c>
      <c r="C45" s="50" t="str">
        <f>IF(A45="","",VLOOKUP($A$44,IF(LEN(A45)=2,FSB,FSA),VLOOKUP(LEFT(A45,1),Fteams,6,FALSE),FALSE))</f>
        <v>Thomas Campbell</v>
      </c>
      <c r="D45" s="50">
        <f>IF(A45="","",VLOOKUP($A44,IF(LEN(A45)=2,FSB,FSA),VLOOKUP(LEFT(A45,1),Fteams,7,FALSE),FALSE))</f>
        <v>0</v>
      </c>
      <c r="E45" s="50" t="str">
        <f>IF(A45="","",VLOOKUP(LEFT(A45,1),Fteams,2,FALSE))</f>
        <v>Brighton &amp; Hove</v>
      </c>
      <c r="F45" s="23" t="s">
        <v>679</v>
      </c>
      <c r="G45" s="36">
        <v>11</v>
      </c>
      <c r="H45" s="38"/>
      <c r="I45" s="8" t="str">
        <f t="shared" ref="I45:T48" si="9">IF($A45="","",IF(LEFT($A45,1)=I$19,$G45,""))</f>
        <v/>
      </c>
      <c r="J45" s="8">
        <f t="shared" si="9"/>
        <v>11</v>
      </c>
      <c r="K45" s="8" t="str">
        <f t="shared" si="9"/>
        <v/>
      </c>
      <c r="L45" s="8" t="str">
        <f t="shared" si="9"/>
        <v/>
      </c>
      <c r="M45" s="8" t="str">
        <f t="shared" si="9"/>
        <v/>
      </c>
      <c r="N45" s="8" t="str">
        <f t="shared" si="9"/>
        <v/>
      </c>
      <c r="O45" s="8" t="str">
        <f t="shared" si="9"/>
        <v/>
      </c>
      <c r="P45" s="8" t="str">
        <f t="shared" si="9"/>
        <v/>
      </c>
      <c r="Q45" s="8" t="str">
        <f t="shared" si="9"/>
        <v/>
      </c>
      <c r="R45" s="8" t="str">
        <f t="shared" si="9"/>
        <v/>
      </c>
      <c r="S45" s="8" t="str">
        <f t="shared" si="9"/>
        <v/>
      </c>
      <c r="T45" s="8" t="str">
        <f t="shared" si="9"/>
        <v/>
      </c>
      <c r="U45" s="8"/>
      <c r="V45" s="2"/>
      <c r="W45" s="13" t="e">
        <f>IF(F45="","",IF(F45-VLOOKUP($A44,AWstandards,VLOOKUP(D45,Age,2,FALSE),FALSE)&gt;0,"","aw"))</f>
        <v>#N/A</v>
      </c>
    </row>
    <row r="46" spans="1:23">
      <c r="A46" s="17" t="s">
        <v>477</v>
      </c>
      <c r="B46" s="41">
        <v>2</v>
      </c>
      <c r="C46" s="50" t="str">
        <f>IF(A46="","",VLOOKUP($A$44,IF(LEN(A46)=2,FSB,FSA),VLOOKUP(LEFT(A46,1),Fteams,6,FALSE),FALSE))</f>
        <v>Stanley Atkins</v>
      </c>
      <c r="D46" s="50">
        <f>IF(A46="","",VLOOKUP($A44,IF(LEN(A46)=2,FSB,FSA),VLOOKUP(LEFT(A46,1),Fteams,7,FALSE),FALSE))</f>
        <v>0</v>
      </c>
      <c r="E46" s="50" t="str">
        <f>IF(A46="","",VLOOKUP(LEFT(A46,1),Fteams,2,FALSE))</f>
        <v>Eastbourne</v>
      </c>
      <c r="F46" s="23" t="s">
        <v>679</v>
      </c>
      <c r="G46" s="36">
        <v>10</v>
      </c>
      <c r="H46" s="38"/>
      <c r="I46" s="8" t="str">
        <f t="shared" si="9"/>
        <v/>
      </c>
      <c r="J46" s="8" t="str">
        <f t="shared" si="9"/>
        <v/>
      </c>
      <c r="K46" s="8" t="str">
        <f t="shared" si="9"/>
        <v/>
      </c>
      <c r="L46" s="8" t="str">
        <f t="shared" si="9"/>
        <v/>
      </c>
      <c r="M46" s="8">
        <f t="shared" si="9"/>
        <v>10</v>
      </c>
      <c r="N46" s="8" t="str">
        <f t="shared" si="9"/>
        <v/>
      </c>
      <c r="O46" s="8" t="str">
        <f t="shared" si="9"/>
        <v/>
      </c>
      <c r="P46" s="8" t="str">
        <f t="shared" si="9"/>
        <v/>
      </c>
      <c r="Q46" s="8" t="str">
        <f t="shared" si="9"/>
        <v/>
      </c>
      <c r="R46" s="8" t="str">
        <f t="shared" si="9"/>
        <v/>
      </c>
      <c r="S46" s="8" t="str">
        <f t="shared" si="9"/>
        <v/>
      </c>
      <c r="T46" s="8" t="str">
        <f t="shared" si="9"/>
        <v/>
      </c>
      <c r="U46" s="8"/>
      <c r="V46" s="2"/>
      <c r="W46" s="13" t="e">
        <f>IF(F46="","",IF(F46-VLOOKUP($A44,AWstandards,VLOOKUP(D46,Age,2,FALSE),FALSE)&gt;0,"","aw"))</f>
        <v>#N/A</v>
      </c>
    </row>
    <row r="47" spans="1:23">
      <c r="A47" s="17" t="s">
        <v>478</v>
      </c>
      <c r="B47" s="41">
        <v>3</v>
      </c>
      <c r="C47" s="50" t="str">
        <f>IF(A47="","",VLOOKUP($A$44,IF(LEN(A47)=2,FSB,FSA),VLOOKUP(LEFT(A47,1),Fteams,6,FALSE),FALSE))</f>
        <v>Charlie Perry</v>
      </c>
      <c r="D47" s="50">
        <f>IF(A47="","",VLOOKUP($A44,IF(LEN(A47)=2,FSB,FSA),VLOOKUP(LEFT(A47,1),Fteams,7,FALSE),FALSE))</f>
        <v>0</v>
      </c>
      <c r="E47" s="50" t="str">
        <f>IF(A47="","",VLOOKUP(LEFT(A47,1),Fteams,2,FALSE))</f>
        <v>Lewes</v>
      </c>
      <c r="F47" s="23" t="s">
        <v>683</v>
      </c>
      <c r="G47" s="36">
        <v>9</v>
      </c>
      <c r="H47" s="38"/>
      <c r="I47" s="8" t="str">
        <f t="shared" si="9"/>
        <v/>
      </c>
      <c r="J47" s="8" t="str">
        <f t="shared" si="9"/>
        <v/>
      </c>
      <c r="K47" s="8" t="str">
        <f t="shared" si="9"/>
        <v/>
      </c>
      <c r="L47" s="8" t="str">
        <f t="shared" si="9"/>
        <v/>
      </c>
      <c r="M47" s="8" t="str">
        <f t="shared" si="9"/>
        <v/>
      </c>
      <c r="N47" s="8" t="str">
        <f t="shared" si="9"/>
        <v/>
      </c>
      <c r="O47" s="8">
        <f t="shared" si="9"/>
        <v>9</v>
      </c>
      <c r="P47" s="8" t="str">
        <f t="shared" si="9"/>
        <v/>
      </c>
      <c r="Q47" s="8" t="str">
        <f t="shared" si="9"/>
        <v/>
      </c>
      <c r="R47" s="8" t="str">
        <f t="shared" si="9"/>
        <v/>
      </c>
      <c r="S47" s="8" t="str">
        <f t="shared" si="9"/>
        <v/>
      </c>
      <c r="T47" s="8" t="str">
        <f t="shared" si="9"/>
        <v/>
      </c>
      <c r="U47" s="8"/>
      <c r="V47" s="2"/>
      <c r="W47" s="13" t="e">
        <f>IF(F47="","",IF(F47-VLOOKUP($A44,AWstandards,VLOOKUP(D47,Age,2,FALSE),FALSE)&gt;0,"","aw"))</f>
        <v>#N/A</v>
      </c>
    </row>
    <row r="48" spans="1:23">
      <c r="A48" s="17" t="s">
        <v>507</v>
      </c>
      <c r="B48" s="41">
        <v>4</v>
      </c>
      <c r="C48" s="50" t="str">
        <f>IF(A48="","",VLOOKUP($A$44,IF(LEN(A48)=2,FSB,FSA),VLOOKUP(LEFT(A48,1),Fteams,6,FALSE),FALSE))</f>
        <v>Beau Bulezuik</v>
      </c>
      <c r="D48" s="50">
        <f>IF(A48="","",VLOOKUP($A44,IF(LEN(A48)=2,FSB,FSA),VLOOKUP(LEFT(A48,1),Fteams,7,FALSE),FALSE))</f>
        <v>0</v>
      </c>
      <c r="E48" s="50" t="str">
        <f>IF(A48="","",VLOOKUP(LEFT(A48,1),Fteams,2,FALSE))</f>
        <v>Horsham BS</v>
      </c>
      <c r="F48" s="23" t="s">
        <v>625</v>
      </c>
      <c r="G48" s="36">
        <v>8</v>
      </c>
      <c r="H48" s="38"/>
      <c r="I48" s="8" t="str">
        <f t="shared" si="9"/>
        <v/>
      </c>
      <c r="J48" s="8" t="str">
        <f t="shared" si="9"/>
        <v/>
      </c>
      <c r="K48" s="8" t="str">
        <f t="shared" si="9"/>
        <v/>
      </c>
      <c r="L48" s="8" t="str">
        <f t="shared" si="9"/>
        <v/>
      </c>
      <c r="M48" s="8" t="str">
        <f t="shared" si="9"/>
        <v/>
      </c>
      <c r="N48" s="8">
        <f t="shared" si="9"/>
        <v>8</v>
      </c>
      <c r="O48" s="8" t="str">
        <f t="shared" si="9"/>
        <v/>
      </c>
      <c r="P48" s="8" t="str">
        <f t="shared" si="9"/>
        <v/>
      </c>
      <c r="Q48" s="8" t="str">
        <f t="shared" si="9"/>
        <v/>
      </c>
      <c r="R48" s="8" t="str">
        <f t="shared" si="9"/>
        <v/>
      </c>
      <c r="S48" s="8" t="str">
        <f t="shared" si="9"/>
        <v/>
      </c>
      <c r="T48" s="8" t="str">
        <f t="shared" si="9"/>
        <v/>
      </c>
      <c r="U48" s="8"/>
      <c r="V48" s="2"/>
      <c r="W48" s="13" t="e">
        <f>IF(F48="","",IF(F48-VLOOKUP($A44,AWstandards,VLOOKUP(D48,Age,2,FALSE),FALSE)&gt;0,"","aw"))</f>
        <v>#N/A</v>
      </c>
    </row>
    <row r="49" spans="1:23" ht="13">
      <c r="A49" s="15">
        <v>300</v>
      </c>
      <c r="B49" s="31"/>
      <c r="C49" s="52" t="s">
        <v>92</v>
      </c>
      <c r="D49" s="52"/>
      <c r="E49" s="53"/>
      <c r="F49" s="22"/>
      <c r="G49" s="35"/>
      <c r="H49" s="26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2" t="s">
        <v>108</v>
      </c>
      <c r="W49" s="2"/>
    </row>
    <row r="50" spans="1:23">
      <c r="A50" s="17" t="s">
        <v>443</v>
      </c>
      <c r="B50" s="41">
        <v>1</v>
      </c>
      <c r="C50" s="50" t="str">
        <f t="shared" ref="C50:C56" si="10">IF(A50="","",VLOOKUP($A$49,IF(LEN(A50)=2,FSB,FSA),VLOOKUP(LEFT(A50,1),Fteams,6,FALSE),FALSE))</f>
        <v>Louis Ashworth</v>
      </c>
      <c r="D50" s="50">
        <f>IF(A50="","",VLOOKUP($A49,IF(LEN(A50)=2,FSB,FSA),VLOOKUP(LEFT(A50,1),Fteams,7,FALSE),FALSE))</f>
        <v>0</v>
      </c>
      <c r="E50" s="50" t="str">
        <f t="shared" ref="E50:E56" si="11">IF(A50="","",VLOOKUP(LEFT(A50,1),Fteams,2,FALSE))</f>
        <v>Brighton &amp; Hove</v>
      </c>
      <c r="F50" s="23" t="s">
        <v>487</v>
      </c>
      <c r="G50" s="36">
        <v>11</v>
      </c>
      <c r="H50" s="26"/>
      <c r="I50" s="8" t="str">
        <f t="shared" ref="I50:T56" si="12">IF($A50="","",IF(LEFT($A50,1)=I$19,$G50,""))</f>
        <v/>
      </c>
      <c r="J50" s="8">
        <f t="shared" si="12"/>
        <v>11</v>
      </c>
      <c r="K50" s="8" t="str">
        <f t="shared" si="12"/>
        <v/>
      </c>
      <c r="L50" s="8" t="str">
        <f t="shared" si="12"/>
        <v/>
      </c>
      <c r="M50" s="8" t="str">
        <f t="shared" si="12"/>
        <v/>
      </c>
      <c r="N50" s="8" t="str">
        <f t="shared" si="12"/>
        <v/>
      </c>
      <c r="O50" s="8" t="str">
        <f t="shared" si="12"/>
        <v/>
      </c>
      <c r="P50" s="8" t="str">
        <f t="shared" si="12"/>
        <v/>
      </c>
      <c r="Q50" s="8" t="str">
        <f t="shared" si="12"/>
        <v/>
      </c>
      <c r="R50" s="8" t="str">
        <f t="shared" si="12"/>
        <v/>
      </c>
      <c r="S50" s="8" t="str">
        <f t="shared" si="12"/>
        <v/>
      </c>
      <c r="T50" s="8" t="str">
        <f t="shared" si="12"/>
        <v/>
      </c>
      <c r="U50" s="8"/>
      <c r="V50" s="2"/>
      <c r="W50" s="13" t="e">
        <f>IF(F50="","",IF(F50-VLOOKUP($A49,AWstandards,VLOOKUP(D50,Age,2,FALSE),FALSE)&gt;0,"","aw"))</f>
        <v>#N/A</v>
      </c>
    </row>
    <row r="51" spans="1:23">
      <c r="A51" s="17" t="s">
        <v>444</v>
      </c>
      <c r="B51" s="41">
        <v>2</v>
      </c>
      <c r="C51" s="50" t="str">
        <f t="shared" si="10"/>
        <v>Ben Stewart</v>
      </c>
      <c r="D51" s="50">
        <f>IF(A51="","",VLOOKUP($A49,IF(LEN(A51)=2,FSB,FSA),VLOOKUP(LEFT(A51,1),Fteams,7,FALSE),FALSE))</f>
        <v>0</v>
      </c>
      <c r="E51" s="50" t="str">
        <f t="shared" si="11"/>
        <v>Chichester</v>
      </c>
      <c r="F51" s="23" t="s">
        <v>488</v>
      </c>
      <c r="G51" s="36">
        <v>10</v>
      </c>
      <c r="H51" s="26"/>
      <c r="I51" s="8" t="str">
        <f t="shared" si="12"/>
        <v/>
      </c>
      <c r="J51" s="8" t="str">
        <f t="shared" si="12"/>
        <v/>
      </c>
      <c r="K51" s="8" t="str">
        <f t="shared" si="12"/>
        <v/>
      </c>
      <c r="L51" s="8">
        <f t="shared" si="12"/>
        <v>10</v>
      </c>
      <c r="M51" s="8" t="str">
        <f t="shared" si="12"/>
        <v/>
      </c>
      <c r="N51" s="8" t="str">
        <f t="shared" si="12"/>
        <v/>
      </c>
      <c r="O51" s="8" t="str">
        <f t="shared" si="12"/>
        <v/>
      </c>
      <c r="P51" s="8" t="str">
        <f t="shared" si="12"/>
        <v/>
      </c>
      <c r="Q51" s="8" t="str">
        <f t="shared" si="12"/>
        <v/>
      </c>
      <c r="R51" s="8" t="str">
        <f t="shared" si="12"/>
        <v/>
      </c>
      <c r="S51" s="8" t="str">
        <f t="shared" si="12"/>
        <v/>
      </c>
      <c r="T51" s="8" t="str">
        <f t="shared" si="12"/>
        <v/>
      </c>
      <c r="U51" s="8"/>
      <c r="V51" s="2"/>
      <c r="W51" s="13" t="e">
        <f>IF(F51="","",IF(F51-VLOOKUP($A49,AWstandards,VLOOKUP(D51,Age,2,FALSE),FALSE)&gt;0,"","aw"))</f>
        <v>#N/A</v>
      </c>
    </row>
    <row r="52" spans="1:23">
      <c r="A52" s="17" t="s">
        <v>465</v>
      </c>
      <c r="B52" s="41">
        <v>3</v>
      </c>
      <c r="C52" s="50" t="str">
        <f t="shared" si="10"/>
        <v>Charlie Scoines</v>
      </c>
      <c r="D52" s="50">
        <f>IF(A52="","",VLOOKUP($A49,IF(LEN(A52)=2,FSB,FSA),VLOOKUP(LEFT(A52,1),Fteams,7,FALSE),FALSE))</f>
        <v>0</v>
      </c>
      <c r="E52" s="50" t="str">
        <f t="shared" si="11"/>
        <v>Horsham BS</v>
      </c>
      <c r="F52" s="23" t="s">
        <v>489</v>
      </c>
      <c r="G52" s="36">
        <v>9</v>
      </c>
      <c r="H52" s="26"/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>
        <f t="shared" si="12"/>
        <v>9</v>
      </c>
      <c r="O52" s="8" t="str">
        <f t="shared" si="12"/>
        <v/>
      </c>
      <c r="P52" s="8" t="str">
        <f t="shared" si="12"/>
        <v/>
      </c>
      <c r="Q52" s="8" t="str">
        <f t="shared" si="12"/>
        <v/>
      </c>
      <c r="R52" s="8" t="str">
        <f t="shared" si="12"/>
        <v/>
      </c>
      <c r="S52" s="8" t="str">
        <f t="shared" si="12"/>
        <v/>
      </c>
      <c r="T52" s="8" t="str">
        <f t="shared" si="12"/>
        <v/>
      </c>
      <c r="U52" s="8"/>
      <c r="V52" s="2"/>
      <c r="W52" s="13" t="e">
        <f>IF(F52="","",IF(F52-VLOOKUP($A49,AWstandards,VLOOKUP(D52,Age,2,FALSE),FALSE)&gt;0,"","aw"))</f>
        <v>#N/A</v>
      </c>
    </row>
    <row r="53" spans="1:23">
      <c r="A53" s="17" t="s">
        <v>446</v>
      </c>
      <c r="B53" s="41">
        <v>4</v>
      </c>
      <c r="C53" s="50" t="str">
        <f t="shared" si="10"/>
        <v>Freddie Mcloughlin</v>
      </c>
      <c r="D53" s="50">
        <f>IF(A53="","",VLOOKUP($A49,IF(LEN(A53)=2,FSB,FSA),VLOOKUP(LEFT(A53,1),Fteams,7,FALSE),FALSE))</f>
        <v>0</v>
      </c>
      <c r="E53" s="50" t="str">
        <f t="shared" si="11"/>
        <v>Crawley</v>
      </c>
      <c r="F53" s="23" t="s">
        <v>490</v>
      </c>
      <c r="G53" s="36">
        <v>8</v>
      </c>
      <c r="H53" s="26"/>
      <c r="I53" s="8" t="str">
        <f t="shared" si="12"/>
        <v/>
      </c>
      <c r="J53" s="8" t="str">
        <f t="shared" si="12"/>
        <v/>
      </c>
      <c r="K53" s="8">
        <f t="shared" si="12"/>
        <v>8</v>
      </c>
      <c r="L53" s="8" t="str">
        <f t="shared" si="12"/>
        <v/>
      </c>
      <c r="M53" s="8" t="str">
        <f t="shared" si="12"/>
        <v/>
      </c>
      <c r="N53" s="8" t="str">
        <f t="shared" si="12"/>
        <v/>
      </c>
      <c r="O53" s="8" t="str">
        <f t="shared" si="12"/>
        <v/>
      </c>
      <c r="P53" s="8" t="str">
        <f t="shared" si="12"/>
        <v/>
      </c>
      <c r="Q53" s="8" t="str">
        <f t="shared" si="12"/>
        <v/>
      </c>
      <c r="R53" s="8" t="str">
        <f t="shared" si="12"/>
        <v/>
      </c>
      <c r="S53" s="8" t="str">
        <f t="shared" si="12"/>
        <v/>
      </c>
      <c r="T53" s="8" t="str">
        <f t="shared" si="12"/>
        <v/>
      </c>
      <c r="U53" s="8"/>
      <c r="V53" s="2"/>
      <c r="W53" s="13" t="e">
        <f>IF(F53="","",IF(F53-VLOOKUP($A49,AWstandards,VLOOKUP(D53,Age,2,FALSE),FALSE)&gt;0,"","aw"))</f>
        <v>#N/A</v>
      </c>
    </row>
    <row r="54" spans="1:23">
      <c r="A54" s="17" t="s">
        <v>466</v>
      </c>
      <c r="B54" s="41">
        <v>5</v>
      </c>
      <c r="C54" s="50" t="str">
        <f t="shared" si="10"/>
        <v>Stanley Atkins</v>
      </c>
      <c r="D54" s="50">
        <f>IF(A54="","",VLOOKUP($A49,IF(LEN(A54)=2,FSB,FSA),VLOOKUP(LEFT(A54,1),Fteams,7,FALSE),FALSE))</f>
        <v>0</v>
      </c>
      <c r="E54" s="50" t="str">
        <f t="shared" si="11"/>
        <v>Eastbourne</v>
      </c>
      <c r="F54" s="23" t="s">
        <v>491</v>
      </c>
      <c r="G54" s="36">
        <v>7</v>
      </c>
      <c r="H54" s="26"/>
      <c r="I54" s="8" t="str">
        <f t="shared" si="12"/>
        <v/>
      </c>
      <c r="J54" s="8" t="str">
        <f t="shared" si="12"/>
        <v/>
      </c>
      <c r="K54" s="8" t="str">
        <f t="shared" si="12"/>
        <v/>
      </c>
      <c r="L54" s="8" t="str">
        <f t="shared" si="12"/>
        <v/>
      </c>
      <c r="M54" s="8">
        <f t="shared" si="12"/>
        <v>7</v>
      </c>
      <c r="N54" s="8" t="str">
        <f t="shared" si="12"/>
        <v/>
      </c>
      <c r="O54" s="8" t="str">
        <f t="shared" si="12"/>
        <v/>
      </c>
      <c r="P54" s="8" t="str">
        <f t="shared" si="12"/>
        <v/>
      </c>
      <c r="Q54" s="8" t="str">
        <f t="shared" si="12"/>
        <v/>
      </c>
      <c r="R54" s="8" t="str">
        <f t="shared" si="12"/>
        <v/>
      </c>
      <c r="S54" s="8" t="str">
        <f t="shared" si="12"/>
        <v/>
      </c>
      <c r="T54" s="8" t="str">
        <f t="shared" si="12"/>
        <v/>
      </c>
      <c r="U54" s="8"/>
      <c r="V54" s="2"/>
      <c r="W54" s="13" t="e">
        <f>IF(F54="","",IF(F54-VLOOKUP($A49,AWstandards,VLOOKUP(D54,Age,2,FALSE),FALSE)&gt;0,"","aw"))</f>
        <v>#N/A</v>
      </c>
    </row>
    <row r="55" spans="1:23">
      <c r="A55" s="17" t="s">
        <v>447</v>
      </c>
      <c r="B55" s="41">
        <v>6</v>
      </c>
      <c r="C55" s="50" t="str">
        <f t="shared" si="10"/>
        <v>Rowan Kirby</v>
      </c>
      <c r="D55" s="50">
        <f>IF(A55="","",VLOOKUP($A49,IF(LEN(A55)=2,FSB,FSA),VLOOKUP(LEFT(A55,1),Fteams,7,FALSE),FALSE))</f>
        <v>0</v>
      </c>
      <c r="E55" s="50" t="str">
        <f t="shared" si="11"/>
        <v>East Grinstead</v>
      </c>
      <c r="F55" s="23" t="s">
        <v>492</v>
      </c>
      <c r="G55" s="36">
        <v>6</v>
      </c>
      <c r="H55" s="26"/>
      <c r="I55" s="8" t="str">
        <f t="shared" si="12"/>
        <v/>
      </c>
      <c r="J55" s="8" t="str">
        <f t="shared" si="12"/>
        <v/>
      </c>
      <c r="K55" s="8" t="str">
        <f t="shared" si="12"/>
        <v/>
      </c>
      <c r="L55" s="8" t="str">
        <f t="shared" si="12"/>
        <v/>
      </c>
      <c r="M55" s="8" t="str">
        <f t="shared" si="12"/>
        <v/>
      </c>
      <c r="N55" s="8" t="str">
        <f t="shared" si="12"/>
        <v/>
      </c>
      <c r="O55" s="8" t="str">
        <f t="shared" si="12"/>
        <v/>
      </c>
      <c r="P55" s="8" t="str">
        <f t="shared" si="12"/>
        <v/>
      </c>
      <c r="Q55" s="8" t="str">
        <f t="shared" si="12"/>
        <v/>
      </c>
      <c r="R55" s="8">
        <f t="shared" si="12"/>
        <v>6</v>
      </c>
      <c r="S55" s="8" t="str">
        <f t="shared" si="12"/>
        <v/>
      </c>
      <c r="T55" s="8" t="str">
        <f t="shared" si="12"/>
        <v/>
      </c>
      <c r="U55" s="8"/>
      <c r="V55" s="2"/>
      <c r="W55" s="13" t="e">
        <f>IF(F55="","",IF(F55-VLOOKUP($A49,AWstandards,VLOOKUP(D55,Age,2,FALSE),FALSE)&gt;0,"","aw"))</f>
        <v>#N/A</v>
      </c>
    </row>
    <row r="56" spans="1:23">
      <c r="A56" s="17" t="s">
        <v>486</v>
      </c>
      <c r="B56" s="41">
        <v>7</v>
      </c>
      <c r="C56" s="50" t="str">
        <f t="shared" si="10"/>
        <v>Dewi Edwards</v>
      </c>
      <c r="D56" s="50">
        <f>IF(A56="","",VLOOKUP($A49,IF(LEN(A56)=2,FSB,FSA),VLOOKUP(LEFT(A56,1),Fteams,7,FALSE),FALSE))</f>
        <v>0</v>
      </c>
      <c r="E56" s="50" t="str">
        <f t="shared" si="11"/>
        <v>Hastings</v>
      </c>
      <c r="F56" s="23" t="s">
        <v>493</v>
      </c>
      <c r="G56" s="36">
        <v>5</v>
      </c>
      <c r="H56" s="26"/>
      <c r="I56" s="8" t="str">
        <f t="shared" si="12"/>
        <v/>
      </c>
      <c r="J56" s="8" t="str">
        <f t="shared" si="12"/>
        <v/>
      </c>
      <c r="K56" s="8" t="str">
        <f t="shared" si="12"/>
        <v/>
      </c>
      <c r="L56" s="8" t="str">
        <f t="shared" si="12"/>
        <v/>
      </c>
      <c r="M56" s="8" t="str">
        <f t="shared" si="12"/>
        <v/>
      </c>
      <c r="N56" s="8" t="str">
        <f t="shared" si="12"/>
        <v/>
      </c>
      <c r="O56" s="8" t="str">
        <f t="shared" si="12"/>
        <v/>
      </c>
      <c r="P56" s="8" t="str">
        <f t="shared" si="12"/>
        <v/>
      </c>
      <c r="Q56" s="8" t="str">
        <f t="shared" si="12"/>
        <v/>
      </c>
      <c r="R56" s="8" t="str">
        <f t="shared" si="12"/>
        <v/>
      </c>
      <c r="S56" s="8">
        <f t="shared" si="12"/>
        <v>5</v>
      </c>
      <c r="T56" s="8" t="str">
        <f t="shared" si="12"/>
        <v/>
      </c>
      <c r="U56" s="8"/>
      <c r="V56" s="2"/>
      <c r="W56" s="13" t="e">
        <f>IF(F56="","",IF(F56-VLOOKUP($A49,AWstandards,VLOOKUP(D56,Age,2,FALSE),FALSE)&gt;0,"","aw"))</f>
        <v>#N/A</v>
      </c>
    </row>
    <row r="57" spans="1:23" ht="13">
      <c r="A57" s="15">
        <v>300</v>
      </c>
      <c r="B57" s="31"/>
      <c r="C57" s="51" t="s">
        <v>93</v>
      </c>
      <c r="D57" s="52"/>
      <c r="E57" s="53"/>
      <c r="F57" s="22"/>
      <c r="G57" s="35"/>
      <c r="H57" s="26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2" t="s">
        <v>109</v>
      </c>
      <c r="W57" s="2"/>
    </row>
    <row r="58" spans="1:23">
      <c r="A58" s="17" t="s">
        <v>459</v>
      </c>
      <c r="B58" s="41">
        <v>1</v>
      </c>
      <c r="C58" s="50" t="str">
        <f>IF(A58="","",VLOOKUP($A$57,IF(LEN(A58)=2,FSB,FSA),VLOOKUP(LEFT(A58,1),Fteams,6,FALSE),FALSE))</f>
        <v>Harry Dunne</v>
      </c>
      <c r="D58" s="50">
        <f>IF(A58="","",VLOOKUP($A57,IF(LEN(A58)=2,FSB,FSA),VLOOKUP(LEFT(A58,1),Fteams,7,FALSE),FALSE))</f>
        <v>0</v>
      </c>
      <c r="E58" s="50" t="str">
        <f>IF(A58="","",VLOOKUP(LEFT(A58,1),Fteams,2,FALSE))</f>
        <v>Chichester</v>
      </c>
      <c r="F58" s="23" t="s">
        <v>494</v>
      </c>
      <c r="G58" s="36">
        <v>11</v>
      </c>
      <c r="H58" s="26"/>
      <c r="I58" s="8" t="str">
        <f t="shared" ref="I58:T61" si="13">IF($A58="","",IF(LEFT($A58,1)=I$19,$G58,""))</f>
        <v/>
      </c>
      <c r="J58" s="8" t="str">
        <f t="shared" si="13"/>
        <v/>
      </c>
      <c r="K58" s="8" t="str">
        <f t="shared" si="13"/>
        <v/>
      </c>
      <c r="L58" s="8">
        <f t="shared" si="13"/>
        <v>11</v>
      </c>
      <c r="M58" s="8" t="str">
        <f t="shared" si="13"/>
        <v/>
      </c>
      <c r="N58" s="8" t="str">
        <f t="shared" si="13"/>
        <v/>
      </c>
      <c r="O58" s="8" t="str">
        <f t="shared" si="13"/>
        <v/>
      </c>
      <c r="P58" s="8" t="str">
        <f t="shared" si="13"/>
        <v/>
      </c>
      <c r="Q58" s="8" t="str">
        <f t="shared" si="13"/>
        <v/>
      </c>
      <c r="R58" s="8" t="str">
        <f t="shared" si="13"/>
        <v/>
      </c>
      <c r="S58" s="8" t="str">
        <f t="shared" si="13"/>
        <v/>
      </c>
      <c r="T58" s="8" t="str">
        <f t="shared" si="13"/>
        <v/>
      </c>
      <c r="U58" s="8"/>
      <c r="V58" s="2"/>
      <c r="W58" s="13" t="e">
        <f>IF(F58="","",IF(F58-VLOOKUP($A57,AWstandards,VLOOKUP(D58,Age,2,FALSE),FALSE)&gt;0,"","aw"))</f>
        <v>#N/A</v>
      </c>
    </row>
    <row r="59" spans="1:23">
      <c r="A59" s="17" t="s">
        <v>457</v>
      </c>
      <c r="B59" s="41">
        <v>2</v>
      </c>
      <c r="C59" s="50" t="str">
        <f>IF(A59="","",VLOOKUP($A$57,IF(LEN(A59)=2,FSB,FSA),VLOOKUP(LEFT(A59,1),Fteams,6,FALSE),FALSE))</f>
        <v>George Gilbert</v>
      </c>
      <c r="D59" s="50">
        <f>IF(A59="","",VLOOKUP($A57,IF(LEN(A59)=2,FSB,FSA),VLOOKUP(LEFT(A59,1),Fteams,7,FALSE),FALSE))</f>
        <v>0</v>
      </c>
      <c r="E59" s="50" t="str">
        <f>IF(A59="","",VLOOKUP(LEFT(A59,1),Fteams,2,FALSE))</f>
        <v>Brighton &amp; Hove</v>
      </c>
      <c r="F59" s="23" t="s">
        <v>495</v>
      </c>
      <c r="G59" s="36">
        <v>10</v>
      </c>
      <c r="H59" s="26"/>
      <c r="I59" s="8" t="str">
        <f t="shared" si="13"/>
        <v/>
      </c>
      <c r="J59" s="8">
        <f t="shared" si="13"/>
        <v>10</v>
      </c>
      <c r="K59" s="8" t="str">
        <f t="shared" si="13"/>
        <v/>
      </c>
      <c r="L59" s="8" t="str">
        <f t="shared" si="13"/>
        <v/>
      </c>
      <c r="M59" s="8" t="str">
        <f t="shared" si="13"/>
        <v/>
      </c>
      <c r="N59" s="8" t="str">
        <f t="shared" si="13"/>
        <v/>
      </c>
      <c r="O59" s="8" t="str">
        <f t="shared" si="13"/>
        <v/>
      </c>
      <c r="P59" s="8" t="str">
        <f t="shared" si="13"/>
        <v/>
      </c>
      <c r="Q59" s="8" t="str">
        <f t="shared" si="13"/>
        <v/>
      </c>
      <c r="R59" s="8" t="str">
        <f t="shared" si="13"/>
        <v/>
      </c>
      <c r="S59" s="8" t="str">
        <f t="shared" si="13"/>
        <v/>
      </c>
      <c r="T59" s="8" t="str">
        <f t="shared" si="13"/>
        <v/>
      </c>
      <c r="U59" s="8"/>
      <c r="V59" s="2"/>
      <c r="W59" s="13" t="e">
        <f>IF(F59="","",IF(F59-VLOOKUP($A57,AWstandards,VLOOKUP(D59,Age,2,FALSE),FALSE)&gt;0,"","aw"))</f>
        <v>#N/A</v>
      </c>
    </row>
    <row r="60" spans="1:23">
      <c r="A60" s="17" t="s">
        <v>477</v>
      </c>
      <c r="B60" s="41">
        <v>3</v>
      </c>
      <c r="C60" s="50" t="str">
        <f>IF(A60="","",VLOOKUP($A$57,IF(LEN(A60)=2,FSB,FSA),VLOOKUP(LEFT(A60,1),Fteams,6,FALSE),FALSE))</f>
        <v>Adam Meyer</v>
      </c>
      <c r="D60" s="50">
        <f>IF(A60="","",VLOOKUP($A57,IF(LEN(A60)=2,FSB,FSA),VLOOKUP(LEFT(A60,1),Fteams,7,FALSE),FALSE))</f>
        <v>0</v>
      </c>
      <c r="E60" s="50" t="str">
        <f>IF(A60="","",VLOOKUP(LEFT(A60,1),Fteams,2,FALSE))</f>
        <v>Eastbourne</v>
      </c>
      <c r="F60" s="23" t="s">
        <v>496</v>
      </c>
      <c r="G60" s="36">
        <v>9</v>
      </c>
      <c r="H60" s="26"/>
      <c r="I60" s="8" t="str">
        <f t="shared" si="13"/>
        <v/>
      </c>
      <c r="J60" s="8" t="str">
        <f t="shared" si="13"/>
        <v/>
      </c>
      <c r="K60" s="8" t="str">
        <f t="shared" si="13"/>
        <v/>
      </c>
      <c r="L60" s="8" t="str">
        <f t="shared" si="13"/>
        <v/>
      </c>
      <c r="M60" s="8">
        <f t="shared" si="13"/>
        <v>9</v>
      </c>
      <c r="N60" s="8" t="str">
        <f t="shared" si="13"/>
        <v/>
      </c>
      <c r="O60" s="8" t="str">
        <f t="shared" si="13"/>
        <v/>
      </c>
      <c r="P60" s="8" t="str">
        <f t="shared" si="13"/>
        <v/>
      </c>
      <c r="Q60" s="8" t="str">
        <f t="shared" si="13"/>
        <v/>
      </c>
      <c r="R60" s="8" t="str">
        <f t="shared" si="13"/>
        <v/>
      </c>
      <c r="S60" s="8" t="str">
        <f t="shared" si="13"/>
        <v/>
      </c>
      <c r="T60" s="8" t="str">
        <f t="shared" si="13"/>
        <v/>
      </c>
      <c r="U60" s="8"/>
      <c r="V60" s="2"/>
      <c r="W60" s="13" t="e">
        <f>IF(F60="","",IF(F60-VLOOKUP($A57,AWstandards,VLOOKUP(D60,Age,2,FALSE),FALSE)&gt;0,"","aw"))</f>
        <v>#N/A</v>
      </c>
    </row>
    <row r="61" spans="1:23">
      <c r="A61" s="17" t="s">
        <v>458</v>
      </c>
      <c r="B61" s="41">
        <v>4</v>
      </c>
      <c r="C61" s="50" t="str">
        <f>IF(A61="","",VLOOKUP($A$57,IF(LEN(A61)=2,FSB,FSA),VLOOKUP(LEFT(A61,1),Fteams,6,FALSE),FALSE))</f>
        <v>Eddie Rew</v>
      </c>
      <c r="D61" s="50">
        <f>IF(A61="","",VLOOKUP($A57,IF(LEN(A61)=2,FSB,FSA),VLOOKUP(LEFT(A61,1),Fteams,7,FALSE),FALSE))</f>
        <v>0</v>
      </c>
      <c r="E61" s="50" t="str">
        <f>IF(A61="","",VLOOKUP(LEFT(A61,1),Fteams,2,FALSE))</f>
        <v>East Grinstead</v>
      </c>
      <c r="F61" s="23" t="s">
        <v>497</v>
      </c>
      <c r="G61" s="36">
        <v>8</v>
      </c>
      <c r="H61" s="26"/>
      <c r="I61" s="8" t="str">
        <f t="shared" si="13"/>
        <v/>
      </c>
      <c r="J61" s="8" t="str">
        <f t="shared" si="13"/>
        <v/>
      </c>
      <c r="K61" s="8" t="str">
        <f t="shared" si="13"/>
        <v/>
      </c>
      <c r="L61" s="8" t="str">
        <f t="shared" si="13"/>
        <v/>
      </c>
      <c r="M61" s="8" t="str">
        <f t="shared" si="13"/>
        <v/>
      </c>
      <c r="N61" s="8" t="str">
        <f t="shared" si="13"/>
        <v/>
      </c>
      <c r="O61" s="8" t="str">
        <f t="shared" si="13"/>
        <v/>
      </c>
      <c r="P61" s="8" t="str">
        <f t="shared" si="13"/>
        <v/>
      </c>
      <c r="Q61" s="8" t="str">
        <f t="shared" si="13"/>
        <v/>
      </c>
      <c r="R61" s="8">
        <f t="shared" si="13"/>
        <v>8</v>
      </c>
      <c r="S61" s="8" t="str">
        <f t="shared" si="13"/>
        <v/>
      </c>
      <c r="T61" s="8" t="str">
        <f t="shared" si="13"/>
        <v/>
      </c>
      <c r="U61" s="8"/>
      <c r="V61" s="2"/>
      <c r="W61" s="13" t="e">
        <f>IF(F61="","",IF(F61-VLOOKUP($A57,AWstandards,VLOOKUP(D61,Age,2,FALSE),FALSE)&gt;0,"","aw"))</f>
        <v>#N/A</v>
      </c>
    </row>
    <row r="62" spans="1:23" ht="13">
      <c r="A62" s="15">
        <v>800</v>
      </c>
      <c r="B62" s="31"/>
      <c r="C62" s="52" t="s">
        <v>94</v>
      </c>
      <c r="D62" s="52"/>
      <c r="E62" s="53"/>
      <c r="F62" s="20"/>
      <c r="G62" s="35"/>
      <c r="H62" s="2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2" t="s">
        <v>110</v>
      </c>
      <c r="W62" s="3"/>
    </row>
    <row r="63" spans="1:23">
      <c r="A63" s="17" t="s">
        <v>466</v>
      </c>
      <c r="B63" s="41">
        <v>1</v>
      </c>
      <c r="C63" s="50" t="str">
        <f t="shared" ref="C63:C71" si="14">IF(A63="","",VLOOKUP($A$62,IF(LEN(A63)=2,FSB,FSA),VLOOKUP(LEFT(A63,1),Fteams,6,FALSE),FALSE))</f>
        <v>Jonah Messer</v>
      </c>
      <c r="D63" s="50">
        <f>IF(A63="","",VLOOKUP($A62,IF(LEN(A63)=2,FSB,FSA),VLOOKUP(LEFT(A63,1),Fteams,7,FALSE),FALSE))</f>
        <v>0</v>
      </c>
      <c r="E63" s="50" t="str">
        <f t="shared" ref="E63:E71" si="15">IF(A63="","",VLOOKUP(LEFT(A63,1),Fteams,2,FALSE))</f>
        <v>Eastbourne</v>
      </c>
      <c r="F63" s="23" t="s">
        <v>572</v>
      </c>
      <c r="G63" s="36">
        <v>11</v>
      </c>
      <c r="H63" s="26"/>
      <c r="I63" s="8" t="str">
        <f t="shared" ref="I63:T71" si="16">IF($A63="","",IF(LEFT($A63,1)=I$19,$G63,""))</f>
        <v/>
      </c>
      <c r="J63" s="8" t="str">
        <f t="shared" si="16"/>
        <v/>
      </c>
      <c r="K63" s="8" t="str">
        <f t="shared" si="16"/>
        <v/>
      </c>
      <c r="L63" s="8" t="str">
        <f t="shared" si="16"/>
        <v/>
      </c>
      <c r="M63" s="8">
        <f t="shared" si="16"/>
        <v>11</v>
      </c>
      <c r="N63" s="8" t="str">
        <f t="shared" si="16"/>
        <v/>
      </c>
      <c r="O63" s="8" t="str">
        <f t="shared" si="16"/>
        <v/>
      </c>
      <c r="P63" s="8" t="str">
        <f t="shared" si="16"/>
        <v/>
      </c>
      <c r="Q63" s="8" t="str">
        <f t="shared" si="16"/>
        <v/>
      </c>
      <c r="R63" s="8" t="str">
        <f t="shared" si="16"/>
        <v/>
      </c>
      <c r="S63" s="8" t="str">
        <f t="shared" si="16"/>
        <v/>
      </c>
      <c r="T63" s="8" t="str">
        <f t="shared" si="16"/>
        <v/>
      </c>
      <c r="U63" s="8"/>
      <c r="V63" s="2"/>
      <c r="W63" s="13" t="e">
        <f>IF(F63="","",IF(F63-VLOOKUP($A62,AWstandards,VLOOKUP(D63,Age,2,FALSE),FALSE)&gt;0,"","aw"))</f>
        <v>#N/A</v>
      </c>
    </row>
    <row r="64" spans="1:23">
      <c r="A64" s="17" t="s">
        <v>443</v>
      </c>
      <c r="B64" s="41">
        <v>2</v>
      </c>
      <c r="C64" s="50" t="str">
        <f t="shared" si="14"/>
        <v>Matthew Lones</v>
      </c>
      <c r="D64" s="50">
        <f>IF(A64="","",VLOOKUP($A62,IF(LEN(A64)=2,FSB,FSA),VLOOKUP(LEFT(A64,1),Fteams,7,FALSE),FALSE))</f>
        <v>0</v>
      </c>
      <c r="E64" s="50" t="str">
        <f t="shared" si="15"/>
        <v>Brighton &amp; Hove</v>
      </c>
      <c r="F64" s="23" t="s">
        <v>573</v>
      </c>
      <c r="G64" s="36">
        <v>10</v>
      </c>
      <c r="H64" s="26"/>
      <c r="I64" s="8" t="str">
        <f t="shared" si="16"/>
        <v/>
      </c>
      <c r="J64" s="8">
        <f t="shared" si="16"/>
        <v>10</v>
      </c>
      <c r="K64" s="8" t="str">
        <f t="shared" si="16"/>
        <v/>
      </c>
      <c r="L64" s="8" t="str">
        <f t="shared" si="16"/>
        <v/>
      </c>
      <c r="M64" s="8" t="str">
        <f t="shared" si="16"/>
        <v/>
      </c>
      <c r="N64" s="8" t="str">
        <f t="shared" si="16"/>
        <v/>
      </c>
      <c r="O64" s="8" t="str">
        <f t="shared" si="16"/>
        <v/>
      </c>
      <c r="P64" s="8" t="str">
        <f t="shared" si="16"/>
        <v/>
      </c>
      <c r="Q64" s="8" t="str">
        <f t="shared" si="16"/>
        <v/>
      </c>
      <c r="R64" s="8" t="str">
        <f t="shared" si="16"/>
        <v/>
      </c>
      <c r="S64" s="8" t="str">
        <f t="shared" si="16"/>
        <v/>
      </c>
      <c r="T64" s="8" t="str">
        <f t="shared" si="16"/>
        <v/>
      </c>
      <c r="U64" s="8"/>
      <c r="V64" s="2"/>
      <c r="W64" s="13" t="e">
        <f>IF(F64="","",IF(F64-VLOOKUP($A62,AWstandards,VLOOKUP(D64,Age,2,FALSE),FALSE)&gt;0,"","aw"))</f>
        <v>#N/A</v>
      </c>
    </row>
    <row r="65" spans="1:24">
      <c r="A65" s="17" t="s">
        <v>446</v>
      </c>
      <c r="B65" s="41">
        <v>3</v>
      </c>
      <c r="C65" s="50" t="str">
        <f t="shared" si="14"/>
        <v>Rafael Selby</v>
      </c>
      <c r="D65" s="50">
        <f>IF(A65="","",VLOOKUP($A62,IF(LEN(A65)=2,FSB,FSA),VLOOKUP(LEFT(A65,1),Fteams,7,FALSE),FALSE))</f>
        <v>0</v>
      </c>
      <c r="E65" s="50" t="str">
        <f t="shared" si="15"/>
        <v>Crawley</v>
      </c>
      <c r="F65" s="23" t="s">
        <v>574</v>
      </c>
      <c r="G65" s="36">
        <v>9</v>
      </c>
      <c r="H65" s="26"/>
      <c r="I65" s="8" t="str">
        <f t="shared" si="16"/>
        <v/>
      </c>
      <c r="J65" s="8" t="str">
        <f t="shared" si="16"/>
        <v/>
      </c>
      <c r="K65" s="8">
        <f t="shared" si="16"/>
        <v>9</v>
      </c>
      <c r="L65" s="8" t="str">
        <f t="shared" si="16"/>
        <v/>
      </c>
      <c r="M65" s="8" t="str">
        <f t="shared" si="16"/>
        <v/>
      </c>
      <c r="N65" s="8" t="str">
        <f t="shared" si="16"/>
        <v/>
      </c>
      <c r="O65" s="8" t="str">
        <f t="shared" si="16"/>
        <v/>
      </c>
      <c r="P65" s="8" t="str">
        <f t="shared" si="16"/>
        <v/>
      </c>
      <c r="Q65" s="8" t="str">
        <f t="shared" si="16"/>
        <v/>
      </c>
      <c r="R65" s="8" t="str">
        <f t="shared" si="16"/>
        <v/>
      </c>
      <c r="S65" s="8" t="str">
        <f t="shared" si="16"/>
        <v/>
      </c>
      <c r="T65" s="8" t="str">
        <f t="shared" si="16"/>
        <v/>
      </c>
      <c r="U65" s="8"/>
      <c r="V65" s="2"/>
      <c r="W65" s="13" t="e">
        <f>IF(F65="","",IF(F65-VLOOKUP($A62,AWstandards,VLOOKUP(D65,Age,2,FALSE),FALSE)&gt;0,"","aw"))</f>
        <v>#N/A</v>
      </c>
    </row>
    <row r="66" spans="1:24">
      <c r="A66" s="17" t="s">
        <v>445</v>
      </c>
      <c r="B66" s="41">
        <v>4</v>
      </c>
      <c r="C66" s="50" t="str">
        <f t="shared" si="14"/>
        <v>Charlie Perry</v>
      </c>
      <c r="D66" s="50">
        <f>IF(A66="","",VLOOKUP($A62,IF(LEN(A66)=2,FSB,FSA),VLOOKUP(LEFT(A66,1),Fteams,7,FALSE),FALSE))</f>
        <v>0</v>
      </c>
      <c r="E66" s="50" t="str">
        <f t="shared" si="15"/>
        <v>Lewes</v>
      </c>
      <c r="F66" s="23" t="s">
        <v>575</v>
      </c>
      <c r="G66" s="36">
        <v>8</v>
      </c>
      <c r="H66" s="26"/>
      <c r="I66" s="8" t="str">
        <f t="shared" si="16"/>
        <v/>
      </c>
      <c r="J66" s="8" t="str">
        <f t="shared" si="16"/>
        <v/>
      </c>
      <c r="K66" s="8" t="str">
        <f t="shared" si="16"/>
        <v/>
      </c>
      <c r="L66" s="8" t="str">
        <f t="shared" si="16"/>
        <v/>
      </c>
      <c r="M66" s="8" t="str">
        <f t="shared" si="16"/>
        <v/>
      </c>
      <c r="N66" s="8" t="str">
        <f t="shared" si="16"/>
        <v/>
      </c>
      <c r="O66" s="8">
        <f t="shared" si="16"/>
        <v>8</v>
      </c>
      <c r="P66" s="8" t="str">
        <f t="shared" si="16"/>
        <v/>
      </c>
      <c r="Q66" s="8" t="str">
        <f t="shared" si="16"/>
        <v/>
      </c>
      <c r="R66" s="8" t="str">
        <f t="shared" si="16"/>
        <v/>
      </c>
      <c r="S66" s="8" t="str">
        <f t="shared" si="16"/>
        <v/>
      </c>
      <c r="T66" s="8" t="str">
        <f t="shared" si="16"/>
        <v/>
      </c>
      <c r="U66" s="8"/>
      <c r="V66" s="2"/>
      <c r="W66" s="13" t="e">
        <f>IF(F66="","",IF(F66-VLOOKUP($A62,AWstandards,VLOOKUP(D66,Age,2,FALSE),FALSE)&gt;0,"","aw"))</f>
        <v>#N/A</v>
      </c>
    </row>
    <row r="67" spans="1:24">
      <c r="A67" s="17" t="s">
        <v>444</v>
      </c>
      <c r="B67" s="41">
        <v>5</v>
      </c>
      <c r="C67" s="50" t="str">
        <f t="shared" si="14"/>
        <v>Max Gayle</v>
      </c>
      <c r="D67" s="50">
        <f>IF(A67="","",VLOOKUP($A62,IF(LEN(A67)=2,FSB,FSA),VLOOKUP(LEFT(A67,1),Fteams,7,FALSE),FALSE))</f>
        <v>0</v>
      </c>
      <c r="E67" s="50" t="str">
        <f t="shared" si="15"/>
        <v>Chichester</v>
      </c>
      <c r="F67" s="23" t="s">
        <v>576</v>
      </c>
      <c r="G67" s="36">
        <v>7</v>
      </c>
      <c r="H67" s="26"/>
      <c r="I67" s="8" t="str">
        <f t="shared" si="16"/>
        <v/>
      </c>
      <c r="J67" s="8" t="str">
        <f t="shared" si="16"/>
        <v/>
      </c>
      <c r="K67" s="8" t="str">
        <f t="shared" si="16"/>
        <v/>
      </c>
      <c r="L67" s="8">
        <f t="shared" si="16"/>
        <v>7</v>
      </c>
      <c r="M67" s="8" t="str">
        <f t="shared" si="16"/>
        <v/>
      </c>
      <c r="N67" s="8" t="str">
        <f t="shared" si="16"/>
        <v/>
      </c>
      <c r="O67" s="8" t="str">
        <f t="shared" si="16"/>
        <v/>
      </c>
      <c r="P67" s="8" t="str">
        <f t="shared" si="16"/>
        <v/>
      </c>
      <c r="Q67" s="8" t="str">
        <f t="shared" si="16"/>
        <v/>
      </c>
      <c r="R67" s="8" t="str">
        <f t="shared" si="16"/>
        <v/>
      </c>
      <c r="S67" s="8" t="str">
        <f t="shared" si="16"/>
        <v/>
      </c>
      <c r="T67" s="8" t="str">
        <f t="shared" si="16"/>
        <v/>
      </c>
      <c r="U67" s="8"/>
      <c r="V67" s="2"/>
      <c r="W67" s="13" t="e">
        <f>IF(F67="","",IF(F67-VLOOKUP($A62,AWstandards,VLOOKUP(D67,Age,2,FALSE),FALSE)&gt;0,"","aw"))</f>
        <v>#N/A</v>
      </c>
    </row>
    <row r="68" spans="1:24">
      <c r="A68" s="17" t="s">
        <v>447</v>
      </c>
      <c r="B68" s="41">
        <v>6</v>
      </c>
      <c r="C68" s="50" t="str">
        <f t="shared" si="14"/>
        <v>Cadan Mackenzie</v>
      </c>
      <c r="D68" s="50">
        <f>IF(A68="","",VLOOKUP($A62,IF(LEN(A68)=2,FSB,FSA),VLOOKUP(LEFT(A68,1),Fteams,7,FALSE),FALSE))</f>
        <v>0</v>
      </c>
      <c r="E68" s="50" t="str">
        <f t="shared" si="15"/>
        <v>East Grinstead</v>
      </c>
      <c r="F68" s="23" t="s">
        <v>577</v>
      </c>
      <c r="G68" s="36">
        <v>6</v>
      </c>
      <c r="H68" s="26"/>
      <c r="I68" s="8" t="str">
        <f t="shared" si="16"/>
        <v/>
      </c>
      <c r="J68" s="8" t="str">
        <f t="shared" si="16"/>
        <v/>
      </c>
      <c r="K68" s="8" t="str">
        <f t="shared" si="16"/>
        <v/>
      </c>
      <c r="L68" s="8" t="str">
        <f t="shared" si="16"/>
        <v/>
      </c>
      <c r="M68" s="8" t="str">
        <f t="shared" si="16"/>
        <v/>
      </c>
      <c r="N68" s="8" t="str">
        <f t="shared" si="16"/>
        <v/>
      </c>
      <c r="O68" s="8" t="str">
        <f t="shared" si="16"/>
        <v/>
      </c>
      <c r="P68" s="8" t="str">
        <f t="shared" si="16"/>
        <v/>
      </c>
      <c r="Q68" s="8" t="str">
        <f t="shared" si="16"/>
        <v/>
      </c>
      <c r="R68" s="8">
        <f t="shared" si="16"/>
        <v>6</v>
      </c>
      <c r="S68" s="8" t="str">
        <f t="shared" si="16"/>
        <v/>
      </c>
      <c r="T68" s="8" t="str">
        <f t="shared" si="16"/>
        <v/>
      </c>
      <c r="U68" s="8"/>
      <c r="V68" s="2"/>
      <c r="W68" s="13" t="e">
        <f>IF(F68="","",IF(F68-VLOOKUP($A62,AWstandards,VLOOKUP(D68,Age,2,FALSE),FALSE)&gt;0,"","aw"))</f>
        <v>#N/A</v>
      </c>
    </row>
    <row r="69" spans="1:24">
      <c r="A69" s="17" t="s">
        <v>448</v>
      </c>
      <c r="B69" s="41">
        <v>7</v>
      </c>
      <c r="C69" s="50" t="str">
        <f t="shared" si="14"/>
        <v>Aiden Larkin</v>
      </c>
      <c r="D69" s="50">
        <f>IF(A69="","",VLOOKUP($A62,IF(LEN(A69)=2,FSB,FSA),VLOOKUP(LEFT(A69,1),Fteams,7,FALSE),FALSE))</f>
        <v>0</v>
      </c>
      <c r="E69" s="50" t="str">
        <f t="shared" si="15"/>
        <v>HYAC</v>
      </c>
      <c r="F69" s="23" t="s">
        <v>578</v>
      </c>
      <c r="G69" s="36">
        <v>5</v>
      </c>
      <c r="H69" s="26"/>
      <c r="I69" s="8">
        <f t="shared" si="16"/>
        <v>5</v>
      </c>
      <c r="J69" s="8" t="str">
        <f t="shared" si="16"/>
        <v/>
      </c>
      <c r="K69" s="8" t="str">
        <f t="shared" si="16"/>
        <v/>
      </c>
      <c r="L69" s="8" t="str">
        <f t="shared" si="16"/>
        <v/>
      </c>
      <c r="M69" s="8" t="str">
        <f t="shared" si="16"/>
        <v/>
      </c>
      <c r="N69" s="8" t="str">
        <f t="shared" si="16"/>
        <v/>
      </c>
      <c r="O69" s="8" t="str">
        <f t="shared" si="16"/>
        <v/>
      </c>
      <c r="P69" s="8" t="str">
        <f t="shared" si="16"/>
        <v/>
      </c>
      <c r="Q69" s="8" t="str">
        <f t="shared" si="16"/>
        <v/>
      </c>
      <c r="R69" s="8" t="str">
        <f t="shared" si="16"/>
        <v/>
      </c>
      <c r="S69" s="8" t="str">
        <f t="shared" si="16"/>
        <v/>
      </c>
      <c r="T69" s="8" t="str">
        <f t="shared" si="16"/>
        <v/>
      </c>
      <c r="U69" s="8"/>
      <c r="V69" s="2"/>
      <c r="W69" s="13" t="e">
        <f>IF(F69="","",IF(F69-VLOOKUP($A62,AWstandards,VLOOKUP(D69,Age,2,FALSE),FALSE)&gt;0,"","aw"))</f>
        <v>#N/A</v>
      </c>
    </row>
    <row r="70" spans="1:24">
      <c r="A70" s="17" t="s">
        <v>465</v>
      </c>
      <c r="B70" s="41">
        <v>8</v>
      </c>
      <c r="C70" s="50" t="str">
        <f t="shared" si="14"/>
        <v>Joe Wilkie</v>
      </c>
      <c r="D70" s="50">
        <f>IF(A70="","",VLOOKUP($A62,IF(LEN(A70)=2,FSB,FSA),VLOOKUP(LEFT(A70,1),Fteams,7,FALSE),FALSE))</f>
        <v>0</v>
      </c>
      <c r="E70" s="50" t="str">
        <f t="shared" si="15"/>
        <v>Horsham BS</v>
      </c>
      <c r="F70" s="23" t="s">
        <v>579</v>
      </c>
      <c r="G70" s="36">
        <v>4</v>
      </c>
      <c r="H70" s="26"/>
      <c r="I70" s="8" t="str">
        <f t="shared" si="16"/>
        <v/>
      </c>
      <c r="J70" s="8" t="str">
        <f t="shared" si="16"/>
        <v/>
      </c>
      <c r="K70" s="8" t="str">
        <f t="shared" si="16"/>
        <v/>
      </c>
      <c r="L70" s="8" t="str">
        <f t="shared" si="16"/>
        <v/>
      </c>
      <c r="M70" s="8" t="str">
        <f t="shared" si="16"/>
        <v/>
      </c>
      <c r="N70" s="8">
        <f t="shared" si="16"/>
        <v>4</v>
      </c>
      <c r="O70" s="8" t="str">
        <f t="shared" si="16"/>
        <v/>
      </c>
      <c r="P70" s="8" t="str">
        <f t="shared" si="16"/>
        <v/>
      </c>
      <c r="Q70" s="8" t="str">
        <f t="shared" si="16"/>
        <v/>
      </c>
      <c r="R70" s="8" t="str">
        <f t="shared" si="16"/>
        <v/>
      </c>
      <c r="S70" s="8" t="str">
        <f t="shared" si="16"/>
        <v/>
      </c>
      <c r="T70" s="8" t="str">
        <f t="shared" si="16"/>
        <v/>
      </c>
      <c r="U70" s="8"/>
      <c r="V70" s="2"/>
      <c r="W70" s="13" t="e">
        <f>IF(F70="","",IF(F70-VLOOKUP($A62,AWstandards,VLOOKUP(D70,Age,2,FALSE),FALSE)&gt;0,"","aw"))</f>
        <v>#N/A</v>
      </c>
    </row>
    <row r="71" spans="1:24">
      <c r="A71" s="17" t="s">
        <v>571</v>
      </c>
      <c r="B71" s="41">
        <v>9</v>
      </c>
      <c r="C71" s="50" t="str">
        <f t="shared" si="14"/>
        <v>Charlie Waller</v>
      </c>
      <c r="D71" s="50">
        <f>IF(A71="","",VLOOKUP($A62,IF(LEN(A71)=2,FSB,FSA),VLOOKUP(LEFT(A71,1),Fteams,7,FALSE),FALSE))</f>
        <v>0</v>
      </c>
      <c r="E71" s="50" t="str">
        <f t="shared" si="15"/>
        <v>Haywards Heath</v>
      </c>
      <c r="F71" s="23" t="s">
        <v>580</v>
      </c>
      <c r="G71" s="36">
        <v>3</v>
      </c>
      <c r="H71" s="26"/>
      <c r="I71" s="8" t="str">
        <f t="shared" si="16"/>
        <v/>
      </c>
      <c r="J71" s="8" t="str">
        <f t="shared" si="16"/>
        <v/>
      </c>
      <c r="K71" s="8" t="str">
        <f t="shared" si="16"/>
        <v/>
      </c>
      <c r="L71" s="8" t="str">
        <f t="shared" si="16"/>
        <v/>
      </c>
      <c r="M71" s="8" t="str">
        <f t="shared" si="16"/>
        <v/>
      </c>
      <c r="N71" s="8" t="str">
        <f t="shared" si="16"/>
        <v/>
      </c>
      <c r="O71" s="8" t="str">
        <f t="shared" si="16"/>
        <v/>
      </c>
      <c r="P71" s="8" t="str">
        <f t="shared" si="16"/>
        <v/>
      </c>
      <c r="Q71" s="8">
        <f t="shared" si="16"/>
        <v>3</v>
      </c>
      <c r="R71" s="8" t="str">
        <f t="shared" si="16"/>
        <v/>
      </c>
      <c r="S71" s="8" t="str">
        <f t="shared" si="16"/>
        <v/>
      </c>
      <c r="T71" s="8" t="str">
        <f t="shared" si="16"/>
        <v/>
      </c>
      <c r="U71" s="8"/>
      <c r="V71" s="2"/>
      <c r="W71" s="13" t="e">
        <f>IF(F71="","",IF(F71-VLOOKUP($A62,AWstandards,VLOOKUP(D71,Age,2,FALSE),FALSE)&gt;0,"","aw"))</f>
        <v>#N/A</v>
      </c>
    </row>
    <row r="72" spans="1:24" ht="13">
      <c r="A72" s="15">
        <v>800</v>
      </c>
      <c r="B72" s="31"/>
      <c r="C72" s="51" t="s">
        <v>95</v>
      </c>
      <c r="D72" s="52"/>
      <c r="E72" s="53"/>
      <c r="F72" s="20"/>
      <c r="G72" s="35"/>
      <c r="H72" s="26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2" t="s">
        <v>111</v>
      </c>
      <c r="W72" s="3"/>
    </row>
    <row r="73" spans="1:24">
      <c r="A73" s="17" t="s">
        <v>477</v>
      </c>
      <c r="B73" s="41">
        <v>1</v>
      </c>
      <c r="C73" s="50" t="str">
        <f t="shared" ref="C73:C78" si="17">IF(A73="","",VLOOKUP($A$72,IF(LEN(A73)=2,FSB,FSA),VLOOKUP(LEFT(A73,1),Fteams,6,FALSE),FALSE))</f>
        <v>George Armstrong-Smith</v>
      </c>
      <c r="D73" s="50">
        <f>IF(A73="","",VLOOKUP($A72,IF(LEN(A73)=2,FSB,FSA),VLOOKUP(LEFT(A73,1),Fteams,7,FALSE),FALSE))</f>
        <v>0</v>
      </c>
      <c r="E73" s="50" t="str">
        <f t="shared" ref="E73:E78" si="18">IF(A73="","",VLOOKUP(LEFT(A73,1),Fteams,2,FALSE))</f>
        <v>Eastbourne</v>
      </c>
      <c r="F73" s="23" t="s">
        <v>581</v>
      </c>
      <c r="G73" s="36">
        <v>11</v>
      </c>
      <c r="H73" s="26"/>
      <c r="I73" s="8" t="str">
        <f t="shared" ref="I73:T78" si="19">IF($A73="","",IF(LEFT($A73,1)=I$19,$G73,""))</f>
        <v/>
      </c>
      <c r="J73" s="8" t="str">
        <f t="shared" si="19"/>
        <v/>
      </c>
      <c r="K73" s="8" t="str">
        <f t="shared" si="19"/>
        <v/>
      </c>
      <c r="L73" s="8" t="str">
        <f t="shared" si="19"/>
        <v/>
      </c>
      <c r="M73" s="8">
        <f t="shared" si="19"/>
        <v>11</v>
      </c>
      <c r="N73" s="8" t="str">
        <f t="shared" si="19"/>
        <v/>
      </c>
      <c r="O73" s="8" t="str">
        <f t="shared" si="19"/>
        <v/>
      </c>
      <c r="P73" s="8" t="str">
        <f t="shared" si="19"/>
        <v/>
      </c>
      <c r="Q73" s="8" t="str">
        <f t="shared" si="19"/>
        <v/>
      </c>
      <c r="R73" s="8" t="str">
        <f t="shared" si="19"/>
        <v/>
      </c>
      <c r="S73" s="8" t="str">
        <f t="shared" si="19"/>
        <v/>
      </c>
      <c r="T73" s="8" t="str">
        <f t="shared" si="19"/>
        <v/>
      </c>
      <c r="U73" s="8"/>
      <c r="V73" s="2"/>
      <c r="W73" s="13" t="e">
        <f>IF(F73="","",IF(F73-VLOOKUP($A72,AWstandards,VLOOKUP(D73,Age,2,FALSE),FALSE)&gt;0,"","aw"))</f>
        <v>#N/A</v>
      </c>
      <c r="X73" s="13"/>
    </row>
    <row r="74" spans="1:24">
      <c r="A74" s="17" t="s">
        <v>457</v>
      </c>
      <c r="B74" s="41">
        <v>2</v>
      </c>
      <c r="C74" s="50" t="str">
        <f t="shared" si="17"/>
        <v>Michael Ojo</v>
      </c>
      <c r="D74" s="50">
        <f>IF(A74="","",VLOOKUP($A72,IF(LEN(A74)=2,FSB,FSA),VLOOKUP(LEFT(A74,1),Fteams,7,FALSE),FALSE))</f>
        <v>0</v>
      </c>
      <c r="E74" s="50" t="str">
        <f t="shared" si="18"/>
        <v>Brighton &amp; Hove</v>
      </c>
      <c r="F74" s="23" t="s">
        <v>582</v>
      </c>
      <c r="G74" s="36">
        <v>10</v>
      </c>
      <c r="H74" s="26"/>
      <c r="I74" s="8" t="str">
        <f t="shared" si="19"/>
        <v/>
      </c>
      <c r="J74" s="8">
        <f t="shared" si="19"/>
        <v>10</v>
      </c>
      <c r="K74" s="8" t="str">
        <f t="shared" si="19"/>
        <v/>
      </c>
      <c r="L74" s="8" t="str">
        <f t="shared" si="19"/>
        <v/>
      </c>
      <c r="M74" s="8" t="str">
        <f t="shared" si="19"/>
        <v/>
      </c>
      <c r="N74" s="8" t="str">
        <f t="shared" si="19"/>
        <v/>
      </c>
      <c r="O74" s="8" t="str">
        <f t="shared" si="19"/>
        <v/>
      </c>
      <c r="P74" s="8" t="str">
        <f t="shared" si="19"/>
        <v/>
      </c>
      <c r="Q74" s="8" t="str">
        <f t="shared" si="19"/>
        <v/>
      </c>
      <c r="R74" s="8" t="str">
        <f t="shared" si="19"/>
        <v/>
      </c>
      <c r="S74" s="8" t="str">
        <f t="shared" si="19"/>
        <v/>
      </c>
      <c r="T74" s="8" t="str">
        <f t="shared" si="19"/>
        <v/>
      </c>
      <c r="U74" s="8"/>
      <c r="V74" s="2"/>
      <c r="W74" s="13" t="e">
        <f>IF(F74="","",IF(F74-VLOOKUP($A72,AWstandards,VLOOKUP(D74,Age,2,FALSE),FALSE)&gt;0,"","aw"))</f>
        <v>#N/A</v>
      </c>
    </row>
    <row r="75" spans="1:24">
      <c r="A75" s="17" t="s">
        <v>456</v>
      </c>
      <c r="B75" s="41">
        <v>3</v>
      </c>
      <c r="C75" s="50" t="str">
        <f t="shared" si="17"/>
        <v>Oliver Aylward</v>
      </c>
      <c r="D75" s="50">
        <f>IF(A75="","",VLOOKUP($A72,IF(LEN(A75)=2,FSB,FSA),VLOOKUP(LEFT(A75,1),Fteams,7,FALSE),FALSE))</f>
        <v>0</v>
      </c>
      <c r="E75" s="50" t="str">
        <f t="shared" si="18"/>
        <v>Crawley</v>
      </c>
      <c r="F75" s="23" t="s">
        <v>583</v>
      </c>
      <c r="G75" s="36">
        <v>9</v>
      </c>
      <c r="H75" s="26"/>
      <c r="I75" s="8" t="str">
        <f t="shared" si="19"/>
        <v/>
      </c>
      <c r="J75" s="8" t="str">
        <f t="shared" si="19"/>
        <v/>
      </c>
      <c r="K75" s="8">
        <f t="shared" si="19"/>
        <v>9</v>
      </c>
      <c r="L75" s="8" t="str">
        <f t="shared" si="19"/>
        <v/>
      </c>
      <c r="M75" s="8" t="str">
        <f t="shared" si="19"/>
        <v/>
      </c>
      <c r="N75" s="8" t="str">
        <f t="shared" si="19"/>
        <v/>
      </c>
      <c r="O75" s="8" t="str">
        <f t="shared" si="19"/>
        <v/>
      </c>
      <c r="P75" s="8" t="str">
        <f t="shared" si="19"/>
        <v/>
      </c>
      <c r="Q75" s="8" t="str">
        <f t="shared" si="19"/>
        <v/>
      </c>
      <c r="R75" s="8" t="str">
        <f t="shared" si="19"/>
        <v/>
      </c>
      <c r="S75" s="8" t="str">
        <f t="shared" si="19"/>
        <v/>
      </c>
      <c r="T75" s="8" t="str">
        <f t="shared" si="19"/>
        <v/>
      </c>
      <c r="U75" s="8"/>
      <c r="V75" s="2"/>
      <c r="W75" s="13" t="e">
        <f>IF(F75="","",IF(F75-VLOOKUP($A72,AWstandards,VLOOKUP(D75,Age,2,FALSE),FALSE)&gt;0,"","aw"))</f>
        <v>#N/A</v>
      </c>
    </row>
    <row r="76" spans="1:24">
      <c r="A76" s="17" t="s">
        <v>459</v>
      </c>
      <c r="B76" s="41">
        <v>4</v>
      </c>
      <c r="C76" s="50" t="str">
        <f t="shared" si="17"/>
        <v>Ivo Edgar</v>
      </c>
      <c r="D76" s="50">
        <f>IF(A76="","",VLOOKUP($A72,IF(LEN(A76)=2,FSB,FSA),VLOOKUP(LEFT(A76,1),Fteams,7,FALSE),FALSE))</f>
        <v>0</v>
      </c>
      <c r="E76" s="50" t="str">
        <f t="shared" si="18"/>
        <v>Chichester</v>
      </c>
      <c r="F76" s="23" t="s">
        <v>584</v>
      </c>
      <c r="G76" s="36">
        <v>8</v>
      </c>
      <c r="H76" s="26"/>
      <c r="I76" s="8" t="str">
        <f t="shared" si="19"/>
        <v/>
      </c>
      <c r="J76" s="8" t="str">
        <f t="shared" si="19"/>
        <v/>
      </c>
      <c r="K76" s="8" t="str">
        <f t="shared" si="19"/>
        <v/>
      </c>
      <c r="L76" s="8">
        <f t="shared" si="19"/>
        <v>8</v>
      </c>
      <c r="M76" s="8" t="str">
        <f t="shared" si="19"/>
        <v/>
      </c>
      <c r="N76" s="8" t="str">
        <f t="shared" si="19"/>
        <v/>
      </c>
      <c r="O76" s="8" t="str">
        <f t="shared" si="19"/>
        <v/>
      </c>
      <c r="P76" s="8" t="str">
        <f t="shared" si="19"/>
        <v/>
      </c>
      <c r="Q76" s="8" t="str">
        <f t="shared" si="19"/>
        <v/>
      </c>
      <c r="R76" s="8" t="str">
        <f t="shared" si="19"/>
        <v/>
      </c>
      <c r="S76" s="8" t="str">
        <f t="shared" si="19"/>
        <v/>
      </c>
      <c r="T76" s="8" t="str">
        <f t="shared" si="19"/>
        <v/>
      </c>
      <c r="U76" s="8"/>
      <c r="V76" s="2"/>
      <c r="W76" s="13" t="e">
        <f>IF(F76="","",IF(F76-VLOOKUP($A72,AWstandards,VLOOKUP(D76,Age,2,FALSE),FALSE)&gt;0,"","aw"))</f>
        <v>#N/A</v>
      </c>
    </row>
    <row r="77" spans="1:24">
      <c r="A77" s="17" t="s">
        <v>478</v>
      </c>
      <c r="B77" s="41">
        <v>5</v>
      </c>
      <c r="C77" s="50" t="str">
        <f t="shared" si="17"/>
        <v>Thomas Muddle</v>
      </c>
      <c r="D77" s="50">
        <f>IF(A77="","",VLOOKUP($A72,IF(LEN(A77)=2,FSB,FSA),VLOOKUP(LEFT(A77,1),Fteams,7,FALSE),FALSE))</f>
        <v>0</v>
      </c>
      <c r="E77" s="50" t="str">
        <f t="shared" si="18"/>
        <v>Lewes</v>
      </c>
      <c r="F77" s="23" t="s">
        <v>585</v>
      </c>
      <c r="G77" s="36">
        <v>7</v>
      </c>
      <c r="H77" s="26"/>
      <c r="I77" s="8" t="str">
        <f t="shared" si="19"/>
        <v/>
      </c>
      <c r="J77" s="8" t="str">
        <f t="shared" si="19"/>
        <v/>
      </c>
      <c r="K77" s="8" t="str">
        <f t="shared" si="19"/>
        <v/>
      </c>
      <c r="L77" s="8" t="str">
        <f t="shared" si="19"/>
        <v/>
      </c>
      <c r="M77" s="8" t="str">
        <f t="shared" si="19"/>
        <v/>
      </c>
      <c r="N77" s="8" t="str">
        <f t="shared" si="19"/>
        <v/>
      </c>
      <c r="O77" s="8">
        <f t="shared" si="19"/>
        <v>7</v>
      </c>
      <c r="P77" s="8" t="str">
        <f t="shared" si="19"/>
        <v/>
      </c>
      <c r="Q77" s="8" t="str">
        <f t="shared" si="19"/>
        <v/>
      </c>
      <c r="R77" s="8" t="str">
        <f t="shared" si="19"/>
        <v/>
      </c>
      <c r="S77" s="8" t="str">
        <f t="shared" si="19"/>
        <v/>
      </c>
      <c r="T77" s="8" t="str">
        <f t="shared" si="19"/>
        <v/>
      </c>
      <c r="U77" s="8"/>
      <c r="V77" s="2"/>
      <c r="W77" s="13" t="e">
        <f>IF(F77="","",IF(F77-VLOOKUP($A72,AWstandards,VLOOKUP(D77,Age,2,FALSE),FALSE)&gt;0,"","aw"))</f>
        <v>#N/A</v>
      </c>
    </row>
    <row r="78" spans="1:24">
      <c r="A78" s="17" t="s">
        <v>507</v>
      </c>
      <c r="B78" s="41">
        <v>6</v>
      </c>
      <c r="C78" s="50" t="str">
        <f t="shared" si="17"/>
        <v>Jacob Potts</v>
      </c>
      <c r="D78" s="50">
        <f>IF(A78="","",VLOOKUP($A72,IF(LEN(A78)=2,FSB,FSA),VLOOKUP(LEFT(A78,1),Fteams,7,FALSE),FALSE))</f>
        <v>0</v>
      </c>
      <c r="E78" s="50" t="str">
        <f t="shared" si="18"/>
        <v>Horsham BS</v>
      </c>
      <c r="F78" s="23" t="s">
        <v>586</v>
      </c>
      <c r="G78" s="36">
        <v>6</v>
      </c>
      <c r="H78" s="26"/>
      <c r="I78" s="8" t="str">
        <f t="shared" si="19"/>
        <v/>
      </c>
      <c r="J78" s="8" t="str">
        <f t="shared" si="19"/>
        <v/>
      </c>
      <c r="K78" s="8" t="str">
        <f t="shared" si="19"/>
        <v/>
      </c>
      <c r="L78" s="8" t="str">
        <f t="shared" si="19"/>
        <v/>
      </c>
      <c r="M78" s="8" t="str">
        <f t="shared" si="19"/>
        <v/>
      </c>
      <c r="N78" s="8">
        <f t="shared" si="19"/>
        <v>6</v>
      </c>
      <c r="O78" s="8" t="str">
        <f t="shared" si="19"/>
        <v/>
      </c>
      <c r="P78" s="8" t="str">
        <f t="shared" si="19"/>
        <v/>
      </c>
      <c r="Q78" s="8" t="str">
        <f t="shared" si="19"/>
        <v/>
      </c>
      <c r="R78" s="8" t="str">
        <f t="shared" si="19"/>
        <v/>
      </c>
      <c r="S78" s="8" t="str">
        <f t="shared" si="19"/>
        <v/>
      </c>
      <c r="T78" s="8" t="str">
        <f t="shared" si="19"/>
        <v/>
      </c>
      <c r="U78" s="8"/>
      <c r="V78" s="2"/>
      <c r="W78" s="13" t="e">
        <f>IF(F78="","",IF(F78-VLOOKUP($A72,AWstandards,VLOOKUP(D78,Age,2,FALSE),FALSE)&gt;0,"","aw"))</f>
        <v>#N/A</v>
      </c>
    </row>
    <row r="79" spans="1:24" ht="13">
      <c r="A79" s="16">
        <v>1500</v>
      </c>
      <c r="B79" s="69"/>
      <c r="C79" s="72" t="s">
        <v>96</v>
      </c>
      <c r="D79" s="70"/>
      <c r="E79" s="70"/>
      <c r="F79" s="71"/>
      <c r="G79" s="60"/>
      <c r="H79" s="26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2" t="s">
        <v>112</v>
      </c>
      <c r="W79" s="13"/>
    </row>
    <row r="80" spans="1:24">
      <c r="A80" s="17" t="s">
        <v>444</v>
      </c>
      <c r="B80" s="41">
        <v>1</v>
      </c>
      <c r="C80" s="50" t="str">
        <f t="shared" ref="C80:C86" si="20">IF(A80="","",VLOOKUP($A$79,IF(LEN(A80)=2,FSB,FSA),VLOOKUP(LEFT(A80,1),Fteams,6,FALSE),FALSE))</f>
        <v>Harry Dunne</v>
      </c>
      <c r="D80" s="50">
        <f>IF(A80="","",VLOOKUP($A79,IF(LEN(A80)=2,FSB,FSA),VLOOKUP(LEFT(A80,1),Fteams,7,FALSE),FALSE))</f>
        <v>0</v>
      </c>
      <c r="E80" s="50" t="str">
        <f t="shared" ref="E80:E86" si="21">IF(A80="","",VLOOKUP(LEFT(A80,1),Fteams,2,FALSE))</f>
        <v>Chichester</v>
      </c>
      <c r="F80" s="23" t="s">
        <v>684</v>
      </c>
      <c r="G80" s="36">
        <v>11</v>
      </c>
      <c r="H80" s="26"/>
      <c r="I80" s="8" t="str">
        <f t="shared" ref="I80:T86" si="22">IF($A80="","",IF(LEFT($A80,1)=I$19,$G80,""))</f>
        <v/>
      </c>
      <c r="J80" s="8" t="str">
        <f t="shared" si="22"/>
        <v/>
      </c>
      <c r="K80" s="8" t="str">
        <f t="shared" si="22"/>
        <v/>
      </c>
      <c r="L80" s="8">
        <f t="shared" si="22"/>
        <v>11</v>
      </c>
      <c r="M80" s="8" t="str">
        <f t="shared" si="22"/>
        <v/>
      </c>
      <c r="N80" s="8" t="str">
        <f t="shared" si="22"/>
        <v/>
      </c>
      <c r="O80" s="8" t="str">
        <f t="shared" si="22"/>
        <v/>
      </c>
      <c r="P80" s="8" t="str">
        <f t="shared" si="22"/>
        <v/>
      </c>
      <c r="Q80" s="8" t="str">
        <f t="shared" si="22"/>
        <v/>
      </c>
      <c r="R80" s="8" t="str">
        <f t="shared" si="22"/>
        <v/>
      </c>
      <c r="S80" s="8" t="str">
        <f t="shared" si="22"/>
        <v/>
      </c>
      <c r="T80" s="8" t="str">
        <f t="shared" si="22"/>
        <v/>
      </c>
      <c r="U80" s="8"/>
      <c r="V80" s="2"/>
      <c r="W80" s="13"/>
    </row>
    <row r="81" spans="1:23">
      <c r="A81" s="17" t="s">
        <v>466</v>
      </c>
      <c r="B81" s="41">
        <v>2</v>
      </c>
      <c r="C81" s="50" t="str">
        <f t="shared" si="20"/>
        <v>Fin Lumber-Fry</v>
      </c>
      <c r="D81" s="50">
        <f>IF(A81="","",VLOOKUP($A79,IF(LEN(A81)=2,FSB,FSA),VLOOKUP(LEFT(A81,1),Fteams,7,FALSE),FALSE))</f>
        <v>0</v>
      </c>
      <c r="E81" s="50" t="str">
        <f t="shared" si="21"/>
        <v>Eastbourne</v>
      </c>
      <c r="F81" s="23" t="s">
        <v>685</v>
      </c>
      <c r="G81" s="36">
        <v>10</v>
      </c>
      <c r="H81" s="26"/>
      <c r="I81" s="8" t="str">
        <f t="shared" si="22"/>
        <v/>
      </c>
      <c r="J81" s="8" t="str">
        <f t="shared" si="22"/>
        <v/>
      </c>
      <c r="K81" s="8" t="str">
        <f t="shared" si="22"/>
        <v/>
      </c>
      <c r="L81" s="8" t="str">
        <f t="shared" si="22"/>
        <v/>
      </c>
      <c r="M81" s="8">
        <f t="shared" si="22"/>
        <v>10</v>
      </c>
      <c r="N81" s="8" t="str">
        <f t="shared" si="22"/>
        <v/>
      </c>
      <c r="O81" s="8" t="str">
        <f t="shared" si="22"/>
        <v/>
      </c>
      <c r="P81" s="8" t="str">
        <f t="shared" si="22"/>
        <v/>
      </c>
      <c r="Q81" s="8" t="str">
        <f t="shared" si="22"/>
        <v/>
      </c>
      <c r="R81" s="8" t="str">
        <f t="shared" si="22"/>
        <v/>
      </c>
      <c r="S81" s="8" t="str">
        <f t="shared" si="22"/>
        <v/>
      </c>
      <c r="T81" s="8" t="str">
        <f t="shared" si="22"/>
        <v/>
      </c>
      <c r="U81" s="8"/>
      <c r="V81" s="2"/>
      <c r="W81" s="13"/>
    </row>
    <row r="82" spans="1:23">
      <c r="A82" s="17" t="s">
        <v>445</v>
      </c>
      <c r="B82" s="41">
        <v>3</v>
      </c>
      <c r="C82" s="50" t="str">
        <f t="shared" si="20"/>
        <v>Michael O'Connor</v>
      </c>
      <c r="D82" s="50">
        <f>IF(A82="","",VLOOKUP($A79,IF(LEN(A82)=2,FSB,FSA),VLOOKUP(LEFT(A82,1),Fteams,7,FALSE),FALSE))</f>
        <v>0</v>
      </c>
      <c r="E82" s="50" t="str">
        <f t="shared" si="21"/>
        <v>Lewes</v>
      </c>
      <c r="F82" s="23" t="s">
        <v>686</v>
      </c>
      <c r="G82" s="36">
        <v>9</v>
      </c>
      <c r="H82" s="26"/>
      <c r="I82" s="8" t="str">
        <f t="shared" si="22"/>
        <v/>
      </c>
      <c r="J82" s="8" t="str">
        <f t="shared" si="22"/>
        <v/>
      </c>
      <c r="K82" s="8" t="str">
        <f t="shared" si="22"/>
        <v/>
      </c>
      <c r="L82" s="8" t="str">
        <f t="shared" si="22"/>
        <v/>
      </c>
      <c r="M82" s="8" t="str">
        <f t="shared" si="22"/>
        <v/>
      </c>
      <c r="N82" s="8" t="str">
        <f t="shared" si="22"/>
        <v/>
      </c>
      <c r="O82" s="8">
        <f t="shared" si="22"/>
        <v>9</v>
      </c>
      <c r="P82" s="8" t="str">
        <f t="shared" si="22"/>
        <v/>
      </c>
      <c r="Q82" s="8" t="str">
        <f t="shared" si="22"/>
        <v/>
      </c>
      <c r="R82" s="8" t="str">
        <f t="shared" si="22"/>
        <v/>
      </c>
      <c r="S82" s="8" t="str">
        <f t="shared" si="22"/>
        <v/>
      </c>
      <c r="T82" s="8" t="str">
        <f t="shared" si="22"/>
        <v/>
      </c>
      <c r="U82" s="8"/>
      <c r="V82" s="2"/>
      <c r="W82" s="13"/>
    </row>
    <row r="83" spans="1:23">
      <c r="A83" s="17" t="s">
        <v>446</v>
      </c>
      <c r="B83" s="41">
        <v>4</v>
      </c>
      <c r="C83" s="50" t="str">
        <f t="shared" si="20"/>
        <v>Max Andrews</v>
      </c>
      <c r="D83" s="50">
        <f>IF(A83="","",VLOOKUP($A79,IF(LEN(A83)=2,FSB,FSA),VLOOKUP(LEFT(A83,1),Fteams,7,FALSE),FALSE))</f>
        <v>0</v>
      </c>
      <c r="E83" s="50" t="str">
        <f t="shared" si="21"/>
        <v>Crawley</v>
      </c>
      <c r="F83" s="23" t="s">
        <v>687</v>
      </c>
      <c r="G83" s="36">
        <v>8</v>
      </c>
      <c r="H83" s="26"/>
      <c r="I83" s="8" t="str">
        <f t="shared" si="22"/>
        <v/>
      </c>
      <c r="J83" s="8" t="str">
        <f t="shared" si="22"/>
        <v/>
      </c>
      <c r="K83" s="8">
        <f t="shared" si="22"/>
        <v>8</v>
      </c>
      <c r="L83" s="8" t="str">
        <f t="shared" si="22"/>
        <v/>
      </c>
      <c r="M83" s="8" t="str">
        <f t="shared" si="22"/>
        <v/>
      </c>
      <c r="N83" s="8" t="str">
        <f t="shared" si="22"/>
        <v/>
      </c>
      <c r="O83" s="8" t="str">
        <f t="shared" si="22"/>
        <v/>
      </c>
      <c r="P83" s="8" t="str">
        <f t="shared" si="22"/>
        <v/>
      </c>
      <c r="Q83" s="8" t="str">
        <f t="shared" si="22"/>
        <v/>
      </c>
      <c r="R83" s="8" t="str">
        <f t="shared" si="22"/>
        <v/>
      </c>
      <c r="S83" s="8" t="str">
        <f t="shared" si="22"/>
        <v/>
      </c>
      <c r="T83" s="8" t="str">
        <f t="shared" si="22"/>
        <v/>
      </c>
      <c r="U83" s="8"/>
      <c r="V83" s="2"/>
      <c r="W83" s="13"/>
    </row>
    <row r="84" spans="1:23">
      <c r="A84" s="17" t="s">
        <v>448</v>
      </c>
      <c r="B84" s="41">
        <v>5</v>
      </c>
      <c r="C84" s="50" t="str">
        <f t="shared" si="20"/>
        <v>Zion Okojie</v>
      </c>
      <c r="D84" s="50">
        <f>IF(A84="","",VLOOKUP($A79,IF(LEN(A84)=2,FSB,FSA),VLOOKUP(LEFT(A84,1),Fteams,7,FALSE),FALSE))</f>
        <v>0</v>
      </c>
      <c r="E84" s="50" t="str">
        <f t="shared" si="21"/>
        <v>HYAC</v>
      </c>
      <c r="F84" s="23" t="s">
        <v>688</v>
      </c>
      <c r="G84" s="36">
        <v>7</v>
      </c>
      <c r="H84" s="26"/>
      <c r="I84" s="8">
        <f t="shared" si="22"/>
        <v>7</v>
      </c>
      <c r="J84" s="8" t="str">
        <f t="shared" si="22"/>
        <v/>
      </c>
      <c r="K84" s="8" t="str">
        <f t="shared" si="22"/>
        <v/>
      </c>
      <c r="L84" s="8" t="str">
        <f t="shared" si="22"/>
        <v/>
      </c>
      <c r="M84" s="8" t="str">
        <f t="shared" si="22"/>
        <v/>
      </c>
      <c r="N84" s="8" t="str">
        <f t="shared" si="22"/>
        <v/>
      </c>
      <c r="O84" s="8" t="str">
        <f t="shared" si="22"/>
        <v/>
      </c>
      <c r="P84" s="8" t="str">
        <f t="shared" si="22"/>
        <v/>
      </c>
      <c r="Q84" s="8" t="str">
        <f t="shared" si="22"/>
        <v/>
      </c>
      <c r="R84" s="8" t="str">
        <f t="shared" si="22"/>
        <v/>
      </c>
      <c r="S84" s="8" t="str">
        <f t="shared" si="22"/>
        <v/>
      </c>
      <c r="T84" s="8" t="str">
        <f t="shared" si="22"/>
        <v/>
      </c>
      <c r="U84" s="8"/>
      <c r="V84" s="2"/>
      <c r="W84" s="13"/>
    </row>
    <row r="85" spans="1:23">
      <c r="A85" s="17" t="s">
        <v>443</v>
      </c>
      <c r="B85" s="41">
        <v>6</v>
      </c>
      <c r="C85" s="50" t="str">
        <f t="shared" si="20"/>
        <v>Joaquin Perez -Rork</v>
      </c>
      <c r="D85" s="50">
        <f>IF(A85="","",VLOOKUP($A79,IF(LEN(A85)=2,FSB,FSA),VLOOKUP(LEFT(A85,1),Fteams,7,FALSE),FALSE))</f>
        <v>0</v>
      </c>
      <c r="E85" s="50" t="str">
        <f t="shared" si="21"/>
        <v>Brighton &amp; Hove</v>
      </c>
      <c r="F85" s="23" t="s">
        <v>689</v>
      </c>
      <c r="G85" s="36">
        <v>6</v>
      </c>
      <c r="H85" s="26"/>
      <c r="I85" s="8" t="str">
        <f t="shared" si="22"/>
        <v/>
      </c>
      <c r="J85" s="8">
        <f t="shared" si="22"/>
        <v>6</v>
      </c>
      <c r="K85" s="8" t="str">
        <f t="shared" si="22"/>
        <v/>
      </c>
      <c r="L85" s="8" t="str">
        <f t="shared" si="22"/>
        <v/>
      </c>
      <c r="M85" s="8" t="str">
        <f t="shared" si="22"/>
        <v/>
      </c>
      <c r="N85" s="8" t="str">
        <f t="shared" si="22"/>
        <v/>
      </c>
      <c r="O85" s="8" t="str">
        <f t="shared" si="22"/>
        <v/>
      </c>
      <c r="P85" s="8" t="str">
        <f t="shared" si="22"/>
        <v/>
      </c>
      <c r="Q85" s="8" t="str">
        <f t="shared" si="22"/>
        <v/>
      </c>
      <c r="R85" s="8" t="str">
        <f t="shared" si="22"/>
        <v/>
      </c>
      <c r="S85" s="8" t="str">
        <f t="shared" si="22"/>
        <v/>
      </c>
      <c r="T85" s="8" t="str">
        <f t="shared" si="22"/>
        <v/>
      </c>
      <c r="U85" s="8"/>
      <c r="V85" s="2"/>
      <c r="W85" s="13"/>
    </row>
    <row r="86" spans="1:23">
      <c r="A86" s="17" t="s">
        <v>465</v>
      </c>
      <c r="B86" s="41">
        <v>7</v>
      </c>
      <c r="C86" s="50" t="str">
        <f t="shared" si="20"/>
        <v>Ryan Duff-Cole</v>
      </c>
      <c r="D86" s="50">
        <f>IF(A86="","",VLOOKUP($A79,IF(LEN(A86)=2,FSB,FSA),VLOOKUP(LEFT(A86,1),Fteams,7,FALSE),FALSE))</f>
        <v>0</v>
      </c>
      <c r="E86" s="50" t="str">
        <f t="shared" si="21"/>
        <v>Horsham BS</v>
      </c>
      <c r="F86" s="23" t="s">
        <v>690</v>
      </c>
      <c r="G86" s="36">
        <v>5</v>
      </c>
      <c r="H86" s="26"/>
      <c r="I86" s="8" t="str">
        <f t="shared" si="22"/>
        <v/>
      </c>
      <c r="J86" s="8" t="str">
        <f t="shared" si="22"/>
        <v/>
      </c>
      <c r="K86" s="8" t="str">
        <f t="shared" si="22"/>
        <v/>
      </c>
      <c r="L86" s="8" t="str">
        <f t="shared" si="22"/>
        <v/>
      </c>
      <c r="M86" s="8" t="str">
        <f t="shared" si="22"/>
        <v/>
      </c>
      <c r="N86" s="8">
        <f t="shared" si="22"/>
        <v>5</v>
      </c>
      <c r="O86" s="8" t="str">
        <f t="shared" si="22"/>
        <v/>
      </c>
      <c r="P86" s="8" t="str">
        <f t="shared" si="22"/>
        <v/>
      </c>
      <c r="Q86" s="8" t="str">
        <f t="shared" si="22"/>
        <v/>
      </c>
      <c r="R86" s="8" t="str">
        <f t="shared" si="22"/>
        <v/>
      </c>
      <c r="S86" s="8" t="str">
        <f t="shared" si="22"/>
        <v/>
      </c>
      <c r="T86" s="8" t="str">
        <f t="shared" si="22"/>
        <v/>
      </c>
      <c r="U86" s="8"/>
      <c r="V86" s="2"/>
      <c r="W86" s="13"/>
    </row>
    <row r="87" spans="1:23" ht="13">
      <c r="A87" s="16">
        <v>1500</v>
      </c>
      <c r="B87" s="69"/>
      <c r="C87" s="72" t="s">
        <v>97</v>
      </c>
      <c r="D87" s="70"/>
      <c r="E87" s="70"/>
      <c r="F87" s="71"/>
      <c r="G87" s="60"/>
      <c r="H87" s="26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2" t="s">
        <v>113</v>
      </c>
      <c r="W87" s="13"/>
    </row>
    <row r="88" spans="1:23">
      <c r="A88" s="17" t="s">
        <v>477</v>
      </c>
      <c r="B88" s="41">
        <v>1</v>
      </c>
      <c r="C88" s="50" t="str">
        <f>IF(A88="","",VLOOKUP($A$87,IF(LEN(A88)=2,FSB,FSA),VLOOKUP(LEFT(A88,1),Fteams,6,FALSE),FALSE))</f>
        <v>Byron Roberts</v>
      </c>
      <c r="D88" s="50">
        <f>IF(A88="","",VLOOKUP($A87,IF(LEN(A88)=2,FSB,FSA),VLOOKUP(LEFT(A88,1),Fteams,7,FALSE),FALSE))</f>
        <v>0</v>
      </c>
      <c r="E88" s="50" t="str">
        <f>IF(A88="","",VLOOKUP(LEFT(A88,1),Fteams,2,FALSE))</f>
        <v>Eastbourne</v>
      </c>
      <c r="F88" s="23" t="s">
        <v>691</v>
      </c>
      <c r="G88" s="36">
        <v>11</v>
      </c>
      <c r="H88" s="26"/>
      <c r="I88" s="8" t="str">
        <f t="shared" ref="I88:T92" si="23">IF($A88="","",IF(LEFT($A88,1)=I$19,$G88,""))</f>
        <v/>
      </c>
      <c r="J88" s="8" t="str">
        <f t="shared" si="23"/>
        <v/>
      </c>
      <c r="K88" s="8" t="str">
        <f t="shared" si="23"/>
        <v/>
      </c>
      <c r="L88" s="8" t="str">
        <f t="shared" si="23"/>
        <v/>
      </c>
      <c r="M88" s="8">
        <f t="shared" si="23"/>
        <v>11</v>
      </c>
      <c r="N88" s="8" t="str">
        <f t="shared" si="23"/>
        <v/>
      </c>
      <c r="O88" s="8" t="str">
        <f t="shared" si="23"/>
        <v/>
      </c>
      <c r="P88" s="8" t="str">
        <f t="shared" si="23"/>
        <v/>
      </c>
      <c r="Q88" s="8" t="str">
        <f t="shared" si="23"/>
        <v/>
      </c>
      <c r="R88" s="8" t="str">
        <f t="shared" si="23"/>
        <v/>
      </c>
      <c r="S88" s="8" t="str">
        <f t="shared" si="23"/>
        <v/>
      </c>
      <c r="T88" s="8" t="str">
        <f t="shared" si="23"/>
        <v/>
      </c>
      <c r="U88" s="8"/>
      <c r="V88" s="2"/>
      <c r="W88" s="13"/>
    </row>
    <row r="89" spans="1:23">
      <c r="A89" s="17" t="s">
        <v>478</v>
      </c>
      <c r="B89" s="41">
        <v>2</v>
      </c>
      <c r="C89" s="50" t="str">
        <f>IF(A89="","",VLOOKUP($A$87,IF(LEN(A89)=2,FSB,FSA),VLOOKUP(LEFT(A89,1),Fteams,6,FALSE),FALSE))</f>
        <v>Max Farley</v>
      </c>
      <c r="D89" s="50">
        <f>IF(A89="","",VLOOKUP($A87,IF(LEN(A89)=2,FSB,FSA),VLOOKUP(LEFT(A89,1),Fteams,7,FALSE),FALSE))</f>
        <v>0</v>
      </c>
      <c r="E89" s="50" t="str">
        <f>IF(A89="","",VLOOKUP(LEFT(A89,1),Fteams,2,FALSE))</f>
        <v>Lewes</v>
      </c>
      <c r="F89" s="23" t="s">
        <v>692</v>
      </c>
      <c r="G89" s="36">
        <v>10</v>
      </c>
      <c r="H89" s="26"/>
      <c r="I89" s="8" t="str">
        <f t="shared" si="23"/>
        <v/>
      </c>
      <c r="J89" s="8" t="str">
        <f t="shared" si="23"/>
        <v/>
      </c>
      <c r="K89" s="8" t="str">
        <f t="shared" si="23"/>
        <v/>
      </c>
      <c r="L89" s="8" t="str">
        <f t="shared" si="23"/>
        <v/>
      </c>
      <c r="M89" s="8" t="str">
        <f t="shared" si="23"/>
        <v/>
      </c>
      <c r="N89" s="8" t="str">
        <f t="shared" si="23"/>
        <v/>
      </c>
      <c r="O89" s="8">
        <f t="shared" si="23"/>
        <v>10</v>
      </c>
      <c r="P89" s="8" t="str">
        <f t="shared" si="23"/>
        <v/>
      </c>
      <c r="Q89" s="8" t="str">
        <f t="shared" si="23"/>
        <v/>
      </c>
      <c r="R89" s="8" t="str">
        <f t="shared" si="23"/>
        <v/>
      </c>
      <c r="S89" s="8" t="str">
        <f t="shared" si="23"/>
        <v/>
      </c>
      <c r="T89" s="8" t="str">
        <f t="shared" si="23"/>
        <v/>
      </c>
      <c r="U89" s="8"/>
      <c r="V89" s="2"/>
      <c r="W89" s="13"/>
    </row>
    <row r="90" spans="1:23">
      <c r="A90" s="17" t="s">
        <v>459</v>
      </c>
      <c r="B90" s="41">
        <v>3</v>
      </c>
      <c r="C90" s="50" t="str">
        <f>IF(A90="","",VLOOKUP($A$87,IF(LEN(A90)=2,FSB,FSA),VLOOKUP(LEFT(A90,1),Fteams,6,FALSE),FALSE))</f>
        <v>Joe Stewart</v>
      </c>
      <c r="D90" s="50">
        <f>IF(A90="","",VLOOKUP($A87,IF(LEN(A90)=2,FSB,FSA),VLOOKUP(LEFT(A90,1),Fteams,7,FALSE),FALSE))</f>
        <v>0</v>
      </c>
      <c r="E90" s="50" t="str">
        <f>IF(A90="","",VLOOKUP(LEFT(A90,1),Fteams,2,FALSE))</f>
        <v>Chichester</v>
      </c>
      <c r="F90" s="23" t="s">
        <v>693</v>
      </c>
      <c r="G90" s="36">
        <v>9</v>
      </c>
      <c r="H90" s="26"/>
      <c r="I90" s="8" t="str">
        <f t="shared" si="23"/>
        <v/>
      </c>
      <c r="J90" s="8" t="str">
        <f t="shared" si="23"/>
        <v/>
      </c>
      <c r="K90" s="8" t="str">
        <f t="shared" si="23"/>
        <v/>
      </c>
      <c r="L90" s="8">
        <f t="shared" si="23"/>
        <v>9</v>
      </c>
      <c r="M90" s="8" t="str">
        <f t="shared" si="23"/>
        <v/>
      </c>
      <c r="N90" s="8" t="str">
        <f t="shared" si="23"/>
        <v/>
      </c>
      <c r="O90" s="8" t="str">
        <f t="shared" si="23"/>
        <v/>
      </c>
      <c r="P90" s="8" t="str">
        <f t="shared" si="23"/>
        <v/>
      </c>
      <c r="Q90" s="8" t="str">
        <f t="shared" si="23"/>
        <v/>
      </c>
      <c r="R90" s="8" t="str">
        <f t="shared" si="23"/>
        <v/>
      </c>
      <c r="S90" s="8" t="str">
        <f t="shared" si="23"/>
        <v/>
      </c>
      <c r="T90" s="8" t="str">
        <f t="shared" si="23"/>
        <v/>
      </c>
      <c r="U90" s="8"/>
      <c r="V90" s="2"/>
      <c r="W90" s="13"/>
    </row>
    <row r="91" spans="1:23">
      <c r="A91" s="17" t="s">
        <v>456</v>
      </c>
      <c r="B91" s="41">
        <v>4</v>
      </c>
      <c r="C91" s="50" t="str">
        <f>IF(A91="","",VLOOKUP($A$87,IF(LEN(A91)=2,FSB,FSA),VLOOKUP(LEFT(A91,1),Fteams,6,FALSE),FALSE))</f>
        <v>Ewan Roy-Macleod</v>
      </c>
      <c r="D91" s="50">
        <f>IF(A91="","",VLOOKUP($A87,IF(LEN(A91)=2,FSB,FSA),VLOOKUP(LEFT(A91,1),Fteams,7,FALSE),FALSE))</f>
        <v>0</v>
      </c>
      <c r="E91" s="50" t="str">
        <f>IF(A91="","",VLOOKUP(LEFT(A91,1),Fteams,2,FALSE))</f>
        <v>Crawley</v>
      </c>
      <c r="F91" s="23" t="s">
        <v>694</v>
      </c>
      <c r="G91" s="36">
        <v>8</v>
      </c>
      <c r="H91" s="26"/>
      <c r="I91" s="8" t="str">
        <f t="shared" si="23"/>
        <v/>
      </c>
      <c r="J91" s="8" t="str">
        <f t="shared" si="23"/>
        <v/>
      </c>
      <c r="K91" s="8">
        <f t="shared" si="23"/>
        <v>8</v>
      </c>
      <c r="L91" s="8" t="str">
        <f t="shared" si="23"/>
        <v/>
      </c>
      <c r="M91" s="8" t="str">
        <f t="shared" si="23"/>
        <v/>
      </c>
      <c r="N91" s="8" t="str">
        <f t="shared" si="23"/>
        <v/>
      </c>
      <c r="O91" s="8" t="str">
        <f t="shared" si="23"/>
        <v/>
      </c>
      <c r="P91" s="8" t="str">
        <f t="shared" si="23"/>
        <v/>
      </c>
      <c r="Q91" s="8" t="str">
        <f t="shared" si="23"/>
        <v/>
      </c>
      <c r="R91" s="8" t="str">
        <f t="shared" si="23"/>
        <v/>
      </c>
      <c r="S91" s="8" t="str">
        <f t="shared" si="23"/>
        <v/>
      </c>
      <c r="T91" s="8" t="str">
        <f t="shared" si="23"/>
        <v/>
      </c>
      <c r="U91" s="8"/>
      <c r="V91" s="2"/>
      <c r="W91" s="13"/>
    </row>
    <row r="92" spans="1:23">
      <c r="A92" s="17" t="s">
        <v>457</v>
      </c>
      <c r="B92" s="41">
        <v>5</v>
      </c>
      <c r="C92" s="50" t="str">
        <f>IF(A92="","",VLOOKUP($A$87,IF(LEN(A92)=2,FSB,FSA),VLOOKUP(LEFT(A92,1),Fteams,6,FALSE),FALSE))</f>
        <v>Miller Webb</v>
      </c>
      <c r="D92" s="50">
        <f>IF(A92="","",VLOOKUP($A87,IF(LEN(A92)=2,FSB,FSA),VLOOKUP(LEFT(A92,1),Fteams,7,FALSE),FALSE))</f>
        <v>0</v>
      </c>
      <c r="E92" s="50" t="str">
        <f>IF(A92="","",VLOOKUP(LEFT(A92,1),Fteams,2,FALSE))</f>
        <v>Brighton &amp; Hove</v>
      </c>
      <c r="F92" s="23" t="s">
        <v>695</v>
      </c>
      <c r="G92" s="36">
        <v>7</v>
      </c>
      <c r="H92" s="26"/>
      <c r="I92" s="8" t="str">
        <f t="shared" si="23"/>
        <v/>
      </c>
      <c r="J92" s="8">
        <f t="shared" si="23"/>
        <v>7</v>
      </c>
      <c r="K92" s="8" t="str">
        <f t="shared" si="23"/>
        <v/>
      </c>
      <c r="L92" s="8" t="str">
        <f t="shared" si="23"/>
        <v/>
      </c>
      <c r="M92" s="8" t="str">
        <f t="shared" si="23"/>
        <v/>
      </c>
      <c r="N92" s="8" t="str">
        <f t="shared" si="23"/>
        <v/>
      </c>
      <c r="O92" s="8" t="str">
        <f t="shared" si="23"/>
        <v/>
      </c>
      <c r="P92" s="8" t="str">
        <f t="shared" si="23"/>
        <v/>
      </c>
      <c r="Q92" s="8" t="str">
        <f t="shared" si="23"/>
        <v/>
      </c>
      <c r="R92" s="8" t="str">
        <f t="shared" si="23"/>
        <v/>
      </c>
      <c r="S92" s="8" t="str">
        <f t="shared" si="23"/>
        <v/>
      </c>
      <c r="T92" s="8" t="str">
        <f t="shared" si="23"/>
        <v/>
      </c>
      <c r="U92" s="8"/>
      <c r="V92" s="2"/>
      <c r="W92" s="13"/>
    </row>
    <row r="93" spans="1:23" ht="13">
      <c r="A93" s="15" t="s">
        <v>84</v>
      </c>
      <c r="B93" s="31"/>
      <c r="C93" s="51" t="s">
        <v>98</v>
      </c>
      <c r="D93" s="52"/>
      <c r="E93" s="49"/>
      <c r="F93" s="22"/>
      <c r="G93" s="35"/>
      <c r="H93" s="26" t="s">
        <v>37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2" t="s">
        <v>114</v>
      </c>
      <c r="W93" s="13"/>
    </row>
    <row r="94" spans="1:23">
      <c r="A94" s="17" t="s">
        <v>443</v>
      </c>
      <c r="B94" s="41">
        <v>1</v>
      </c>
      <c r="C94" s="50" t="str">
        <f t="shared" ref="C94:C99" si="24">IF(A94="","",VLOOKUP($A$93,IF(LEN(A94)=2,FSB,FSA),VLOOKUP(LEFT(A94,1),Fteams,6,FALSE),FALSE))</f>
        <v>Jonathan Lodi</v>
      </c>
      <c r="D94" s="50">
        <f>IF(A94="","",VLOOKUP($A93,IF(LEN(A94)=2,FSB,FSA),VLOOKUP(LEFT(A94,1),Fteams,7,FALSE),FALSE))</f>
        <v>0</v>
      </c>
      <c r="E94" s="50" t="str">
        <f t="shared" ref="E94:E99" si="25">IF(A94="","",VLOOKUP(LEFT(A94,1),Fteams,2,FALSE))</f>
        <v>Brighton &amp; Hove</v>
      </c>
      <c r="F94" s="23" t="s">
        <v>449</v>
      </c>
      <c r="G94" s="36">
        <v>11</v>
      </c>
      <c r="H94" s="38"/>
      <c r="I94" s="8" t="str">
        <f t="shared" ref="I94:T99" si="26">IF($A94="","",IF(LEFT($A94,1)=I$19,$G94,""))</f>
        <v/>
      </c>
      <c r="J94" s="8">
        <f t="shared" si="26"/>
        <v>11</v>
      </c>
      <c r="K94" s="8" t="str">
        <f t="shared" si="26"/>
        <v/>
      </c>
      <c r="L94" s="8" t="str">
        <f t="shared" si="26"/>
        <v/>
      </c>
      <c r="M94" s="8" t="str">
        <f t="shared" si="26"/>
        <v/>
      </c>
      <c r="N94" s="8" t="str">
        <f t="shared" si="26"/>
        <v/>
      </c>
      <c r="O94" s="8" t="str">
        <f t="shared" si="26"/>
        <v/>
      </c>
      <c r="P94" s="8" t="str">
        <f t="shared" si="26"/>
        <v/>
      </c>
      <c r="Q94" s="8" t="str">
        <f t="shared" si="26"/>
        <v/>
      </c>
      <c r="R94" s="8" t="str">
        <f t="shared" si="26"/>
        <v/>
      </c>
      <c r="S94" s="8" t="str">
        <f t="shared" si="26"/>
        <v/>
      </c>
      <c r="T94" s="8" t="str">
        <f t="shared" si="26"/>
        <v/>
      </c>
      <c r="U94" s="8"/>
      <c r="V94" s="2"/>
      <c r="W94" s="13"/>
    </row>
    <row r="95" spans="1:23">
      <c r="A95" s="17" t="s">
        <v>444</v>
      </c>
      <c r="B95" s="41">
        <v>2</v>
      </c>
      <c r="C95" s="50" t="str">
        <f t="shared" si="24"/>
        <v>Reuben Shewan</v>
      </c>
      <c r="D95" s="50">
        <f>IF(A95="","",VLOOKUP($A93,IF(LEN(A95)=2,FSB,FSA),VLOOKUP(LEFT(A95,1),Fteams,7,FALSE),FALSE))</f>
        <v>0</v>
      </c>
      <c r="E95" s="50" t="str">
        <f t="shared" si="25"/>
        <v>Chichester</v>
      </c>
      <c r="F95" s="23" t="s">
        <v>450</v>
      </c>
      <c r="G95" s="36">
        <v>10</v>
      </c>
      <c r="H95" s="38"/>
      <c r="I95" s="8" t="str">
        <f t="shared" si="26"/>
        <v/>
      </c>
      <c r="J95" s="8" t="str">
        <f t="shared" si="26"/>
        <v/>
      </c>
      <c r="K95" s="8" t="str">
        <f t="shared" si="26"/>
        <v/>
      </c>
      <c r="L95" s="8">
        <f t="shared" si="26"/>
        <v>10</v>
      </c>
      <c r="M95" s="8" t="str">
        <f t="shared" si="26"/>
        <v/>
      </c>
      <c r="N95" s="8" t="str">
        <f t="shared" si="26"/>
        <v/>
      </c>
      <c r="O95" s="8" t="str">
        <f t="shared" si="26"/>
        <v/>
      </c>
      <c r="P95" s="8" t="str">
        <f t="shared" si="26"/>
        <v/>
      </c>
      <c r="Q95" s="8" t="str">
        <f t="shared" si="26"/>
        <v/>
      </c>
      <c r="R95" s="8" t="str">
        <f t="shared" si="26"/>
        <v/>
      </c>
      <c r="S95" s="8" t="str">
        <f t="shared" si="26"/>
        <v/>
      </c>
      <c r="T95" s="8" t="str">
        <f t="shared" si="26"/>
        <v/>
      </c>
      <c r="U95" s="8"/>
      <c r="V95" s="2"/>
      <c r="W95" s="13"/>
    </row>
    <row r="96" spans="1:23">
      <c r="A96" s="17" t="s">
        <v>445</v>
      </c>
      <c r="B96" s="41">
        <v>3</v>
      </c>
      <c r="C96" s="50" t="str">
        <f t="shared" si="24"/>
        <v>Oscar Fermor-McGhie</v>
      </c>
      <c r="D96" s="50">
        <f>IF(A96="","",VLOOKUP($A93,IF(LEN(A96)=2,FSB,FSA),VLOOKUP(LEFT(A96,1),Fteams,7,FALSE),FALSE))</f>
        <v>0</v>
      </c>
      <c r="E96" s="50" t="str">
        <f t="shared" si="25"/>
        <v>Lewes</v>
      </c>
      <c r="F96" s="23" t="s">
        <v>451</v>
      </c>
      <c r="G96" s="36">
        <v>9</v>
      </c>
      <c r="H96" s="38"/>
      <c r="I96" s="8" t="str">
        <f t="shared" si="26"/>
        <v/>
      </c>
      <c r="J96" s="8" t="str">
        <f t="shared" si="26"/>
        <v/>
      </c>
      <c r="K96" s="8" t="str">
        <f t="shared" si="26"/>
        <v/>
      </c>
      <c r="L96" s="8" t="str">
        <f t="shared" si="26"/>
        <v/>
      </c>
      <c r="M96" s="8" t="str">
        <f t="shared" si="26"/>
        <v/>
      </c>
      <c r="N96" s="8" t="str">
        <f t="shared" si="26"/>
        <v/>
      </c>
      <c r="O96" s="8">
        <f t="shared" si="26"/>
        <v>9</v>
      </c>
      <c r="P96" s="8" t="str">
        <f t="shared" si="26"/>
        <v/>
      </c>
      <c r="Q96" s="8" t="str">
        <f t="shared" si="26"/>
        <v/>
      </c>
      <c r="R96" s="8" t="str">
        <f t="shared" si="26"/>
        <v/>
      </c>
      <c r="S96" s="8" t="str">
        <f t="shared" si="26"/>
        <v/>
      </c>
      <c r="T96" s="8" t="str">
        <f t="shared" si="26"/>
        <v/>
      </c>
      <c r="U96" s="8"/>
      <c r="V96" s="2"/>
      <c r="W96" s="13"/>
    </row>
    <row r="97" spans="1:23">
      <c r="A97" s="17" t="s">
        <v>446</v>
      </c>
      <c r="B97" s="41">
        <v>4</v>
      </c>
      <c r="C97" s="50" t="str">
        <f t="shared" si="24"/>
        <v>Muyi Chen</v>
      </c>
      <c r="D97" s="50">
        <f>IF(A97="","",VLOOKUP($A93,IF(LEN(A97)=2,FSB,FSA),VLOOKUP(LEFT(A97,1),Fteams,7,FALSE),FALSE))</f>
        <v>0</v>
      </c>
      <c r="E97" s="50" t="str">
        <f t="shared" si="25"/>
        <v>Crawley</v>
      </c>
      <c r="F97" s="23" t="s">
        <v>452</v>
      </c>
      <c r="G97" s="36">
        <v>8</v>
      </c>
      <c r="H97" s="38"/>
      <c r="I97" s="8" t="str">
        <f t="shared" si="26"/>
        <v/>
      </c>
      <c r="J97" s="8" t="str">
        <f t="shared" si="26"/>
        <v/>
      </c>
      <c r="K97" s="8">
        <f t="shared" si="26"/>
        <v>8</v>
      </c>
      <c r="L97" s="8" t="str">
        <f t="shared" si="26"/>
        <v/>
      </c>
      <c r="M97" s="8" t="str">
        <f t="shared" si="26"/>
        <v/>
      </c>
      <c r="N97" s="8" t="str">
        <f t="shared" si="26"/>
        <v/>
      </c>
      <c r="O97" s="8" t="str">
        <f t="shared" si="26"/>
        <v/>
      </c>
      <c r="P97" s="8" t="str">
        <f t="shared" si="26"/>
        <v/>
      </c>
      <c r="Q97" s="8" t="str">
        <f t="shared" si="26"/>
        <v/>
      </c>
      <c r="R97" s="8" t="str">
        <f t="shared" si="26"/>
        <v/>
      </c>
      <c r="S97" s="8" t="str">
        <f t="shared" si="26"/>
        <v/>
      </c>
      <c r="T97" s="8" t="str">
        <f t="shared" si="26"/>
        <v/>
      </c>
      <c r="U97" s="8"/>
      <c r="V97" s="2"/>
      <c r="W97" s="13"/>
    </row>
    <row r="98" spans="1:23">
      <c r="A98" s="17" t="s">
        <v>447</v>
      </c>
      <c r="B98" s="41">
        <v>5</v>
      </c>
      <c r="C98" s="50" t="str">
        <f t="shared" si="24"/>
        <v>George Brewer</v>
      </c>
      <c r="D98" s="50">
        <f>IF(A98="","",VLOOKUP($A93,IF(LEN(A98)=2,FSB,FSA),VLOOKUP(LEFT(A98,1),Fteams,7,FALSE),FALSE))</f>
        <v>0</v>
      </c>
      <c r="E98" s="50" t="str">
        <f t="shared" si="25"/>
        <v>East Grinstead</v>
      </c>
      <c r="F98" s="23" t="s">
        <v>454</v>
      </c>
      <c r="G98" s="36">
        <v>7</v>
      </c>
      <c r="H98" s="38"/>
      <c r="I98" s="8" t="str">
        <f t="shared" si="26"/>
        <v/>
      </c>
      <c r="J98" s="8" t="str">
        <f t="shared" si="26"/>
        <v/>
      </c>
      <c r="K98" s="8" t="str">
        <f t="shared" si="26"/>
        <v/>
      </c>
      <c r="L98" s="8" t="str">
        <f t="shared" si="26"/>
        <v/>
      </c>
      <c r="M98" s="8" t="str">
        <f t="shared" si="26"/>
        <v/>
      </c>
      <c r="N98" s="8" t="str">
        <f t="shared" si="26"/>
        <v/>
      </c>
      <c r="O98" s="8" t="str">
        <f t="shared" si="26"/>
        <v/>
      </c>
      <c r="P98" s="8" t="str">
        <f t="shared" si="26"/>
        <v/>
      </c>
      <c r="Q98" s="8" t="str">
        <f t="shared" si="26"/>
        <v/>
      </c>
      <c r="R98" s="8">
        <f t="shared" si="26"/>
        <v>7</v>
      </c>
      <c r="S98" s="8" t="str">
        <f t="shared" si="26"/>
        <v/>
      </c>
      <c r="T98" s="8" t="str">
        <f t="shared" si="26"/>
        <v/>
      </c>
      <c r="U98" s="8"/>
      <c r="V98" s="2"/>
      <c r="W98" s="13"/>
    </row>
    <row r="99" spans="1:23">
      <c r="A99" s="17" t="s">
        <v>448</v>
      </c>
      <c r="B99" s="41">
        <v>6</v>
      </c>
      <c r="C99" s="50" t="str">
        <f t="shared" si="24"/>
        <v>Aiden Larkin</v>
      </c>
      <c r="D99" s="50">
        <f>IF(A99="","",VLOOKUP($A93,IF(LEN(A99)=2,FSB,FSA),VLOOKUP(LEFT(A99,1),Fteams,7,FALSE),FALSE))</f>
        <v>0</v>
      </c>
      <c r="E99" s="50" t="str">
        <f t="shared" si="25"/>
        <v>HYAC</v>
      </c>
      <c r="F99" s="23" t="s">
        <v>455</v>
      </c>
      <c r="G99" s="36">
        <v>6</v>
      </c>
      <c r="H99" s="38"/>
      <c r="I99" s="8">
        <f t="shared" si="26"/>
        <v>6</v>
      </c>
      <c r="J99" s="8" t="str">
        <f t="shared" si="26"/>
        <v/>
      </c>
      <c r="K99" s="8" t="str">
        <f t="shared" si="26"/>
        <v/>
      </c>
      <c r="L99" s="8" t="str">
        <f t="shared" si="26"/>
        <v/>
      </c>
      <c r="M99" s="8" t="str">
        <f t="shared" si="26"/>
        <v/>
      </c>
      <c r="N99" s="8" t="str">
        <f t="shared" si="26"/>
        <v/>
      </c>
      <c r="O99" s="8" t="str">
        <f t="shared" si="26"/>
        <v/>
      </c>
      <c r="P99" s="8" t="str">
        <f t="shared" si="26"/>
        <v/>
      </c>
      <c r="Q99" s="8" t="str">
        <f t="shared" si="26"/>
        <v/>
      </c>
      <c r="R99" s="8" t="str">
        <f t="shared" si="26"/>
        <v/>
      </c>
      <c r="S99" s="8" t="str">
        <f t="shared" si="26"/>
        <v/>
      </c>
      <c r="T99" s="8" t="str">
        <f t="shared" si="26"/>
        <v/>
      </c>
      <c r="U99" s="8"/>
      <c r="V99" s="2"/>
      <c r="W99" s="13"/>
    </row>
    <row r="100" spans="1:23" ht="13">
      <c r="A100" s="15" t="s">
        <v>84</v>
      </c>
      <c r="B100" s="31"/>
      <c r="C100" s="51" t="s">
        <v>99</v>
      </c>
      <c r="D100" s="52"/>
      <c r="E100" s="49"/>
      <c r="F100" s="22"/>
      <c r="G100" s="35"/>
      <c r="H100" s="26" t="s">
        <v>37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2" t="s">
        <v>115</v>
      </c>
      <c r="W100" s="13"/>
    </row>
    <row r="101" spans="1:23">
      <c r="A101" s="17" t="s">
        <v>456</v>
      </c>
      <c r="B101" s="41">
        <v>1</v>
      </c>
      <c r="C101" s="50" t="str">
        <f>IF(A101="","",VLOOKUP($A$100,IF(LEN(A101)=2,FSB,FSA),VLOOKUP(LEFT(A101,1),Fteams,6,FALSE),FALSE))</f>
        <v>Harley Saunders-Neate</v>
      </c>
      <c r="D101" s="50">
        <f>IF(A101="","",VLOOKUP($A100,IF(LEN(A101)=2,FSB,FSA),VLOOKUP(LEFT(A101,1),Fteams,7,FALSE),FALSE))</f>
        <v>0</v>
      </c>
      <c r="E101" s="50" t="str">
        <f>IF(A101="","",VLOOKUP(LEFT(A101,1),Fteams,2,FALSE))</f>
        <v>Crawley</v>
      </c>
      <c r="F101" s="23" t="s">
        <v>461</v>
      </c>
      <c r="G101" s="36">
        <v>11</v>
      </c>
      <c r="H101" s="38"/>
      <c r="I101" s="8" t="str">
        <f t="shared" ref="I101:T105" si="27">IF($A101="","",IF(LEFT($A101,1)=I$19,$G101,""))</f>
        <v/>
      </c>
      <c r="J101" s="8" t="str">
        <f t="shared" si="27"/>
        <v/>
      </c>
      <c r="K101" s="8">
        <f t="shared" si="27"/>
        <v>11</v>
      </c>
      <c r="L101" s="8" t="str">
        <f t="shared" si="27"/>
        <v/>
      </c>
      <c r="M101" s="8" t="str">
        <f t="shared" si="27"/>
        <v/>
      </c>
      <c r="N101" s="8" t="str">
        <f t="shared" si="27"/>
        <v/>
      </c>
      <c r="O101" s="8" t="str">
        <f t="shared" si="27"/>
        <v/>
      </c>
      <c r="P101" s="8" t="str">
        <f t="shared" si="27"/>
        <v/>
      </c>
      <c r="Q101" s="8" t="str">
        <f t="shared" si="27"/>
        <v/>
      </c>
      <c r="R101" s="8" t="str">
        <f t="shared" si="27"/>
        <v/>
      </c>
      <c r="S101" s="8" t="str">
        <f t="shared" si="27"/>
        <v/>
      </c>
      <c r="T101" s="8" t="str">
        <f t="shared" si="27"/>
        <v/>
      </c>
      <c r="U101" s="8"/>
      <c r="V101" s="2"/>
      <c r="W101" s="13"/>
    </row>
    <row r="102" spans="1:23">
      <c r="A102" s="17" t="s">
        <v>457</v>
      </c>
      <c r="B102" s="41">
        <v>2</v>
      </c>
      <c r="C102" s="50" t="str">
        <f>IF(A102="","",VLOOKUP($A$100,IF(LEN(A102)=2,FSB,FSA),VLOOKUP(LEFT(A102,1),Fteams,6,FALSE),FALSE))</f>
        <v>Arthur Rogers</v>
      </c>
      <c r="D102" s="50">
        <f>IF(A102="","",VLOOKUP($A100,IF(LEN(A102)=2,FSB,FSA),VLOOKUP(LEFT(A102,1),Fteams,7,FALSE),FALSE))</f>
        <v>0</v>
      </c>
      <c r="E102" s="50" t="str">
        <f>IF(A102="","",VLOOKUP(LEFT(A102,1),Fteams,2,FALSE))</f>
        <v>Brighton &amp; Hove</v>
      </c>
      <c r="F102" s="23" t="s">
        <v>451</v>
      </c>
      <c r="G102" s="36">
        <v>10</v>
      </c>
      <c r="H102" s="38"/>
      <c r="I102" s="8" t="str">
        <f t="shared" si="27"/>
        <v/>
      </c>
      <c r="J102" s="8">
        <f t="shared" si="27"/>
        <v>10</v>
      </c>
      <c r="K102" s="8" t="str">
        <f t="shared" si="27"/>
        <v/>
      </c>
      <c r="L102" s="8" t="str">
        <f t="shared" si="27"/>
        <v/>
      </c>
      <c r="M102" s="8" t="str">
        <f t="shared" si="27"/>
        <v/>
      </c>
      <c r="N102" s="8" t="str">
        <f t="shared" si="27"/>
        <v/>
      </c>
      <c r="O102" s="8" t="str">
        <f t="shared" si="27"/>
        <v/>
      </c>
      <c r="P102" s="8" t="str">
        <f t="shared" si="27"/>
        <v/>
      </c>
      <c r="Q102" s="8" t="str">
        <f t="shared" si="27"/>
        <v/>
      </c>
      <c r="R102" s="8" t="str">
        <f t="shared" si="27"/>
        <v/>
      </c>
      <c r="S102" s="8" t="str">
        <f t="shared" si="27"/>
        <v/>
      </c>
      <c r="T102" s="8" t="str">
        <f t="shared" si="27"/>
        <v/>
      </c>
      <c r="U102" s="8"/>
      <c r="V102" s="2"/>
      <c r="W102" s="13"/>
    </row>
    <row r="103" spans="1:23">
      <c r="A103" s="17" t="s">
        <v>458</v>
      </c>
      <c r="B103" s="41">
        <v>3</v>
      </c>
      <c r="C103" s="50" t="str">
        <f>IF(A103="","",VLOOKUP($A$100,IF(LEN(A103)=2,FSB,FSA),VLOOKUP(LEFT(A103,1),Fteams,6,FALSE),FALSE))</f>
        <v>Cadan Mackenzie</v>
      </c>
      <c r="D103" s="50">
        <f>IF(A103="","",VLOOKUP($A100,IF(LEN(A103)=2,FSB,FSA),VLOOKUP(LEFT(A103,1),Fteams,7,FALSE),FALSE))</f>
        <v>0</v>
      </c>
      <c r="E103" s="50" t="str">
        <f>IF(A103="","",VLOOKUP(LEFT(A103,1),Fteams,2,FALSE))</f>
        <v>East Grinstead</v>
      </c>
      <c r="F103" s="23" t="s">
        <v>462</v>
      </c>
      <c r="G103" s="36">
        <v>9</v>
      </c>
      <c r="H103" s="38"/>
      <c r="I103" s="8" t="str">
        <f t="shared" si="27"/>
        <v/>
      </c>
      <c r="J103" s="8" t="str">
        <f t="shared" si="27"/>
        <v/>
      </c>
      <c r="K103" s="8" t="str">
        <f t="shared" si="27"/>
        <v/>
      </c>
      <c r="L103" s="8" t="str">
        <f t="shared" si="27"/>
        <v/>
      </c>
      <c r="M103" s="8" t="str">
        <f t="shared" si="27"/>
        <v/>
      </c>
      <c r="N103" s="8" t="str">
        <f t="shared" si="27"/>
        <v/>
      </c>
      <c r="O103" s="8" t="str">
        <f t="shared" si="27"/>
        <v/>
      </c>
      <c r="P103" s="8" t="str">
        <f t="shared" si="27"/>
        <v/>
      </c>
      <c r="Q103" s="8" t="str">
        <f t="shared" si="27"/>
        <v/>
      </c>
      <c r="R103" s="8">
        <f t="shared" si="27"/>
        <v>9</v>
      </c>
      <c r="S103" s="8" t="str">
        <f t="shared" si="27"/>
        <v/>
      </c>
      <c r="T103" s="8" t="str">
        <f t="shared" si="27"/>
        <v/>
      </c>
      <c r="U103" s="8"/>
      <c r="V103" s="2"/>
      <c r="W103" s="13"/>
    </row>
    <row r="104" spans="1:23">
      <c r="A104" s="17" t="s">
        <v>459</v>
      </c>
      <c r="B104" s="41">
        <v>4</v>
      </c>
      <c r="C104" s="50" t="str">
        <f>IF(A104="","",VLOOKUP($A$100,IF(LEN(A104)=2,FSB,FSA),VLOOKUP(LEFT(A104,1),Fteams,6,FALSE),FALSE))</f>
        <v>Max Gayle</v>
      </c>
      <c r="D104" s="50">
        <f>IF(A104="","",VLOOKUP($A100,IF(LEN(A104)=2,FSB,FSA),VLOOKUP(LEFT(A104,1),Fteams,7,FALSE),FALSE))</f>
        <v>0</v>
      </c>
      <c r="E104" s="50" t="str">
        <f>IF(A104="","",VLOOKUP(LEFT(A104,1),Fteams,2,FALSE))</f>
        <v>Chichester</v>
      </c>
      <c r="F104" s="23" t="s">
        <v>463</v>
      </c>
      <c r="G104" s="36">
        <v>8</v>
      </c>
      <c r="H104" s="38"/>
      <c r="I104" s="8" t="str">
        <f t="shared" si="27"/>
        <v/>
      </c>
      <c r="J104" s="8" t="str">
        <f t="shared" si="27"/>
        <v/>
      </c>
      <c r="K104" s="8" t="str">
        <f t="shared" si="27"/>
        <v/>
      </c>
      <c r="L104" s="8">
        <f t="shared" si="27"/>
        <v>8</v>
      </c>
      <c r="M104" s="8" t="str">
        <f t="shared" si="27"/>
        <v/>
      </c>
      <c r="N104" s="8" t="str">
        <f t="shared" si="27"/>
        <v/>
      </c>
      <c r="O104" s="8" t="str">
        <f t="shared" si="27"/>
        <v/>
      </c>
      <c r="P104" s="8" t="str">
        <f t="shared" si="27"/>
        <v/>
      </c>
      <c r="Q104" s="8" t="str">
        <f t="shared" si="27"/>
        <v/>
      </c>
      <c r="R104" s="8" t="str">
        <f t="shared" si="27"/>
        <v/>
      </c>
      <c r="S104" s="8" t="str">
        <f t="shared" si="27"/>
        <v/>
      </c>
      <c r="T104" s="8" t="str">
        <f t="shared" si="27"/>
        <v/>
      </c>
      <c r="U104" s="8"/>
      <c r="V104" s="2"/>
      <c r="W104" s="13"/>
    </row>
    <row r="105" spans="1:23">
      <c r="A105" s="17" t="s">
        <v>460</v>
      </c>
      <c r="B105" s="41">
        <v>5</v>
      </c>
      <c r="C105" s="50" t="str">
        <f>IF(A105="","",VLOOKUP($A$100,IF(LEN(A105)=2,FSB,FSA),VLOOKUP(LEFT(A105,1),Fteams,6,FALSE),FALSE))</f>
        <v>Zion Okojie</v>
      </c>
      <c r="D105" s="50">
        <f>IF(A105="","",VLOOKUP($A100,IF(LEN(A105)=2,FSB,FSA),VLOOKUP(LEFT(A105,1),Fteams,7,FALSE),FALSE))</f>
        <v>0</v>
      </c>
      <c r="E105" s="50" t="str">
        <f>IF(A105="","",VLOOKUP(LEFT(A105,1),Fteams,2,FALSE))</f>
        <v>HYAC</v>
      </c>
      <c r="F105" s="23" t="s">
        <v>464</v>
      </c>
      <c r="G105" s="36">
        <v>7</v>
      </c>
      <c r="H105" s="38"/>
      <c r="I105" s="8">
        <f t="shared" si="27"/>
        <v>7</v>
      </c>
      <c r="J105" s="8" t="str">
        <f t="shared" si="27"/>
        <v/>
      </c>
      <c r="K105" s="8" t="str">
        <f t="shared" si="27"/>
        <v/>
      </c>
      <c r="L105" s="8" t="str">
        <f t="shared" si="27"/>
        <v/>
      </c>
      <c r="M105" s="8" t="str">
        <f t="shared" si="27"/>
        <v/>
      </c>
      <c r="N105" s="8" t="str">
        <f t="shared" si="27"/>
        <v/>
      </c>
      <c r="O105" s="8" t="str">
        <f t="shared" si="27"/>
        <v/>
      </c>
      <c r="P105" s="8" t="str">
        <f t="shared" si="27"/>
        <v/>
      </c>
      <c r="Q105" s="8" t="str">
        <f t="shared" si="27"/>
        <v/>
      </c>
      <c r="R105" s="8" t="str">
        <f t="shared" si="27"/>
        <v/>
      </c>
      <c r="S105" s="8" t="str">
        <f t="shared" si="27"/>
        <v/>
      </c>
      <c r="T105" s="8" t="str">
        <f t="shared" si="27"/>
        <v/>
      </c>
      <c r="U105" s="8"/>
      <c r="V105" s="2"/>
      <c r="W105" s="13"/>
    </row>
    <row r="106" spans="1:23" ht="13">
      <c r="A106" s="16" t="s">
        <v>85</v>
      </c>
      <c r="B106" s="31"/>
      <c r="C106" s="51" t="s">
        <v>100</v>
      </c>
      <c r="D106" s="52"/>
      <c r="E106" s="53"/>
      <c r="F106" s="20"/>
      <c r="G106" s="35"/>
      <c r="H106" s="26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2" t="s">
        <v>116</v>
      </c>
      <c r="W106" s="13"/>
    </row>
    <row r="107" spans="1:23">
      <c r="A107" s="17" t="s">
        <v>446</v>
      </c>
      <c r="B107" s="41">
        <v>1</v>
      </c>
      <c r="C107" s="50" t="str">
        <f>IF(A107="","",VLOOKUP($A$106,IF(LEN(A107)=2,FSB,FSA),VLOOKUP(LEFT(A107,1),Fteams,6,FALSE),FALSE))</f>
        <v>Milo Hilborne</v>
      </c>
      <c r="D107" s="50">
        <f>IF(A107="","",VLOOKUP($A106,IF(LEN(A107)=2,FSB,FSA),VLOOKUP(LEFT(A107,1),Fteams,7,FALSE),FALSE))</f>
        <v>0</v>
      </c>
      <c r="E107" s="50" t="str">
        <f>IF(A107="","",VLOOKUP(LEFT(A107,1),Fteams,2,FALSE))</f>
        <v>Crawley</v>
      </c>
      <c r="F107" s="23" t="s">
        <v>617</v>
      </c>
      <c r="G107" s="36">
        <v>11</v>
      </c>
      <c r="H107" s="26"/>
      <c r="I107" s="8" t="str">
        <f t="shared" ref="I107:T108" si="28">IF($A107="","",IF(LEFT($A107,1)=I$19,$G107,""))</f>
        <v/>
      </c>
      <c r="J107" s="8" t="str">
        <f t="shared" si="28"/>
        <v/>
      </c>
      <c r="K107" s="8">
        <f t="shared" si="28"/>
        <v>11</v>
      </c>
      <c r="L107" s="8" t="str">
        <f t="shared" si="28"/>
        <v/>
      </c>
      <c r="M107" s="8" t="str">
        <f t="shared" si="28"/>
        <v/>
      </c>
      <c r="N107" s="8" t="str">
        <f t="shared" si="28"/>
        <v/>
      </c>
      <c r="O107" s="8" t="str">
        <f t="shared" si="28"/>
        <v/>
      </c>
      <c r="P107" s="8" t="str">
        <f t="shared" si="28"/>
        <v/>
      </c>
      <c r="Q107" s="8" t="str">
        <f t="shared" si="28"/>
        <v/>
      </c>
      <c r="R107" s="8" t="str">
        <f t="shared" si="28"/>
        <v/>
      </c>
      <c r="S107" s="8" t="str">
        <f t="shared" si="28"/>
        <v/>
      </c>
      <c r="T107" s="8" t="str">
        <f t="shared" si="28"/>
        <v/>
      </c>
      <c r="U107" s="8"/>
      <c r="V107" s="2"/>
      <c r="W107" s="13"/>
    </row>
    <row r="108" spans="1:23">
      <c r="A108" s="17" t="s">
        <v>478</v>
      </c>
      <c r="B108" s="41">
        <v>2</v>
      </c>
      <c r="C108" s="50" t="str">
        <f>IF(A108="","",VLOOKUP($A$106,IF(LEN(A108)=2,FSB,FSA),VLOOKUP(LEFT(A108,1),Fteams,6,FALSE),FALSE))</f>
        <v>BIll Scott</v>
      </c>
      <c r="D108" s="50">
        <f>IF(A108="","",VLOOKUP($A106,IF(LEN(A108)=2,FSB,FSA),VLOOKUP(LEFT(A108,1),Fteams,7,FALSE),FALSE))</f>
        <v>0</v>
      </c>
      <c r="E108" s="50" t="str">
        <f>IF(A108="","",VLOOKUP(LEFT(A108,1),Fteams,2,FALSE))</f>
        <v>Lewes</v>
      </c>
      <c r="F108" s="23" t="s">
        <v>654</v>
      </c>
      <c r="G108" s="36">
        <v>10</v>
      </c>
      <c r="H108" s="26"/>
      <c r="I108" s="8" t="str">
        <f t="shared" si="28"/>
        <v/>
      </c>
      <c r="J108" s="8" t="str">
        <f t="shared" si="28"/>
        <v/>
      </c>
      <c r="K108" s="8" t="str">
        <f t="shared" si="28"/>
        <v/>
      </c>
      <c r="L108" s="8" t="str">
        <f t="shared" si="28"/>
        <v/>
      </c>
      <c r="M108" s="8" t="str">
        <f t="shared" si="28"/>
        <v/>
      </c>
      <c r="N108" s="8" t="str">
        <f t="shared" si="28"/>
        <v/>
      </c>
      <c r="O108" s="8">
        <f t="shared" si="28"/>
        <v>10</v>
      </c>
      <c r="P108" s="8" t="str">
        <f t="shared" si="28"/>
        <v/>
      </c>
      <c r="Q108" s="8" t="str">
        <f t="shared" si="28"/>
        <v/>
      </c>
      <c r="R108" s="8" t="str">
        <f t="shared" si="28"/>
        <v/>
      </c>
      <c r="S108" s="8" t="str">
        <f t="shared" si="28"/>
        <v/>
      </c>
      <c r="T108" s="8" t="str">
        <f t="shared" si="28"/>
        <v/>
      </c>
      <c r="U108" s="8"/>
      <c r="V108" s="2"/>
      <c r="W108" s="13"/>
    </row>
    <row r="109" spans="1:23" ht="13">
      <c r="A109" s="16" t="s">
        <v>85</v>
      </c>
      <c r="B109" s="31"/>
      <c r="C109" s="51" t="s">
        <v>101</v>
      </c>
      <c r="D109" s="52"/>
      <c r="E109" s="53"/>
      <c r="F109" s="20"/>
      <c r="G109" s="35"/>
      <c r="H109" s="26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2" t="s">
        <v>117</v>
      </c>
      <c r="W109" s="13"/>
    </row>
    <row r="110" spans="1:23">
      <c r="A110" s="17" t="s">
        <v>445</v>
      </c>
      <c r="B110" s="41">
        <v>1</v>
      </c>
      <c r="C110" s="50" t="str">
        <f>IF(A110="","",VLOOKUP($A$109,IF(LEN(A110)=2,FSB,FSA),VLOOKUP(LEFT(A110,1),Fteams,6,FALSE),FALSE))</f>
        <v>Luca Mindel</v>
      </c>
      <c r="D110" s="50">
        <f>IF(A110="","",VLOOKUP($A109,IF(LEN(A110)=2,FSB,FSA),VLOOKUP(LEFT(A110,1),Fteams,7,FALSE),FALSE))</f>
        <v>0</v>
      </c>
      <c r="E110" s="50" t="str">
        <f>IF(A110="","",VLOOKUP(LEFT(A110,1),Fteams,2,FALSE))</f>
        <v>Lewes</v>
      </c>
      <c r="F110" s="23" t="s">
        <v>655</v>
      </c>
      <c r="G110" s="36">
        <v>11</v>
      </c>
      <c r="H110" s="26"/>
      <c r="I110" s="8" t="str">
        <f t="shared" ref="I110:T110" si="29">IF($A110="","",IF(LEFT($A110,1)=I$19,$G110,""))</f>
        <v/>
      </c>
      <c r="J110" s="8" t="str">
        <f t="shared" si="29"/>
        <v/>
      </c>
      <c r="K110" s="8" t="str">
        <f t="shared" si="29"/>
        <v/>
      </c>
      <c r="L110" s="8" t="str">
        <f t="shared" si="29"/>
        <v/>
      </c>
      <c r="M110" s="8" t="str">
        <f t="shared" si="29"/>
        <v/>
      </c>
      <c r="N110" s="8" t="str">
        <f t="shared" si="29"/>
        <v/>
      </c>
      <c r="O110" s="8">
        <f t="shared" si="29"/>
        <v>11</v>
      </c>
      <c r="P110" s="8" t="str">
        <f t="shared" si="29"/>
        <v/>
      </c>
      <c r="Q110" s="8" t="str">
        <f t="shared" si="29"/>
        <v/>
      </c>
      <c r="R110" s="8" t="str">
        <f t="shared" si="29"/>
        <v/>
      </c>
      <c r="S110" s="8" t="str">
        <f t="shared" si="29"/>
        <v/>
      </c>
      <c r="T110" s="8" t="str">
        <f t="shared" si="29"/>
        <v/>
      </c>
      <c r="U110" s="8"/>
      <c r="V110" s="2"/>
      <c r="W110" s="13"/>
    </row>
    <row r="111" spans="1:23" ht="13">
      <c r="A111" s="15" t="s">
        <v>0</v>
      </c>
      <c r="B111" s="31"/>
      <c r="C111" s="51" t="s">
        <v>63</v>
      </c>
      <c r="D111" s="52"/>
      <c r="E111" s="53"/>
      <c r="F111" s="20"/>
      <c r="G111" s="35"/>
      <c r="H111" s="26"/>
      <c r="I111" s="8" t="str">
        <f t="shared" ref="I111:N111" si="30">IF($A94="","",IF(LEFT($A94,1)=I$19,$G94,""))</f>
        <v/>
      </c>
      <c r="J111" s="8">
        <f t="shared" si="30"/>
        <v>11</v>
      </c>
      <c r="K111" s="8" t="str">
        <f t="shared" si="30"/>
        <v/>
      </c>
      <c r="L111" s="8" t="str">
        <f t="shared" si="30"/>
        <v/>
      </c>
      <c r="M111" s="8" t="str">
        <f t="shared" si="30"/>
        <v/>
      </c>
      <c r="N111" s="8" t="str">
        <f t="shared" si="30"/>
        <v/>
      </c>
      <c r="O111" s="8"/>
      <c r="P111" s="8" t="str">
        <f>IF($A94="","",IF(LEFT($A94,1)=P$19,$G94,""))</f>
        <v/>
      </c>
      <c r="Q111" s="8" t="str">
        <f>IF($A94="","",IF(LEFT($A94,1)=Q$19,$G94,""))</f>
        <v/>
      </c>
      <c r="R111" s="8" t="str">
        <f>IF($A94="","",IF(LEFT($A94,1)=R$19,$G94,""))</f>
        <v/>
      </c>
      <c r="S111" s="8" t="str">
        <f>IF($A94="","",IF(LEFT($A94,1)=S$19,$G94,""))</f>
        <v/>
      </c>
      <c r="T111" s="8" t="str">
        <f>IF($A94="","",IF(LEFT($A94,1)=T$19,$G94,""))</f>
        <v/>
      </c>
      <c r="U111" s="8"/>
      <c r="V111" s="2" t="s">
        <v>10</v>
      </c>
      <c r="W111" s="13" t="e">
        <f>IF(F94="","",IF(F94-VLOOKUP($A93,AWstandards,VLOOKUP(D94,Age,2,FALSE),FALSE)&gt;0,"","aw"))</f>
        <v>#N/A</v>
      </c>
    </row>
    <row r="112" spans="1:23">
      <c r="A112" s="17" t="s">
        <v>457</v>
      </c>
      <c r="B112" s="41">
        <v>1</v>
      </c>
      <c r="C112" s="50" t="str">
        <f>IF(A112="","",VLOOKUP($A$111,IF(LEN(A112)=2,FSB,FSA),VLOOKUP(LEFT(A112,1),Fteams,6,FALSE),FALSE))</f>
        <v>Cooper Seitz</v>
      </c>
      <c r="D112" s="50">
        <f>IF(A112="","",VLOOKUP($A111,IF(LEN(A112)=2,FSB,FSA),VLOOKUP(LEFT(A112,1),Fteams,7,FALSE),FALSE))</f>
        <v>0</v>
      </c>
      <c r="E112" s="50" t="str">
        <f>IF(A112="","",VLOOKUP(LEFT(A112,1),Fteams,2,FALSE))</f>
        <v>Brighton &amp; Hove</v>
      </c>
      <c r="F112" s="23" t="s">
        <v>545</v>
      </c>
      <c r="G112" s="36">
        <v>11</v>
      </c>
      <c r="H112" s="26"/>
      <c r="I112" s="8" t="str">
        <f t="shared" ref="I112:T116" si="31">IF($A112="","",IF(LEFT($A112,1)=I$19,$G112,""))</f>
        <v/>
      </c>
      <c r="J112" s="8">
        <f t="shared" si="31"/>
        <v>11</v>
      </c>
      <c r="K112" s="8" t="str">
        <f t="shared" si="31"/>
        <v/>
      </c>
      <c r="L112" s="8" t="str">
        <f t="shared" si="31"/>
        <v/>
      </c>
      <c r="M112" s="8" t="str">
        <f t="shared" si="31"/>
        <v/>
      </c>
      <c r="N112" s="8" t="str">
        <f t="shared" si="31"/>
        <v/>
      </c>
      <c r="O112" s="8" t="str">
        <f t="shared" si="31"/>
        <v/>
      </c>
      <c r="P112" s="8" t="str">
        <f t="shared" si="31"/>
        <v/>
      </c>
      <c r="Q112" s="8" t="str">
        <f t="shared" si="31"/>
        <v/>
      </c>
      <c r="R112" s="8" t="str">
        <f t="shared" si="31"/>
        <v/>
      </c>
      <c r="S112" s="8" t="str">
        <f t="shared" si="31"/>
        <v/>
      </c>
      <c r="T112" s="8" t="str">
        <f t="shared" si="31"/>
        <v/>
      </c>
      <c r="U112" s="8"/>
      <c r="V112" s="2"/>
      <c r="W112" s="13" t="e">
        <f>IF(F95="","",IF(F95-VLOOKUP($A93,AWstandards,VLOOKUP(D95,Age,2,FALSE),FALSE)&gt;0,"","aw"))</f>
        <v>#N/A</v>
      </c>
    </row>
    <row r="113" spans="1:23">
      <c r="A113" s="17" t="s">
        <v>466</v>
      </c>
      <c r="B113" s="41">
        <v>2</v>
      </c>
      <c r="C113" s="50" t="str">
        <f>IF(A113="","",VLOOKUP($A$111,IF(LEN(A113)=2,FSB,FSA),VLOOKUP(LEFT(A113,1),Fteams,6,FALSE),FALSE))</f>
        <v>Jack Shires</v>
      </c>
      <c r="D113" s="50">
        <f>IF(A113="","",VLOOKUP($A111,IF(LEN(A113)=2,FSB,FSA),VLOOKUP(LEFT(A113,1),Fteams,7,FALSE),FALSE))</f>
        <v>0</v>
      </c>
      <c r="E113" s="50" t="str">
        <f>IF(A113="","",VLOOKUP(LEFT(A113,1),Fteams,2,FALSE))</f>
        <v>Eastbourne</v>
      </c>
      <c r="F113" s="23" t="s">
        <v>547</v>
      </c>
      <c r="G113" s="36">
        <v>10</v>
      </c>
      <c r="H113" s="26"/>
      <c r="I113" s="8" t="str">
        <f t="shared" si="31"/>
        <v/>
      </c>
      <c r="J113" s="8" t="str">
        <f t="shared" si="31"/>
        <v/>
      </c>
      <c r="K113" s="8" t="str">
        <f t="shared" si="31"/>
        <v/>
      </c>
      <c r="L113" s="8" t="str">
        <f t="shared" si="31"/>
        <v/>
      </c>
      <c r="M113" s="8">
        <f t="shared" si="31"/>
        <v>10</v>
      </c>
      <c r="N113" s="8" t="str">
        <f t="shared" si="31"/>
        <v/>
      </c>
      <c r="O113" s="8" t="str">
        <f t="shared" si="31"/>
        <v/>
      </c>
      <c r="P113" s="8" t="str">
        <f t="shared" si="31"/>
        <v/>
      </c>
      <c r="Q113" s="8" t="str">
        <f t="shared" si="31"/>
        <v/>
      </c>
      <c r="R113" s="8" t="str">
        <f t="shared" si="31"/>
        <v/>
      </c>
      <c r="S113" s="8" t="str">
        <f t="shared" si="31"/>
        <v/>
      </c>
      <c r="T113" s="8" t="str">
        <f t="shared" si="31"/>
        <v/>
      </c>
      <c r="U113" s="8"/>
      <c r="V113" s="2"/>
      <c r="W113" s="13" t="e">
        <f>IF(F96="","",IF(F96-VLOOKUP($A93,AWstandards,VLOOKUP(D96,Age,2,FALSE),FALSE)&gt;0,"","aw"))</f>
        <v>#N/A</v>
      </c>
    </row>
    <row r="114" spans="1:23">
      <c r="A114" s="17" t="s">
        <v>446</v>
      </c>
      <c r="B114" s="41">
        <v>3</v>
      </c>
      <c r="C114" s="50" t="str">
        <f>IF(A114="","",VLOOKUP($A$111,IF(LEN(A114)=2,FSB,FSA),VLOOKUP(LEFT(A114,1),Fteams,6,FALSE),FALSE))</f>
        <v>Oliver Aylward</v>
      </c>
      <c r="D114" s="50">
        <f>IF(A114="","",VLOOKUP($A111,IF(LEN(A114)=2,FSB,FSA),VLOOKUP(LEFT(A114,1),Fteams,7,FALSE),FALSE))</f>
        <v>0</v>
      </c>
      <c r="E114" s="50" t="str">
        <f>IF(A114="","",VLOOKUP(LEFT(A114,1),Fteams,2,FALSE))</f>
        <v>Crawley</v>
      </c>
      <c r="F114" s="23" t="s">
        <v>548</v>
      </c>
      <c r="G114" s="36">
        <v>9</v>
      </c>
      <c r="H114" s="26"/>
      <c r="I114" s="8" t="str">
        <f t="shared" si="31"/>
        <v/>
      </c>
      <c r="J114" s="8" t="str">
        <f t="shared" si="31"/>
        <v/>
      </c>
      <c r="K114" s="8">
        <f t="shared" si="31"/>
        <v>9</v>
      </c>
      <c r="L114" s="8" t="str">
        <f t="shared" si="31"/>
        <v/>
      </c>
      <c r="M114" s="8" t="str">
        <f t="shared" si="31"/>
        <v/>
      </c>
      <c r="N114" s="8" t="str">
        <f t="shared" si="31"/>
        <v/>
      </c>
      <c r="O114" s="8" t="str">
        <f t="shared" si="31"/>
        <v/>
      </c>
      <c r="P114" s="8" t="str">
        <f t="shared" si="31"/>
        <v/>
      </c>
      <c r="Q114" s="8" t="str">
        <f t="shared" si="31"/>
        <v/>
      </c>
      <c r="R114" s="8" t="str">
        <f t="shared" si="31"/>
        <v/>
      </c>
      <c r="S114" s="8" t="str">
        <f t="shared" si="31"/>
        <v/>
      </c>
      <c r="T114" s="8" t="str">
        <f t="shared" si="31"/>
        <v/>
      </c>
      <c r="U114" s="8"/>
      <c r="V114" s="2"/>
      <c r="W114" s="13" t="e">
        <f>IF(F97="","",IF(F97-VLOOKUP($A93,AWstandards,VLOOKUP(D97,Age,2,FALSE),FALSE)&gt;0,"","aw"))</f>
        <v>#N/A</v>
      </c>
    </row>
    <row r="115" spans="1:23">
      <c r="A115" s="17" t="s">
        <v>544</v>
      </c>
      <c r="B115" s="41">
        <v>4</v>
      </c>
      <c r="C115" s="50" t="str">
        <f>IF(A115="","",VLOOKUP($A$111,IF(LEN(A115)=2,FSB,FSA),VLOOKUP(LEFT(A115,1),Fteams,6,FALSE),FALSE))</f>
        <v>Freddie Gay</v>
      </c>
      <c r="D115" s="50">
        <f>IF(A115="","",VLOOKUP($A111,IF(LEN(A115)=2,FSB,FSA),VLOOKUP(LEFT(A115,1),Fteams,7,FALSE),FALSE))</f>
        <v>0</v>
      </c>
      <c r="E115" s="50" t="str">
        <f>IF(A115="","",VLOOKUP(LEFT(A115,1),Fteams,2,FALSE))</f>
        <v>Chichester</v>
      </c>
      <c r="F115" s="23" t="s">
        <v>548</v>
      </c>
      <c r="G115" s="36">
        <v>8</v>
      </c>
      <c r="H115" s="26"/>
      <c r="I115" s="8" t="str">
        <f t="shared" si="31"/>
        <v/>
      </c>
      <c r="J115" s="8" t="str">
        <f t="shared" si="31"/>
        <v/>
      </c>
      <c r="K115" s="8" t="str">
        <f t="shared" si="31"/>
        <v/>
      </c>
      <c r="L115" s="8">
        <f t="shared" si="31"/>
        <v>8</v>
      </c>
      <c r="M115" s="8" t="str">
        <f t="shared" si="31"/>
        <v/>
      </c>
      <c r="N115" s="8" t="str">
        <f t="shared" si="31"/>
        <v/>
      </c>
      <c r="O115" s="8" t="str">
        <f t="shared" si="31"/>
        <v/>
      </c>
      <c r="P115" s="8" t="str">
        <f t="shared" si="31"/>
        <v/>
      </c>
      <c r="Q115" s="8" t="str">
        <f t="shared" si="31"/>
        <v/>
      </c>
      <c r="R115" s="8" t="str">
        <f t="shared" si="31"/>
        <v/>
      </c>
      <c r="S115" s="8" t="str">
        <f t="shared" si="31"/>
        <v/>
      </c>
      <c r="T115" s="8" t="str">
        <f t="shared" si="31"/>
        <v/>
      </c>
      <c r="U115" s="8"/>
      <c r="V115" s="2"/>
      <c r="W115" s="13" t="e">
        <f>IF(F98="","",IF(F98-VLOOKUP($A93,AWstandards,VLOOKUP(D98,Age,2,FALSE),FALSE)&gt;0,"","aw"))</f>
        <v>#N/A</v>
      </c>
    </row>
    <row r="116" spans="1:23">
      <c r="A116" s="17" t="s">
        <v>478</v>
      </c>
      <c r="B116" s="41">
        <v>5</v>
      </c>
      <c r="C116" s="50" t="str">
        <f>IF(A116="","",VLOOKUP($A$111,IF(LEN(A116)=2,FSB,FSA),VLOOKUP(LEFT(A116,1),Fteams,6,FALSE),FALSE))</f>
        <v>Michael O'Conner</v>
      </c>
      <c r="D116" s="50">
        <f>IF(A116="","",VLOOKUP($A111,IF(LEN(A116)=2,FSB,FSA),VLOOKUP(LEFT(A116,1),Fteams,7,FALSE),FALSE))</f>
        <v>0</v>
      </c>
      <c r="E116" s="50" t="str">
        <f>IF(A116="","",VLOOKUP(LEFT(A116,1),Fteams,2,FALSE))</f>
        <v>Lewes</v>
      </c>
      <c r="F116" s="23" t="s">
        <v>549</v>
      </c>
      <c r="G116" s="36">
        <v>7</v>
      </c>
      <c r="H116" s="26"/>
      <c r="I116" s="8" t="str">
        <f t="shared" si="31"/>
        <v/>
      </c>
      <c r="J116" s="8" t="str">
        <f t="shared" si="31"/>
        <v/>
      </c>
      <c r="K116" s="8" t="str">
        <f t="shared" si="31"/>
        <v/>
      </c>
      <c r="L116" s="8" t="str">
        <f t="shared" si="31"/>
        <v/>
      </c>
      <c r="M116" s="8" t="str">
        <f t="shared" si="31"/>
        <v/>
      </c>
      <c r="N116" s="8" t="str">
        <f t="shared" si="31"/>
        <v/>
      </c>
      <c r="O116" s="8">
        <f t="shared" si="31"/>
        <v>7</v>
      </c>
      <c r="P116" s="8" t="str">
        <f t="shared" si="31"/>
        <v/>
      </c>
      <c r="Q116" s="8" t="str">
        <f t="shared" si="31"/>
        <v/>
      </c>
      <c r="R116" s="8" t="str">
        <f t="shared" si="31"/>
        <v/>
      </c>
      <c r="S116" s="8" t="str">
        <f t="shared" si="31"/>
        <v/>
      </c>
      <c r="T116" s="8" t="str">
        <f t="shared" si="31"/>
        <v/>
      </c>
      <c r="U116" s="8"/>
      <c r="V116" s="2"/>
      <c r="W116" s="13" t="e">
        <f>IF(F99="","",IF(F99-VLOOKUP($A93,AWstandards,VLOOKUP(D99,Age,2,FALSE),FALSE)&gt;0,"","aw"))</f>
        <v>#N/A</v>
      </c>
    </row>
    <row r="117" spans="1:23" ht="13">
      <c r="A117" s="15" t="s">
        <v>0</v>
      </c>
      <c r="B117" s="31"/>
      <c r="C117" s="51" t="s">
        <v>64</v>
      </c>
      <c r="D117" s="52"/>
      <c r="E117" s="53"/>
      <c r="F117" s="20"/>
      <c r="G117" s="35"/>
      <c r="H117" s="26"/>
      <c r="I117" s="8" t="str">
        <f>IF($A101="","",IF(LEFT($A101,1)=I$19,$G101,""))</f>
        <v/>
      </c>
      <c r="J117" s="8"/>
      <c r="K117" s="8">
        <f t="shared" ref="K117:T117" si="32">IF($A101="","",IF(LEFT($A101,1)=K$19,$G101,""))</f>
        <v>11</v>
      </c>
      <c r="L117" s="8" t="str">
        <f t="shared" si="32"/>
        <v/>
      </c>
      <c r="M117" s="8" t="str">
        <f t="shared" si="32"/>
        <v/>
      </c>
      <c r="N117" s="8" t="str">
        <f t="shared" si="32"/>
        <v/>
      </c>
      <c r="O117" s="8" t="str">
        <f t="shared" si="32"/>
        <v/>
      </c>
      <c r="P117" s="8" t="str">
        <f t="shared" si="32"/>
        <v/>
      </c>
      <c r="Q117" s="8" t="str">
        <f t="shared" si="32"/>
        <v/>
      </c>
      <c r="R117" s="8" t="str">
        <f t="shared" si="32"/>
        <v/>
      </c>
      <c r="S117" s="8" t="str">
        <f t="shared" si="32"/>
        <v/>
      </c>
      <c r="T117" s="8" t="str">
        <f t="shared" si="32"/>
        <v/>
      </c>
      <c r="U117" s="8"/>
      <c r="V117" s="2" t="s">
        <v>11</v>
      </c>
      <c r="W117" s="13" t="e">
        <f>IF(F101="","",IF(F101-VLOOKUP($A100,AWstandards,VLOOKUP(D101,Age,2,FALSE),FALSE)&gt;0,"","aw"))</f>
        <v>#N/A</v>
      </c>
    </row>
    <row r="118" spans="1:23">
      <c r="A118" s="17" t="s">
        <v>443</v>
      </c>
      <c r="B118" s="41">
        <v>1</v>
      </c>
      <c r="C118" s="50" t="str">
        <f>IF(A118="","",VLOOKUP($A$117,IF(LEN(A118)=2,FSB,FSA),VLOOKUP(LEFT(A118,1),Fteams,6,FALSE),FALSE))</f>
        <v>George Gilbert</v>
      </c>
      <c r="D118" s="50">
        <f>IF(A118="","",VLOOKUP($A117,IF(LEN(A118)=2,FSB,FSA),VLOOKUP(LEFT(A118,1),Fteams,7,FALSE),FALSE))</f>
        <v>0</v>
      </c>
      <c r="E118" s="50" t="str">
        <f>IF(A118="","",VLOOKUP(LEFT(A118,1),Fteams,2,FALSE))</f>
        <v>Brighton &amp; Hove</v>
      </c>
      <c r="F118" s="23" t="s">
        <v>548</v>
      </c>
      <c r="G118" s="36">
        <v>11</v>
      </c>
      <c r="H118" s="26"/>
      <c r="I118" s="8" t="str">
        <f t="shared" ref="I118:T121" si="33">IF($A118="","",IF(LEFT($A118,1)=I$19,$G118,""))</f>
        <v/>
      </c>
      <c r="J118" s="8">
        <f t="shared" si="33"/>
        <v>11</v>
      </c>
      <c r="K118" s="8" t="str">
        <f t="shared" si="33"/>
        <v/>
      </c>
      <c r="L118" s="8" t="str">
        <f t="shared" si="33"/>
        <v/>
      </c>
      <c r="M118" s="8" t="str">
        <f t="shared" si="33"/>
        <v/>
      </c>
      <c r="N118" s="8" t="str">
        <f t="shared" si="33"/>
        <v/>
      </c>
      <c r="O118" s="8" t="str">
        <f t="shared" si="33"/>
        <v/>
      </c>
      <c r="P118" s="8" t="str">
        <f t="shared" si="33"/>
        <v/>
      </c>
      <c r="Q118" s="8" t="str">
        <f t="shared" si="33"/>
        <v/>
      </c>
      <c r="R118" s="8" t="str">
        <f t="shared" si="33"/>
        <v/>
      </c>
      <c r="S118" s="8" t="str">
        <f t="shared" si="33"/>
        <v/>
      </c>
      <c r="T118" s="8" t="str">
        <f t="shared" si="33"/>
        <v/>
      </c>
      <c r="U118" s="8"/>
      <c r="V118" s="2"/>
      <c r="W118" s="13" t="e">
        <f>IF(F102="","",IF(F102-VLOOKUP($A100,AWstandards,VLOOKUP(D102,Age,2,FALSE),FALSE)&gt;0,"","aw"))</f>
        <v>#N/A</v>
      </c>
    </row>
    <row r="119" spans="1:23">
      <c r="A119" s="17" t="s">
        <v>445</v>
      </c>
      <c r="B119" s="41">
        <v>2</v>
      </c>
      <c r="C119" s="50" t="str">
        <f>IF(A119="","",VLOOKUP($A$117,IF(LEN(A119)=2,FSB,FSA),VLOOKUP(LEFT(A119,1),Fteams,6,FALSE),FALSE))</f>
        <v>Joseph Baynes</v>
      </c>
      <c r="D119" s="50">
        <f>IF(A119="","",VLOOKUP($A117,IF(LEN(A119)=2,FSB,FSA),VLOOKUP(LEFT(A119,1),Fteams,7,FALSE),FALSE))</f>
        <v>0</v>
      </c>
      <c r="E119" s="50" t="str">
        <f>IF(A119="","",VLOOKUP(LEFT(A119,1),Fteams,2,FALSE))</f>
        <v>Lewes</v>
      </c>
      <c r="F119" s="23" t="s">
        <v>549</v>
      </c>
      <c r="G119" s="36">
        <v>10</v>
      </c>
      <c r="H119" s="26"/>
      <c r="I119" s="8" t="str">
        <f t="shared" si="33"/>
        <v/>
      </c>
      <c r="J119" s="8" t="str">
        <f t="shared" si="33"/>
        <v/>
      </c>
      <c r="K119" s="8" t="str">
        <f t="shared" si="33"/>
        <v/>
      </c>
      <c r="L119" s="8" t="str">
        <f t="shared" si="33"/>
        <v/>
      </c>
      <c r="M119" s="8" t="str">
        <f t="shared" si="33"/>
        <v/>
      </c>
      <c r="N119" s="8" t="str">
        <f t="shared" si="33"/>
        <v/>
      </c>
      <c r="O119" s="8">
        <f t="shared" si="33"/>
        <v>10</v>
      </c>
      <c r="P119" s="8" t="str">
        <f t="shared" si="33"/>
        <v/>
      </c>
      <c r="Q119" s="8" t="str">
        <f t="shared" si="33"/>
        <v/>
      </c>
      <c r="R119" s="8" t="str">
        <f t="shared" si="33"/>
        <v/>
      </c>
      <c r="S119" s="8" t="str">
        <f t="shared" si="33"/>
        <v/>
      </c>
      <c r="T119" s="8" t="str">
        <f t="shared" si="33"/>
        <v/>
      </c>
      <c r="U119" s="8"/>
      <c r="V119" s="2"/>
      <c r="W119" s="13" t="e">
        <f>IF(F103="","",IF(F103-VLOOKUP($A100,AWstandards,VLOOKUP(D103,Age,2,FALSE),FALSE)&gt;0,"","aw"))</f>
        <v>#N/A</v>
      </c>
    </row>
    <row r="120" spans="1:23">
      <c r="A120" s="17" t="s">
        <v>456</v>
      </c>
      <c r="B120" s="41" t="s">
        <v>102</v>
      </c>
      <c r="C120" s="50" t="str">
        <f>IF(A120="","",VLOOKUP($A$117,IF(LEN(A120)=2,FSB,FSA),VLOOKUP(LEFT(A120,1),Fteams,6,FALSE),FALSE))</f>
        <v>Dylan Walker</v>
      </c>
      <c r="D120" s="50">
        <f>IF(A120="","",VLOOKUP($A117,IF(LEN(A120)=2,FSB,FSA),VLOOKUP(LEFT(A120,1),Fteams,7,FALSE),FALSE))</f>
        <v>0</v>
      </c>
      <c r="E120" s="50" t="str">
        <f>IF(A120="","",VLOOKUP(LEFT(A120,1),Fteams,2,FALSE))</f>
        <v>Crawley</v>
      </c>
      <c r="F120" s="23" t="s">
        <v>550</v>
      </c>
      <c r="G120" s="36">
        <v>9</v>
      </c>
      <c r="H120" s="26"/>
      <c r="I120" s="8" t="str">
        <f t="shared" si="33"/>
        <v/>
      </c>
      <c r="J120" s="8" t="str">
        <f t="shared" si="33"/>
        <v/>
      </c>
      <c r="K120" s="8">
        <f t="shared" si="33"/>
        <v>9</v>
      </c>
      <c r="L120" s="8" t="str">
        <f t="shared" si="33"/>
        <v/>
      </c>
      <c r="M120" s="8" t="str">
        <f t="shared" si="33"/>
        <v/>
      </c>
      <c r="N120" s="8" t="str">
        <f t="shared" si="33"/>
        <v/>
      </c>
      <c r="O120" s="8" t="str">
        <f t="shared" si="33"/>
        <v/>
      </c>
      <c r="P120" s="8" t="str">
        <f t="shared" si="33"/>
        <v/>
      </c>
      <c r="Q120" s="8" t="str">
        <f t="shared" si="33"/>
        <v/>
      </c>
      <c r="R120" s="8" t="str">
        <f t="shared" si="33"/>
        <v/>
      </c>
      <c r="S120" s="8" t="str">
        <f t="shared" si="33"/>
        <v/>
      </c>
      <c r="T120" s="8" t="str">
        <f t="shared" si="33"/>
        <v/>
      </c>
      <c r="U120" s="8"/>
      <c r="V120" s="2"/>
      <c r="W120" s="13" t="e">
        <f>IF(F104="","",IF(F104-VLOOKUP($A100,AWstandards,VLOOKUP(D104,Age,2,FALSE),FALSE)&gt;0,"","aw"))</f>
        <v>#N/A</v>
      </c>
    </row>
    <row r="121" spans="1:23">
      <c r="A121" s="17" t="s">
        <v>459</v>
      </c>
      <c r="B121" s="41" t="s">
        <v>103</v>
      </c>
      <c r="C121" s="50" t="str">
        <f>IF(A121="","",VLOOKUP($A$117,IF(LEN(A121)=2,FSB,FSA),VLOOKUP(LEFT(A121,1),Fteams,6,FALSE),FALSE))</f>
        <v>Freddie Gay</v>
      </c>
      <c r="D121" s="50">
        <f>IF(A121="","",VLOOKUP($A117,IF(LEN(A121)=2,FSB,FSA),VLOOKUP(LEFT(A121,1),Fteams,7,FALSE),FALSE))</f>
        <v>0</v>
      </c>
      <c r="E121" s="50" t="str">
        <f>IF(A121="","",VLOOKUP(LEFT(A121,1),Fteams,2,FALSE))</f>
        <v>Chichester</v>
      </c>
      <c r="F121" s="23" t="s">
        <v>550</v>
      </c>
      <c r="G121" s="36">
        <v>8</v>
      </c>
      <c r="H121" s="26"/>
      <c r="I121" s="8" t="str">
        <f t="shared" si="33"/>
        <v/>
      </c>
      <c r="J121" s="8" t="str">
        <f t="shared" si="33"/>
        <v/>
      </c>
      <c r="K121" s="8" t="str">
        <f t="shared" si="33"/>
        <v/>
      </c>
      <c r="L121" s="8">
        <f t="shared" si="33"/>
        <v>8</v>
      </c>
      <c r="M121" s="8" t="str">
        <f t="shared" si="33"/>
        <v/>
      </c>
      <c r="N121" s="8" t="str">
        <f t="shared" si="33"/>
        <v/>
      </c>
      <c r="O121" s="8" t="str">
        <f t="shared" si="33"/>
        <v/>
      </c>
      <c r="P121" s="8" t="str">
        <f t="shared" si="33"/>
        <v/>
      </c>
      <c r="Q121" s="8" t="str">
        <f t="shared" si="33"/>
        <v/>
      </c>
      <c r="R121" s="8" t="str">
        <f t="shared" si="33"/>
        <v/>
      </c>
      <c r="S121" s="8" t="str">
        <f t="shared" si="33"/>
        <v/>
      </c>
      <c r="T121" s="8" t="str">
        <f t="shared" si="33"/>
        <v/>
      </c>
      <c r="U121" s="8"/>
      <c r="V121" s="2"/>
      <c r="W121" s="13" t="e">
        <f>IF(F105="","",IF(F105-VLOOKUP($A100,AWstandards,VLOOKUP(D105,Age,2,FALSE),FALSE)&gt;0,"","aw"))</f>
        <v>#N/A</v>
      </c>
    </row>
    <row r="122" spans="1:23" ht="13">
      <c r="A122" s="15" t="s">
        <v>1</v>
      </c>
      <c r="B122" s="31"/>
      <c r="C122" s="51" t="s">
        <v>65</v>
      </c>
      <c r="D122" s="52"/>
      <c r="E122" s="53"/>
      <c r="F122" s="20"/>
      <c r="G122" s="35"/>
      <c r="H122" s="26" t="s">
        <v>37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2" t="s">
        <v>12</v>
      </c>
      <c r="W122" s="13" t="e">
        <f>IF(F112="","",IF(F112-VLOOKUP($A111,AWstandards,VLOOKUP(D112,Age,2,FALSE),FALSE)&lt;0,"","aw"))</f>
        <v>#N/A</v>
      </c>
    </row>
    <row r="123" spans="1:23">
      <c r="A123" s="17" t="s">
        <v>466</v>
      </c>
      <c r="B123" s="41">
        <v>1</v>
      </c>
      <c r="C123" s="50" t="str">
        <f t="shared" ref="C123:C132" si="34">IF(A123="","",VLOOKUP($A$122,IF(LEN(A123)=2,FSB,FSA),VLOOKUP(LEFT(A123,1),Fteams,6,FALSE),FALSE))</f>
        <v>Shay Dixon</v>
      </c>
      <c r="D123" s="50">
        <f>IF(A123="","",VLOOKUP($A122,IF(LEN(A123)=2,FSB,FSA),VLOOKUP(LEFT(A123,1),Fteams,7,FALSE),FALSE))</f>
        <v>0</v>
      </c>
      <c r="E123" s="50" t="str">
        <f t="shared" ref="E123:E132" si="35">IF(A123="","",VLOOKUP(LEFT(A123,1),Fteams,2,FALSE))</f>
        <v>Eastbourne</v>
      </c>
      <c r="F123" s="23" t="s">
        <v>721</v>
      </c>
      <c r="G123" s="36">
        <v>11</v>
      </c>
      <c r="H123" s="38"/>
      <c r="I123" s="8" t="str">
        <f t="shared" ref="I123:T132" si="36">IF($A123="","",IF(LEFT($A123,1)=I$19,$G123,""))</f>
        <v/>
      </c>
      <c r="J123" s="8" t="str">
        <f t="shared" si="36"/>
        <v/>
      </c>
      <c r="K123" s="8" t="str">
        <f t="shared" si="36"/>
        <v/>
      </c>
      <c r="L123" s="8" t="str">
        <f t="shared" si="36"/>
        <v/>
      </c>
      <c r="M123" s="8">
        <f t="shared" si="36"/>
        <v>11</v>
      </c>
      <c r="N123" s="8" t="str">
        <f t="shared" si="36"/>
        <v/>
      </c>
      <c r="O123" s="8" t="str">
        <f t="shared" si="36"/>
        <v/>
      </c>
      <c r="P123" s="8" t="str">
        <f t="shared" si="36"/>
        <v/>
      </c>
      <c r="Q123" s="8" t="str">
        <f t="shared" si="36"/>
        <v/>
      </c>
      <c r="R123" s="8" t="str">
        <f t="shared" si="36"/>
        <v/>
      </c>
      <c r="S123" s="8" t="str">
        <f t="shared" si="36"/>
        <v/>
      </c>
      <c r="T123" s="8" t="str">
        <f t="shared" si="36"/>
        <v/>
      </c>
      <c r="U123" s="8"/>
      <c r="V123" s="2"/>
      <c r="W123" s="13" t="e">
        <f>IF(F113="","",IF(F113-VLOOKUP($A111,AWstandards,VLOOKUP(D113,Age,2,FALSE),FALSE)&lt;0,"","aw"))</f>
        <v>#N/A</v>
      </c>
    </row>
    <row r="124" spans="1:23">
      <c r="A124" s="17" t="s">
        <v>443</v>
      </c>
      <c r="B124" s="41">
        <v>2</v>
      </c>
      <c r="C124" s="50" t="str">
        <f t="shared" si="34"/>
        <v>Louis Ashworth</v>
      </c>
      <c r="D124" s="50">
        <f>IF(A124="","",VLOOKUP($A122,IF(LEN(A124)=2,FSB,FSA),VLOOKUP(LEFT(A124,1),Fteams,7,FALSE),FALSE))</f>
        <v>0</v>
      </c>
      <c r="E124" s="50" t="str">
        <f t="shared" si="35"/>
        <v>Brighton &amp; Hove</v>
      </c>
      <c r="F124" s="23" t="s">
        <v>722</v>
      </c>
      <c r="G124" s="36">
        <v>10</v>
      </c>
      <c r="H124" s="38"/>
      <c r="I124" s="8" t="str">
        <f t="shared" si="36"/>
        <v/>
      </c>
      <c r="J124" s="8">
        <f t="shared" si="36"/>
        <v>10</v>
      </c>
      <c r="K124" s="8" t="str">
        <f t="shared" si="36"/>
        <v/>
      </c>
      <c r="L124" s="8" t="str">
        <f t="shared" si="36"/>
        <v/>
      </c>
      <c r="M124" s="8" t="str">
        <f t="shared" si="36"/>
        <v/>
      </c>
      <c r="N124" s="8" t="str">
        <f t="shared" si="36"/>
        <v/>
      </c>
      <c r="O124" s="8" t="str">
        <f t="shared" si="36"/>
        <v/>
      </c>
      <c r="P124" s="8" t="str">
        <f t="shared" si="36"/>
        <v/>
      </c>
      <c r="Q124" s="8" t="str">
        <f t="shared" si="36"/>
        <v/>
      </c>
      <c r="R124" s="8" t="str">
        <f t="shared" si="36"/>
        <v/>
      </c>
      <c r="S124" s="8" t="str">
        <f t="shared" si="36"/>
        <v/>
      </c>
      <c r="T124" s="8" t="str">
        <f t="shared" si="36"/>
        <v/>
      </c>
      <c r="U124" s="8"/>
      <c r="V124" s="2"/>
      <c r="W124" s="13" t="e">
        <f>IF(F114="","",IF(F114-VLOOKUP($A111,AWstandards,VLOOKUP(D114,Age,2,FALSE),FALSE)&lt;0,"","aw"))</f>
        <v>#N/A</v>
      </c>
    </row>
    <row r="125" spans="1:23">
      <c r="A125" s="17" t="s">
        <v>467</v>
      </c>
      <c r="B125" s="41">
        <v>3</v>
      </c>
      <c r="C125" s="50" t="str">
        <f t="shared" si="34"/>
        <v>Harry Windham</v>
      </c>
      <c r="D125" s="50">
        <f>IF(A125="","",VLOOKUP($A122,IF(LEN(A125)=2,FSB,FSA),VLOOKUP(LEFT(A125,1),Fteams,7,FALSE),FALSE))</f>
        <v>0</v>
      </c>
      <c r="E125" s="50" t="str">
        <f t="shared" si="35"/>
        <v>Worthing</v>
      </c>
      <c r="F125" s="23" t="s">
        <v>723</v>
      </c>
      <c r="G125" s="36">
        <v>9</v>
      </c>
      <c r="H125" s="38"/>
      <c r="I125" s="8" t="str">
        <f t="shared" si="36"/>
        <v/>
      </c>
      <c r="J125" s="8" t="str">
        <f t="shared" si="36"/>
        <v/>
      </c>
      <c r="K125" s="8" t="str">
        <f t="shared" si="36"/>
        <v/>
      </c>
      <c r="L125" s="8" t="str">
        <f t="shared" si="36"/>
        <v/>
      </c>
      <c r="M125" s="8" t="str">
        <f t="shared" si="36"/>
        <v/>
      </c>
      <c r="N125" s="8" t="str">
        <f t="shared" si="36"/>
        <v/>
      </c>
      <c r="O125" s="8" t="str">
        <f t="shared" si="36"/>
        <v/>
      </c>
      <c r="P125" s="8">
        <f t="shared" si="36"/>
        <v>9</v>
      </c>
      <c r="Q125" s="8" t="str">
        <f t="shared" si="36"/>
        <v/>
      </c>
      <c r="R125" s="8" t="str">
        <f t="shared" si="36"/>
        <v/>
      </c>
      <c r="S125" s="8" t="str">
        <f t="shared" si="36"/>
        <v/>
      </c>
      <c r="T125" s="8" t="str">
        <f t="shared" si="36"/>
        <v/>
      </c>
      <c r="U125" s="8"/>
      <c r="V125" s="2"/>
      <c r="W125" s="13" t="e">
        <f>IF(F115="","",IF(F115-VLOOKUP($A111,AWstandards,VLOOKUP(D115,Age,2,FALSE),FALSE)&lt;0,"","aw"))</f>
        <v>#N/A</v>
      </c>
    </row>
    <row r="126" spans="1:23">
      <c r="A126" s="17" t="s">
        <v>447</v>
      </c>
      <c r="B126" s="41">
        <v>4</v>
      </c>
      <c r="C126" s="50" t="str">
        <f t="shared" si="34"/>
        <v>Rowan Kirby</v>
      </c>
      <c r="D126" s="50">
        <f>IF(A126="","",VLOOKUP($A122,IF(LEN(A126)=2,FSB,FSA),VLOOKUP(LEFT(A126,1),Fteams,7,FALSE),FALSE))</f>
        <v>0</v>
      </c>
      <c r="E126" s="50" t="str">
        <f t="shared" si="35"/>
        <v>East Grinstead</v>
      </c>
      <c r="F126" s="23" t="s">
        <v>724</v>
      </c>
      <c r="G126" s="36">
        <v>8</v>
      </c>
      <c r="H126" s="38"/>
      <c r="I126" s="8" t="str">
        <f t="shared" si="36"/>
        <v/>
      </c>
      <c r="J126" s="8" t="str">
        <f t="shared" si="36"/>
        <v/>
      </c>
      <c r="K126" s="8" t="str">
        <f t="shared" si="36"/>
        <v/>
      </c>
      <c r="L126" s="8" t="str">
        <f t="shared" si="36"/>
        <v/>
      </c>
      <c r="M126" s="8" t="str">
        <f t="shared" si="36"/>
        <v/>
      </c>
      <c r="N126" s="8" t="str">
        <f t="shared" si="36"/>
        <v/>
      </c>
      <c r="O126" s="8" t="str">
        <f t="shared" si="36"/>
        <v/>
      </c>
      <c r="P126" s="8" t="str">
        <f t="shared" si="36"/>
        <v/>
      </c>
      <c r="Q126" s="8" t="str">
        <f t="shared" si="36"/>
        <v/>
      </c>
      <c r="R126" s="8">
        <f t="shared" si="36"/>
        <v>8</v>
      </c>
      <c r="S126" s="8" t="str">
        <f t="shared" si="36"/>
        <v/>
      </c>
      <c r="T126" s="8" t="str">
        <f t="shared" si="36"/>
        <v/>
      </c>
      <c r="U126" s="8"/>
      <c r="V126" s="2"/>
      <c r="W126" s="13" t="e">
        <f>IF(F116="","",IF(F116-VLOOKUP($A111,AWstandards,VLOOKUP(D116,Age,2,FALSE),FALSE)&lt;0,"","aw"))</f>
        <v>#N/A</v>
      </c>
    </row>
    <row r="127" spans="1:23">
      <c r="A127" s="17" t="s">
        <v>465</v>
      </c>
      <c r="B127" s="41">
        <v>5</v>
      </c>
      <c r="C127" s="50" t="str">
        <f t="shared" si="34"/>
        <v>Hadley French</v>
      </c>
      <c r="D127" s="50">
        <f>IF(A127="","",VLOOKUP($A122,IF(LEN(A127)=2,FSB,FSA),VLOOKUP(LEFT(A127,1),Fteams,7,FALSE),FALSE))</f>
        <v>0</v>
      </c>
      <c r="E127" s="50" t="str">
        <f t="shared" si="35"/>
        <v>Horsham BS</v>
      </c>
      <c r="F127" s="23" t="s">
        <v>726</v>
      </c>
      <c r="G127" s="36">
        <v>7</v>
      </c>
      <c r="H127" s="38"/>
      <c r="I127" s="8" t="str">
        <f t="shared" si="36"/>
        <v/>
      </c>
      <c r="J127" s="8" t="str">
        <f t="shared" si="36"/>
        <v/>
      </c>
      <c r="K127" s="8" t="str">
        <f t="shared" si="36"/>
        <v/>
      </c>
      <c r="L127" s="8" t="str">
        <f t="shared" si="36"/>
        <v/>
      </c>
      <c r="M127" s="8" t="str">
        <f t="shared" si="36"/>
        <v/>
      </c>
      <c r="N127" s="8">
        <f t="shared" si="36"/>
        <v>7</v>
      </c>
      <c r="O127" s="8" t="str">
        <f t="shared" si="36"/>
        <v/>
      </c>
      <c r="P127" s="8" t="str">
        <f t="shared" si="36"/>
        <v/>
      </c>
      <c r="Q127" s="8" t="str">
        <f t="shared" si="36"/>
        <v/>
      </c>
      <c r="R127" s="8" t="str">
        <f t="shared" si="36"/>
        <v/>
      </c>
      <c r="S127" s="8" t="str">
        <f t="shared" si="36"/>
        <v/>
      </c>
      <c r="T127" s="8" t="str">
        <f t="shared" si="36"/>
        <v/>
      </c>
      <c r="U127" s="8"/>
      <c r="V127" s="2"/>
      <c r="W127" s="13" t="e">
        <f>IF(#REF!="","",IF(#REF!-VLOOKUP($A111,AWstandards,VLOOKUP(#REF!,Age,2,FALSE),FALSE)&lt;0,"","aw"))</f>
        <v>#REF!</v>
      </c>
    </row>
    <row r="128" spans="1:23">
      <c r="A128" s="17" t="s">
        <v>446</v>
      </c>
      <c r="B128" s="41">
        <v>6</v>
      </c>
      <c r="C128" s="50" t="str">
        <f t="shared" si="34"/>
        <v>Harley Saunders-Neate</v>
      </c>
      <c r="D128" s="50">
        <f>IF(A128="","",VLOOKUP($A122,IF(LEN(A128)=2,FSB,FSA),VLOOKUP(LEFT(A128,1),Fteams,7,FALSE),FALSE))</f>
        <v>0</v>
      </c>
      <c r="E128" s="50" t="str">
        <f t="shared" si="35"/>
        <v>Crawley</v>
      </c>
      <c r="F128" s="23" t="s">
        <v>727</v>
      </c>
      <c r="G128" s="36">
        <v>6</v>
      </c>
      <c r="H128" s="38"/>
      <c r="I128" s="8" t="str">
        <f t="shared" si="36"/>
        <v/>
      </c>
      <c r="J128" s="8" t="str">
        <f t="shared" si="36"/>
        <v/>
      </c>
      <c r="K128" s="8">
        <f t="shared" si="36"/>
        <v>6</v>
      </c>
      <c r="L128" s="8" t="str">
        <f t="shared" si="36"/>
        <v/>
      </c>
      <c r="M128" s="8" t="str">
        <f t="shared" si="36"/>
        <v/>
      </c>
      <c r="N128" s="8" t="str">
        <f t="shared" si="36"/>
        <v/>
      </c>
      <c r="O128" s="8" t="str">
        <f t="shared" si="36"/>
        <v/>
      </c>
      <c r="P128" s="8" t="str">
        <f t="shared" si="36"/>
        <v/>
      </c>
      <c r="Q128" s="8" t="str">
        <f t="shared" si="36"/>
        <v/>
      </c>
      <c r="R128" s="8" t="str">
        <f t="shared" si="36"/>
        <v/>
      </c>
      <c r="S128" s="8" t="str">
        <f t="shared" si="36"/>
        <v/>
      </c>
      <c r="T128" s="8" t="str">
        <f t="shared" si="36"/>
        <v/>
      </c>
      <c r="U128" s="8"/>
      <c r="V128" s="2"/>
      <c r="W128" s="13" t="e">
        <f>IF(#REF!="","",IF(#REF!-VLOOKUP($A111,AWstandards,VLOOKUP(#REF!,Age,2,FALSE),FALSE)&lt;0,"","aw"))</f>
        <v>#REF!</v>
      </c>
    </row>
    <row r="129" spans="1:23">
      <c r="A129" s="17" t="s">
        <v>459</v>
      </c>
      <c r="B129" s="41">
        <v>7</v>
      </c>
      <c r="C129" s="50" t="str">
        <f t="shared" si="34"/>
        <v>Joe Stewart</v>
      </c>
      <c r="D129" s="50">
        <f>IF(A129="","",VLOOKUP($A122,IF(LEN(A129)=2,FSB,FSA),VLOOKUP(LEFT(A129,1),Fteams,7,FALSE),FALSE))</f>
        <v>0</v>
      </c>
      <c r="E129" s="50" t="str">
        <f t="shared" si="35"/>
        <v>Chichester</v>
      </c>
      <c r="F129" s="23" t="s">
        <v>552</v>
      </c>
      <c r="G129" s="36">
        <v>5</v>
      </c>
      <c r="H129" s="38"/>
      <c r="I129" s="8" t="str">
        <f t="shared" si="36"/>
        <v/>
      </c>
      <c r="J129" s="8" t="str">
        <f t="shared" si="36"/>
        <v/>
      </c>
      <c r="K129" s="8" t="str">
        <f t="shared" si="36"/>
        <v/>
      </c>
      <c r="L129" s="8">
        <f t="shared" si="36"/>
        <v>5</v>
      </c>
      <c r="M129" s="8" t="str">
        <f t="shared" si="36"/>
        <v/>
      </c>
      <c r="N129" s="8" t="str">
        <f t="shared" si="36"/>
        <v/>
      </c>
      <c r="O129" s="8" t="str">
        <f t="shared" si="36"/>
        <v/>
      </c>
      <c r="P129" s="8" t="str">
        <f t="shared" si="36"/>
        <v/>
      </c>
      <c r="Q129" s="8" t="str">
        <f t="shared" si="36"/>
        <v/>
      </c>
      <c r="R129" s="8" t="str">
        <f t="shared" si="36"/>
        <v/>
      </c>
      <c r="S129" s="8" t="str">
        <f t="shared" si="36"/>
        <v/>
      </c>
      <c r="T129" s="8" t="str">
        <f t="shared" si="36"/>
        <v/>
      </c>
      <c r="U129" s="8"/>
      <c r="V129" s="2"/>
      <c r="W129" s="13" t="e">
        <f>IF(#REF!="","",IF(#REF!-VLOOKUP($A111,AWstandards,VLOOKUP(#REF!,Age,2,FALSE),FALSE)&lt;0,"","aw"))</f>
        <v>#REF!</v>
      </c>
    </row>
    <row r="130" spans="1:23">
      <c r="A130" s="17" t="s">
        <v>571</v>
      </c>
      <c r="B130" s="41">
        <v>8</v>
      </c>
      <c r="C130" s="50" t="str">
        <f t="shared" si="34"/>
        <v>Charlie Waller</v>
      </c>
      <c r="D130" s="50">
        <f>IF(A130="","",VLOOKUP($A122,IF(LEN(A130)=2,FSB,FSA),VLOOKUP(LEFT(A130,1),Fteams,7,FALSE),FALSE))</f>
        <v>0</v>
      </c>
      <c r="E130" s="50" t="str">
        <f t="shared" si="35"/>
        <v>Haywards Heath</v>
      </c>
      <c r="F130" s="23" t="s">
        <v>728</v>
      </c>
      <c r="G130" s="36">
        <v>4</v>
      </c>
      <c r="H130" s="38"/>
      <c r="I130" s="8" t="str">
        <f t="shared" si="36"/>
        <v/>
      </c>
      <c r="J130" s="8" t="str">
        <f t="shared" si="36"/>
        <v/>
      </c>
      <c r="K130" s="8" t="str">
        <f t="shared" si="36"/>
        <v/>
      </c>
      <c r="L130" s="8" t="str">
        <f t="shared" si="36"/>
        <v/>
      </c>
      <c r="M130" s="8" t="str">
        <f t="shared" si="36"/>
        <v/>
      </c>
      <c r="N130" s="8" t="str">
        <f t="shared" si="36"/>
        <v/>
      </c>
      <c r="O130" s="8" t="str">
        <f t="shared" si="36"/>
        <v/>
      </c>
      <c r="P130" s="8" t="str">
        <f t="shared" si="36"/>
        <v/>
      </c>
      <c r="Q130" s="8">
        <f t="shared" si="36"/>
        <v>4</v>
      </c>
      <c r="R130" s="8" t="str">
        <f t="shared" si="36"/>
        <v/>
      </c>
      <c r="S130" s="8" t="str">
        <f t="shared" si="36"/>
        <v/>
      </c>
      <c r="T130" s="8" t="str">
        <f t="shared" si="36"/>
        <v/>
      </c>
      <c r="U130" s="8"/>
      <c r="V130" s="2"/>
      <c r="W130" s="13" t="e">
        <f>IF(#REF!="","",IF(#REF!-VLOOKUP($A111,AWstandards,VLOOKUP(#REF!,Age,2,FALSE),FALSE)&lt;0,"","aw"))</f>
        <v>#REF!</v>
      </c>
    </row>
    <row r="131" spans="1:23">
      <c r="A131" s="17" t="s">
        <v>448</v>
      </c>
      <c r="B131" s="41">
        <v>9</v>
      </c>
      <c r="C131" s="50" t="str">
        <f t="shared" si="34"/>
        <v>Aiden Larkin</v>
      </c>
      <c r="D131" s="50">
        <f>IF(A131="","",VLOOKUP($A122,IF(LEN(A131)=2,FSB,FSA),VLOOKUP(LEFT(A131,1),Fteams,7,FALSE),FALSE))</f>
        <v>0</v>
      </c>
      <c r="E131" s="50" t="str">
        <f t="shared" si="35"/>
        <v>HYAC</v>
      </c>
      <c r="F131" s="23" t="s">
        <v>729</v>
      </c>
      <c r="G131" s="36">
        <v>3</v>
      </c>
      <c r="H131" s="38"/>
      <c r="I131" s="8">
        <f t="shared" si="36"/>
        <v>3</v>
      </c>
      <c r="J131" s="8" t="str">
        <f t="shared" si="36"/>
        <v/>
      </c>
      <c r="K131" s="8" t="str">
        <f t="shared" si="36"/>
        <v/>
      </c>
      <c r="L131" s="8" t="str">
        <f t="shared" si="36"/>
        <v/>
      </c>
      <c r="M131" s="8" t="str">
        <f t="shared" si="36"/>
        <v/>
      </c>
      <c r="N131" s="8" t="str">
        <f t="shared" si="36"/>
        <v/>
      </c>
      <c r="O131" s="8" t="str">
        <f t="shared" si="36"/>
        <v/>
      </c>
      <c r="P131" s="8" t="str">
        <f t="shared" si="36"/>
        <v/>
      </c>
      <c r="Q131" s="8" t="str">
        <f t="shared" si="36"/>
        <v/>
      </c>
      <c r="R131" s="8" t="str">
        <f t="shared" si="36"/>
        <v/>
      </c>
      <c r="S131" s="8" t="str">
        <f t="shared" si="36"/>
        <v/>
      </c>
      <c r="T131" s="8" t="str">
        <f t="shared" si="36"/>
        <v/>
      </c>
      <c r="U131" s="8"/>
      <c r="V131" s="2"/>
      <c r="W131" s="13" t="e">
        <f>IF(#REF!="","",IF(#REF!-VLOOKUP($A111,AWstandards,VLOOKUP(#REF!,Age,2,FALSE),FALSE)&lt;0,"","aw"))</f>
        <v>#REF!</v>
      </c>
    </row>
    <row r="132" spans="1:23">
      <c r="A132" s="16" t="s">
        <v>445</v>
      </c>
      <c r="B132" s="41">
        <v>10</v>
      </c>
      <c r="C132" s="50" t="str">
        <f t="shared" si="34"/>
        <v>Oscar Fermor-McGhie</v>
      </c>
      <c r="D132" s="50">
        <f>IF(A132="","",VLOOKUP($A122,IF(LEN(A132)=2,FSB,FSA),VLOOKUP(LEFT(A132,1),Fteams,7,FALSE),FALSE))</f>
        <v>0</v>
      </c>
      <c r="E132" s="50" t="str">
        <f t="shared" si="35"/>
        <v>Lewes</v>
      </c>
      <c r="F132" s="23" t="s">
        <v>730</v>
      </c>
      <c r="G132" s="36">
        <v>2</v>
      </c>
      <c r="H132" s="38"/>
      <c r="I132" s="8" t="str">
        <f t="shared" si="36"/>
        <v/>
      </c>
      <c r="J132" s="8" t="str">
        <f t="shared" si="36"/>
        <v/>
      </c>
      <c r="K132" s="8" t="str">
        <f t="shared" si="36"/>
        <v/>
      </c>
      <c r="L132" s="8" t="str">
        <f t="shared" si="36"/>
        <v/>
      </c>
      <c r="M132" s="8" t="str">
        <f t="shared" si="36"/>
        <v/>
      </c>
      <c r="N132" s="8" t="str">
        <f t="shared" si="36"/>
        <v/>
      </c>
      <c r="O132" s="8">
        <f t="shared" si="36"/>
        <v>2</v>
      </c>
      <c r="P132" s="8" t="str">
        <f t="shared" si="36"/>
        <v/>
      </c>
      <c r="Q132" s="8" t="str">
        <f t="shared" si="36"/>
        <v/>
      </c>
      <c r="R132" s="8" t="str">
        <f t="shared" si="36"/>
        <v/>
      </c>
      <c r="S132" s="8" t="str">
        <f t="shared" si="36"/>
        <v/>
      </c>
      <c r="T132" s="8" t="str">
        <f t="shared" si="36"/>
        <v/>
      </c>
      <c r="U132" s="8"/>
      <c r="V132" s="2"/>
      <c r="W132" s="13" t="e">
        <f>IF(#REF!="","",IF(#REF!-VLOOKUP($A111,AWstandards,VLOOKUP(#REF!,Age,2,FALSE),FALSE)&lt;0,"","aw"))</f>
        <v>#REF!</v>
      </c>
    </row>
    <row r="133" spans="1:23" ht="13">
      <c r="A133" s="15" t="s">
        <v>1</v>
      </c>
      <c r="B133" s="31"/>
      <c r="C133" s="51" t="s">
        <v>66</v>
      </c>
      <c r="D133" s="52"/>
      <c r="E133" s="53"/>
      <c r="F133" s="20"/>
      <c r="G133" s="35"/>
      <c r="H133" s="26" t="s">
        <v>37</v>
      </c>
      <c r="I133" s="8"/>
      <c r="J133" s="8">
        <f>IF($A118="","",IF(LEFT($A118,1)=J$19,$G118,""))</f>
        <v>11</v>
      </c>
      <c r="K133" s="8" t="str">
        <f>IF($A118="","",IF(LEFT($A118,1)=K$19,$G118,""))</f>
        <v/>
      </c>
      <c r="L133" s="8" t="str">
        <f>IF($A118="","",IF(LEFT($A118,1)=L$19,$G118,""))</f>
        <v/>
      </c>
      <c r="M133" s="8" t="str">
        <f>IF($A118="","",IF(LEFT($A118,1)=M$19,$G118,""))</f>
        <v/>
      </c>
      <c r="N133" s="8"/>
      <c r="O133" s="8" t="str">
        <f t="shared" ref="O133:T133" si="37">IF($A118="","",IF(LEFT($A118,1)=O$19,$G118,""))</f>
        <v/>
      </c>
      <c r="P133" s="8" t="str">
        <f t="shared" si="37"/>
        <v/>
      </c>
      <c r="Q133" s="8" t="str">
        <f t="shared" si="37"/>
        <v/>
      </c>
      <c r="R133" s="8" t="str">
        <f t="shared" si="37"/>
        <v/>
      </c>
      <c r="S133" s="8" t="str">
        <f t="shared" si="37"/>
        <v/>
      </c>
      <c r="T133" s="8" t="str">
        <f t="shared" si="37"/>
        <v/>
      </c>
      <c r="U133" s="8"/>
      <c r="V133" s="2" t="s">
        <v>13</v>
      </c>
      <c r="W133" s="13" t="e">
        <f>IF(F118="","",IF(F118-VLOOKUP($A117,AWstandards,VLOOKUP(D118,Age,2,FALSE),FALSE)&lt;0,"","aw"))</f>
        <v>#N/A</v>
      </c>
    </row>
    <row r="134" spans="1:23">
      <c r="A134" s="17" t="s">
        <v>477</v>
      </c>
      <c r="B134" s="41">
        <v>1</v>
      </c>
      <c r="C134" s="50" t="str">
        <f t="shared" ref="C134:C140" si="38">IF(A134="","",VLOOKUP($A$133,IF(LEN(A134)=2,FSB,FSA),VLOOKUP(LEFT(A134,1),Fteams,6,FALSE),FALSE))</f>
        <v>Stanley Atkins</v>
      </c>
      <c r="D134" s="50">
        <f>IF(A134="","",VLOOKUP($A133,IF(LEN(A134)=2,FSB,FSA),VLOOKUP(LEFT(A134,1),Fteams,7,FALSE),FALSE))</f>
        <v>0</v>
      </c>
      <c r="E134" s="50" t="str">
        <f t="shared" ref="E134:E140" si="39">IF(A134="","",VLOOKUP(LEFT(A134,1),Fteams,2,FALSE))</f>
        <v>Eastbourne</v>
      </c>
      <c r="F134" s="23" t="s">
        <v>731</v>
      </c>
      <c r="G134" s="36">
        <v>11</v>
      </c>
      <c r="H134" s="38"/>
      <c r="I134" s="8" t="str">
        <f t="shared" ref="I134:T140" si="40">IF($A134="","",IF(LEFT($A134,1)=I$19,$G134,""))</f>
        <v/>
      </c>
      <c r="J134" s="8" t="str">
        <f t="shared" si="40"/>
        <v/>
      </c>
      <c r="K134" s="8" t="str">
        <f t="shared" si="40"/>
        <v/>
      </c>
      <c r="L134" s="8" t="str">
        <f t="shared" si="40"/>
        <v/>
      </c>
      <c r="M134" s="8">
        <f t="shared" si="40"/>
        <v>11</v>
      </c>
      <c r="N134" s="8" t="str">
        <f t="shared" si="40"/>
        <v/>
      </c>
      <c r="O134" s="8" t="str">
        <f t="shared" si="40"/>
        <v/>
      </c>
      <c r="P134" s="8" t="str">
        <f t="shared" si="40"/>
        <v/>
      </c>
      <c r="Q134" s="8" t="str">
        <f t="shared" si="40"/>
        <v/>
      </c>
      <c r="R134" s="8" t="str">
        <f t="shared" si="40"/>
        <v/>
      </c>
      <c r="S134" s="8" t="str">
        <f t="shared" si="40"/>
        <v/>
      </c>
      <c r="T134" s="8" t="str">
        <f t="shared" si="40"/>
        <v/>
      </c>
      <c r="U134" s="8"/>
      <c r="V134" s="2"/>
      <c r="W134" s="13" t="e">
        <f>IF(F119="","",IF(F119-VLOOKUP($A117,AWstandards,VLOOKUP(D119,Age,2,FALSE),FALSE)&lt;0,"","aw"))</f>
        <v>#N/A</v>
      </c>
    </row>
    <row r="135" spans="1:23">
      <c r="A135" s="17" t="s">
        <v>457</v>
      </c>
      <c r="B135" s="41">
        <v>2</v>
      </c>
      <c r="C135" s="50" t="str">
        <f t="shared" si="38"/>
        <v>Cooper Seitz</v>
      </c>
      <c r="D135" s="50">
        <f>IF(A135="","",VLOOKUP($A133,IF(LEN(A135)=2,FSB,FSA),VLOOKUP(LEFT(A135,1),Fteams,7,FALSE),FALSE))</f>
        <v>0</v>
      </c>
      <c r="E135" s="50" t="str">
        <f t="shared" si="39"/>
        <v>Brighton &amp; Hove</v>
      </c>
      <c r="F135" s="23" t="s">
        <v>726</v>
      </c>
      <c r="G135" s="36">
        <v>10</v>
      </c>
      <c r="H135" s="38"/>
      <c r="I135" s="8" t="str">
        <f t="shared" si="40"/>
        <v/>
      </c>
      <c r="J135" s="8">
        <f t="shared" si="40"/>
        <v>10</v>
      </c>
      <c r="K135" s="8" t="str">
        <f t="shared" si="40"/>
        <v/>
      </c>
      <c r="L135" s="8" t="str">
        <f t="shared" si="40"/>
        <v/>
      </c>
      <c r="M135" s="8" t="str">
        <f t="shared" si="40"/>
        <v/>
      </c>
      <c r="N135" s="8" t="str">
        <f t="shared" si="40"/>
        <v/>
      </c>
      <c r="O135" s="8" t="str">
        <f t="shared" si="40"/>
        <v/>
      </c>
      <c r="P135" s="8" t="str">
        <f t="shared" si="40"/>
        <v/>
      </c>
      <c r="Q135" s="8" t="str">
        <f t="shared" si="40"/>
        <v/>
      </c>
      <c r="R135" s="8" t="str">
        <f t="shared" si="40"/>
        <v/>
      </c>
      <c r="S135" s="8" t="str">
        <f t="shared" si="40"/>
        <v/>
      </c>
      <c r="T135" s="8" t="str">
        <f t="shared" si="40"/>
        <v/>
      </c>
      <c r="U135" s="8"/>
      <c r="V135" s="2"/>
      <c r="W135" s="13" t="e">
        <f>IF(F120="","",IF(F120-VLOOKUP($A117,AWstandards,VLOOKUP(D120,Age,2,FALSE),FALSE)&lt;0,"","aw"))</f>
        <v>#N/A</v>
      </c>
    </row>
    <row r="136" spans="1:23">
      <c r="A136" s="17" t="s">
        <v>458</v>
      </c>
      <c r="B136" s="41">
        <v>3</v>
      </c>
      <c r="C136" s="50" t="str">
        <f t="shared" si="38"/>
        <v>George Brewer</v>
      </c>
      <c r="D136" s="50">
        <f>IF(A136="","",VLOOKUP($A133,IF(LEN(A136)=2,FSB,FSA),VLOOKUP(LEFT(A136,1),Fteams,7,FALSE),FALSE))</f>
        <v>0</v>
      </c>
      <c r="E136" s="50" t="str">
        <f t="shared" si="39"/>
        <v>East Grinstead</v>
      </c>
      <c r="F136" s="23" t="s">
        <v>732</v>
      </c>
      <c r="G136" s="36">
        <v>9</v>
      </c>
      <c r="H136" s="38"/>
      <c r="I136" s="8" t="str">
        <f t="shared" si="40"/>
        <v/>
      </c>
      <c r="J136" s="8" t="str">
        <f t="shared" si="40"/>
        <v/>
      </c>
      <c r="K136" s="8" t="str">
        <f t="shared" si="40"/>
        <v/>
      </c>
      <c r="L136" s="8" t="str">
        <f t="shared" si="40"/>
        <v/>
      </c>
      <c r="M136" s="8" t="str">
        <f t="shared" si="40"/>
        <v/>
      </c>
      <c r="N136" s="8" t="str">
        <f t="shared" si="40"/>
        <v/>
      </c>
      <c r="O136" s="8" t="str">
        <f t="shared" si="40"/>
        <v/>
      </c>
      <c r="P136" s="8" t="str">
        <f t="shared" si="40"/>
        <v/>
      </c>
      <c r="Q136" s="8" t="str">
        <f t="shared" si="40"/>
        <v/>
      </c>
      <c r="R136" s="8">
        <f t="shared" si="40"/>
        <v>9</v>
      </c>
      <c r="S136" s="8" t="str">
        <f t="shared" si="40"/>
        <v/>
      </c>
      <c r="T136" s="8" t="str">
        <f t="shared" si="40"/>
        <v/>
      </c>
      <c r="U136" s="8"/>
      <c r="V136" s="2"/>
      <c r="W136" s="13" t="e">
        <f>IF(F121="","",IF(F121-VLOOKUP($A117,AWstandards,VLOOKUP(D121,Age,2,FALSE),FALSE)&lt;0,"","aw"))</f>
        <v>#N/A</v>
      </c>
    </row>
    <row r="137" spans="1:23">
      <c r="A137" s="17" t="s">
        <v>444</v>
      </c>
      <c r="B137" s="41">
        <v>4</v>
      </c>
      <c r="C137" s="50" t="str">
        <f t="shared" si="38"/>
        <v>Max Gayle</v>
      </c>
      <c r="D137" s="50">
        <f>IF(A137="","",VLOOKUP($A133,IF(LEN(A137)=2,FSB,FSA),VLOOKUP(LEFT(A137,1),Fteams,7,FALSE),FALSE))</f>
        <v>0</v>
      </c>
      <c r="E137" s="50" t="str">
        <f t="shared" si="39"/>
        <v>Chichester</v>
      </c>
      <c r="F137" s="23" t="s">
        <v>733</v>
      </c>
      <c r="G137" s="36">
        <v>8</v>
      </c>
      <c r="H137" s="38"/>
      <c r="I137" s="8" t="str">
        <f t="shared" si="40"/>
        <v/>
      </c>
      <c r="J137" s="8" t="str">
        <f t="shared" si="40"/>
        <v/>
      </c>
      <c r="K137" s="8" t="str">
        <f t="shared" si="40"/>
        <v/>
      </c>
      <c r="L137" s="8">
        <f t="shared" si="40"/>
        <v>8</v>
      </c>
      <c r="M137" s="8" t="str">
        <f t="shared" si="40"/>
        <v/>
      </c>
      <c r="N137" s="8" t="str">
        <f t="shared" si="40"/>
        <v/>
      </c>
      <c r="O137" s="8" t="str">
        <f t="shared" si="40"/>
        <v/>
      </c>
      <c r="P137" s="8" t="str">
        <f t="shared" si="40"/>
        <v/>
      </c>
      <c r="Q137" s="8" t="str">
        <f t="shared" si="40"/>
        <v/>
      </c>
      <c r="R137" s="8" t="str">
        <f t="shared" si="40"/>
        <v/>
      </c>
      <c r="S137" s="8" t="str">
        <f t="shared" si="40"/>
        <v/>
      </c>
      <c r="T137" s="8" t="str">
        <f t="shared" si="40"/>
        <v/>
      </c>
      <c r="U137" s="8"/>
      <c r="V137" s="2"/>
      <c r="W137" s="13" t="e">
        <f>IF(#REF!="","",IF(#REF!-VLOOKUP($A117,AWstandards,VLOOKUP(#REF!,Age,2,FALSE),FALSE)&lt;0,"","aw"))</f>
        <v>#REF!</v>
      </c>
    </row>
    <row r="138" spans="1:23">
      <c r="A138" s="17" t="s">
        <v>478</v>
      </c>
      <c r="B138" s="41">
        <v>5</v>
      </c>
      <c r="C138" s="50" t="str">
        <f t="shared" si="38"/>
        <v>Xavier Parker</v>
      </c>
      <c r="D138" s="50">
        <f>IF(A138="","",VLOOKUP($A133,IF(LEN(A138)=2,FSB,FSA),VLOOKUP(LEFT(A138,1),Fteams,7,FALSE),FALSE))</f>
        <v>0</v>
      </c>
      <c r="E138" s="50" t="str">
        <f t="shared" si="39"/>
        <v>Lewes</v>
      </c>
      <c r="F138" s="23" t="s">
        <v>734</v>
      </c>
      <c r="G138" s="36">
        <v>7</v>
      </c>
      <c r="H138" s="38"/>
      <c r="I138" s="8" t="str">
        <f t="shared" si="40"/>
        <v/>
      </c>
      <c r="J138" s="8" t="str">
        <f t="shared" si="40"/>
        <v/>
      </c>
      <c r="K138" s="8" t="str">
        <f t="shared" si="40"/>
        <v/>
      </c>
      <c r="L138" s="8" t="str">
        <f t="shared" si="40"/>
        <v/>
      </c>
      <c r="M138" s="8" t="str">
        <f t="shared" si="40"/>
        <v/>
      </c>
      <c r="N138" s="8" t="str">
        <f t="shared" si="40"/>
        <v/>
      </c>
      <c r="O138" s="8">
        <f t="shared" si="40"/>
        <v>7</v>
      </c>
      <c r="P138" s="8" t="str">
        <f t="shared" si="40"/>
        <v/>
      </c>
      <c r="Q138" s="8" t="str">
        <f t="shared" si="40"/>
        <v/>
      </c>
      <c r="R138" s="8" t="str">
        <f t="shared" si="40"/>
        <v/>
      </c>
      <c r="S138" s="8" t="str">
        <f t="shared" si="40"/>
        <v/>
      </c>
      <c r="T138" s="8" t="str">
        <f t="shared" si="40"/>
        <v/>
      </c>
      <c r="U138" s="8"/>
      <c r="V138" s="2"/>
      <c r="W138" s="13" t="e">
        <f>IF(#REF!="","",IF(#REF!-VLOOKUP($A117,AWstandards,VLOOKUP(#REF!,Age,2,FALSE),FALSE)&lt;0,"","aw"))</f>
        <v>#REF!</v>
      </c>
    </row>
    <row r="139" spans="1:23">
      <c r="A139" s="17" t="s">
        <v>456</v>
      </c>
      <c r="B139" s="41">
        <v>6</v>
      </c>
      <c r="C139" s="50" t="str">
        <f t="shared" si="38"/>
        <v>Joe Mensah</v>
      </c>
      <c r="D139" s="50">
        <f>IF(A139="","",VLOOKUP($A133,IF(LEN(A139)=2,FSB,FSA),VLOOKUP(LEFT(A139,1),Fteams,7,FALSE),FALSE))</f>
        <v>0</v>
      </c>
      <c r="E139" s="50" t="str">
        <f t="shared" si="39"/>
        <v>Crawley</v>
      </c>
      <c r="F139" s="23" t="s">
        <v>556</v>
      </c>
      <c r="G139" s="36">
        <v>6</v>
      </c>
      <c r="H139" s="38"/>
      <c r="I139" s="8" t="str">
        <f t="shared" si="40"/>
        <v/>
      </c>
      <c r="J139" s="8" t="str">
        <f t="shared" si="40"/>
        <v/>
      </c>
      <c r="K139" s="8">
        <f t="shared" si="40"/>
        <v>6</v>
      </c>
      <c r="L139" s="8" t="str">
        <f t="shared" si="40"/>
        <v/>
      </c>
      <c r="M139" s="8" t="str">
        <f t="shared" si="40"/>
        <v/>
      </c>
      <c r="N139" s="8" t="str">
        <f t="shared" si="40"/>
        <v/>
      </c>
      <c r="O139" s="8" t="str">
        <f t="shared" si="40"/>
        <v/>
      </c>
      <c r="P139" s="8" t="str">
        <f t="shared" si="40"/>
        <v/>
      </c>
      <c r="Q139" s="8" t="str">
        <f t="shared" si="40"/>
        <v/>
      </c>
      <c r="R139" s="8" t="str">
        <f t="shared" si="40"/>
        <v/>
      </c>
      <c r="S139" s="8" t="str">
        <f t="shared" si="40"/>
        <v/>
      </c>
      <c r="T139" s="8" t="str">
        <f t="shared" si="40"/>
        <v/>
      </c>
      <c r="U139" s="8"/>
      <c r="V139" s="2"/>
      <c r="W139" s="13" t="e">
        <f>IF(#REF!="","",IF(#REF!-VLOOKUP($A117,AWstandards,VLOOKUP(#REF!,Age,2,FALSE),FALSE)&lt;0,"","aw"))</f>
        <v>#REF!</v>
      </c>
    </row>
    <row r="140" spans="1:23">
      <c r="A140" s="17" t="s">
        <v>460</v>
      </c>
      <c r="B140" s="41">
        <v>7</v>
      </c>
      <c r="C140" s="50" t="str">
        <f t="shared" si="38"/>
        <v>Zion Okojie</v>
      </c>
      <c r="D140" s="50">
        <f>IF(A140="","",VLOOKUP($A133,IF(LEN(A140)=2,FSB,FSA),VLOOKUP(LEFT(A140,1),Fteams,7,FALSE),FALSE))</f>
        <v>0</v>
      </c>
      <c r="E140" s="50" t="str">
        <f t="shared" si="39"/>
        <v>HYAC</v>
      </c>
      <c r="F140" s="23" t="s">
        <v>735</v>
      </c>
      <c r="G140" s="36">
        <v>5</v>
      </c>
      <c r="H140" s="38"/>
      <c r="I140" s="8">
        <f t="shared" si="40"/>
        <v>5</v>
      </c>
      <c r="J140" s="8" t="str">
        <f t="shared" si="40"/>
        <v/>
      </c>
      <c r="K140" s="8" t="str">
        <f t="shared" si="40"/>
        <v/>
      </c>
      <c r="L140" s="8" t="str">
        <f t="shared" si="40"/>
        <v/>
      </c>
      <c r="M140" s="8" t="str">
        <f t="shared" si="40"/>
        <v/>
      </c>
      <c r="N140" s="8" t="str">
        <f t="shared" si="40"/>
        <v/>
      </c>
      <c r="O140" s="8" t="str">
        <f t="shared" si="40"/>
        <v/>
      </c>
      <c r="P140" s="8" t="str">
        <f t="shared" si="40"/>
        <v/>
      </c>
      <c r="Q140" s="8" t="str">
        <f t="shared" si="40"/>
        <v/>
      </c>
      <c r="R140" s="8" t="str">
        <f t="shared" si="40"/>
        <v/>
      </c>
      <c r="S140" s="8" t="str">
        <f t="shared" si="40"/>
        <v/>
      </c>
      <c r="T140" s="8" t="str">
        <f t="shared" si="40"/>
        <v/>
      </c>
      <c r="U140" s="8"/>
      <c r="V140" s="2"/>
      <c r="W140" s="13" t="e">
        <f>IF(#REF!="","",IF(#REF!-VLOOKUP($A117,AWstandards,VLOOKUP(#REF!,Age,2,FALSE),FALSE)&lt;0,"","aw"))</f>
        <v>#REF!</v>
      </c>
    </row>
    <row r="141" spans="1:23" ht="13">
      <c r="A141" s="15" t="s">
        <v>2</v>
      </c>
      <c r="B141" s="31"/>
      <c r="C141" s="51" t="s">
        <v>67</v>
      </c>
      <c r="D141" s="52"/>
      <c r="E141" s="53"/>
      <c r="F141" s="20"/>
      <c r="G141" s="35"/>
      <c r="H141" s="2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2" t="s">
        <v>14</v>
      </c>
      <c r="W141" s="13" t="e">
        <f>IF(F123="","",IF(F123-VLOOKUP($A122,AWstandards,VLOOKUP(D123,Age,2,FALSE),FALSE)&lt;0,"","aw"))</f>
        <v>#N/A</v>
      </c>
    </row>
    <row r="142" spans="1:23">
      <c r="A142" s="17" t="s">
        <v>446</v>
      </c>
      <c r="B142" s="41">
        <v>1</v>
      </c>
      <c r="C142" s="50" t="str">
        <f t="shared" ref="C142:C148" si="41">IF(A142="","",VLOOKUP($A$141,IF(LEN(A142)=2,FSB,FSA),VLOOKUP(LEFT(A142,1),Fteams,6,FALSE),FALSE))</f>
        <v>Archie Oates</v>
      </c>
      <c r="D142" s="50">
        <f>IF(A142="","",VLOOKUP($A141,IF(LEN(A142)=2,FSB,FSA),VLOOKUP(LEFT(A142,1),Fteams,7,FALSE),FALSE))</f>
        <v>0</v>
      </c>
      <c r="E142" s="50" t="str">
        <f t="shared" ref="E142:E148" si="42">IF(A142="","",VLOOKUP(LEFT(A142,1),Fteams,2,FALSE))</f>
        <v>Crawley</v>
      </c>
      <c r="F142" s="23" t="s">
        <v>755</v>
      </c>
      <c r="G142" s="36">
        <v>11</v>
      </c>
      <c r="H142" s="26"/>
      <c r="I142" s="8" t="str">
        <f t="shared" ref="I142:T148" si="43">IF($A142="","",IF(LEFT($A142,1)=I$19,$G142,""))</f>
        <v/>
      </c>
      <c r="J142" s="8" t="str">
        <f t="shared" si="43"/>
        <v/>
      </c>
      <c r="K142" s="8">
        <f t="shared" si="43"/>
        <v>11</v>
      </c>
      <c r="L142" s="8" t="str">
        <f t="shared" si="43"/>
        <v/>
      </c>
      <c r="M142" s="8" t="str">
        <f t="shared" si="43"/>
        <v/>
      </c>
      <c r="N142" s="8" t="str">
        <f t="shared" si="43"/>
        <v/>
      </c>
      <c r="O142" s="8" t="str">
        <f t="shared" si="43"/>
        <v/>
      </c>
      <c r="P142" s="8" t="str">
        <f t="shared" si="43"/>
        <v/>
      </c>
      <c r="Q142" s="8" t="str">
        <f t="shared" si="43"/>
        <v/>
      </c>
      <c r="R142" s="8" t="str">
        <f t="shared" si="43"/>
        <v/>
      </c>
      <c r="S142" s="8" t="str">
        <f t="shared" si="43"/>
        <v/>
      </c>
      <c r="T142" s="8" t="str">
        <f t="shared" si="43"/>
        <v/>
      </c>
      <c r="U142" s="8"/>
      <c r="V142" s="2"/>
      <c r="W142" s="13" t="e">
        <f>IF(F124="","",IF(F124-VLOOKUP($A122,AWstandards,VLOOKUP(D124,Age,2,FALSE),FALSE)&lt;0,"","aw"))</f>
        <v>#N/A</v>
      </c>
    </row>
    <row r="143" spans="1:23">
      <c r="A143" s="17" t="s">
        <v>465</v>
      </c>
      <c r="B143" s="41">
        <v>2</v>
      </c>
      <c r="C143" s="50" t="str">
        <f t="shared" si="41"/>
        <v>Hadley French</v>
      </c>
      <c r="D143" s="50">
        <f>IF(A143="","",VLOOKUP($A141,IF(LEN(A143)=2,FSB,FSA),VLOOKUP(LEFT(A143,1),Fteams,7,FALSE),FALSE))</f>
        <v>0</v>
      </c>
      <c r="E143" s="50" t="str">
        <f t="shared" si="42"/>
        <v>Horsham BS</v>
      </c>
      <c r="F143" s="23" t="s">
        <v>756</v>
      </c>
      <c r="G143" s="36">
        <v>10</v>
      </c>
      <c r="H143" s="26"/>
      <c r="I143" s="8" t="str">
        <f t="shared" si="43"/>
        <v/>
      </c>
      <c r="J143" s="8" t="str">
        <f t="shared" si="43"/>
        <v/>
      </c>
      <c r="K143" s="8" t="str">
        <f t="shared" si="43"/>
        <v/>
      </c>
      <c r="L143" s="8" t="str">
        <f t="shared" si="43"/>
        <v/>
      </c>
      <c r="M143" s="8" t="str">
        <f t="shared" si="43"/>
        <v/>
      </c>
      <c r="N143" s="8">
        <f t="shared" si="43"/>
        <v>10</v>
      </c>
      <c r="O143" s="8" t="str">
        <f t="shared" si="43"/>
        <v/>
      </c>
      <c r="P143" s="8" t="str">
        <f t="shared" si="43"/>
        <v/>
      </c>
      <c r="Q143" s="8" t="str">
        <f t="shared" si="43"/>
        <v/>
      </c>
      <c r="R143" s="8" t="str">
        <f t="shared" si="43"/>
        <v/>
      </c>
      <c r="S143" s="8" t="str">
        <f t="shared" si="43"/>
        <v/>
      </c>
      <c r="T143" s="8" t="str">
        <f t="shared" si="43"/>
        <v/>
      </c>
      <c r="U143" s="8"/>
      <c r="V143" s="2"/>
      <c r="W143" s="13" t="e">
        <f>IF(F125="","",IF(F125-VLOOKUP($A122,AWstandards,VLOOKUP(D125,Age,2,FALSE),FALSE)&lt;0,"","aw"))</f>
        <v>#N/A</v>
      </c>
    </row>
    <row r="144" spans="1:23">
      <c r="A144" s="17" t="s">
        <v>459</v>
      </c>
      <c r="B144" s="41">
        <v>3</v>
      </c>
      <c r="C144" s="50" t="str">
        <f t="shared" si="41"/>
        <v>Harry Dunne</v>
      </c>
      <c r="D144" s="50">
        <f>IF(A144="","",VLOOKUP($A141,IF(LEN(A144)=2,FSB,FSA),VLOOKUP(LEFT(A144,1),Fteams,7,FALSE),FALSE))</f>
        <v>0</v>
      </c>
      <c r="E144" s="50" t="str">
        <f t="shared" si="42"/>
        <v>Chichester</v>
      </c>
      <c r="F144" s="23" t="s">
        <v>762</v>
      </c>
      <c r="G144" s="36">
        <v>9</v>
      </c>
      <c r="H144" s="26"/>
      <c r="I144" s="8" t="str">
        <f t="shared" si="43"/>
        <v/>
      </c>
      <c r="J144" s="8" t="str">
        <f t="shared" si="43"/>
        <v/>
      </c>
      <c r="K144" s="8" t="str">
        <f t="shared" si="43"/>
        <v/>
      </c>
      <c r="L144" s="8">
        <f t="shared" si="43"/>
        <v>9</v>
      </c>
      <c r="M144" s="8" t="str">
        <f t="shared" si="43"/>
        <v/>
      </c>
      <c r="N144" s="8" t="str">
        <f t="shared" si="43"/>
        <v/>
      </c>
      <c r="O144" s="8" t="str">
        <f t="shared" si="43"/>
        <v/>
      </c>
      <c r="P144" s="8" t="str">
        <f t="shared" si="43"/>
        <v/>
      </c>
      <c r="Q144" s="8" t="str">
        <f t="shared" si="43"/>
        <v/>
      </c>
      <c r="R144" s="8" t="str">
        <f t="shared" si="43"/>
        <v/>
      </c>
      <c r="S144" s="8" t="str">
        <f t="shared" si="43"/>
        <v/>
      </c>
      <c r="T144" s="8" t="str">
        <f t="shared" si="43"/>
        <v/>
      </c>
      <c r="U144" s="8"/>
      <c r="V144" s="2"/>
      <c r="W144" s="13" t="e">
        <f>IF(F126="","",IF(F126-VLOOKUP($A122,AWstandards,VLOOKUP(D126,Age,2,FALSE),FALSE)&lt;0,"","aw"))</f>
        <v>#N/A</v>
      </c>
    </row>
    <row r="145" spans="1:23">
      <c r="A145" s="17" t="s">
        <v>466</v>
      </c>
      <c r="B145" s="41">
        <v>4</v>
      </c>
      <c r="C145" s="50" t="str">
        <f t="shared" si="41"/>
        <v>Fin Lumber-Fry</v>
      </c>
      <c r="D145" s="50">
        <f>IF(A145="","",VLOOKUP($A141,IF(LEN(A145)=2,FSB,FSA),VLOOKUP(LEFT(A145,1),Fteams,7,FALSE),FALSE))</f>
        <v>0</v>
      </c>
      <c r="E145" s="50" t="str">
        <f t="shared" si="42"/>
        <v>Eastbourne</v>
      </c>
      <c r="F145" s="23" t="s">
        <v>758</v>
      </c>
      <c r="G145" s="36">
        <v>8</v>
      </c>
      <c r="H145" s="26"/>
      <c r="I145" s="8" t="str">
        <f t="shared" si="43"/>
        <v/>
      </c>
      <c r="J145" s="8" t="str">
        <f t="shared" si="43"/>
        <v/>
      </c>
      <c r="K145" s="8" t="str">
        <f t="shared" si="43"/>
        <v/>
      </c>
      <c r="L145" s="8" t="str">
        <f t="shared" si="43"/>
        <v/>
      </c>
      <c r="M145" s="8">
        <f t="shared" si="43"/>
        <v>8</v>
      </c>
      <c r="N145" s="8" t="str">
        <f t="shared" si="43"/>
        <v/>
      </c>
      <c r="O145" s="8" t="str">
        <f t="shared" si="43"/>
        <v/>
      </c>
      <c r="P145" s="8" t="str">
        <f t="shared" si="43"/>
        <v/>
      </c>
      <c r="Q145" s="8" t="str">
        <f t="shared" si="43"/>
        <v/>
      </c>
      <c r="R145" s="8" t="str">
        <f t="shared" si="43"/>
        <v/>
      </c>
      <c r="S145" s="8" t="str">
        <f t="shared" si="43"/>
        <v/>
      </c>
      <c r="T145" s="8" t="str">
        <f t="shared" si="43"/>
        <v/>
      </c>
      <c r="U145" s="8"/>
      <c r="V145" s="2"/>
      <c r="W145" s="13" t="e">
        <f>IF(F127="","",IF(F127-VLOOKUP($A122,AWstandards,VLOOKUP(D127,Age,2,FALSE),FALSE)&lt;0,"","aw"))</f>
        <v>#N/A</v>
      </c>
    </row>
    <row r="146" spans="1:23">
      <c r="A146" s="17" t="s">
        <v>457</v>
      </c>
      <c r="B146" s="41">
        <v>5</v>
      </c>
      <c r="C146" s="50" t="str">
        <f t="shared" si="41"/>
        <v>Elliott Marini</v>
      </c>
      <c r="D146" s="50">
        <f>IF(A146="","",VLOOKUP($A141,IF(LEN(A146)=2,FSB,FSA),VLOOKUP(LEFT(A146,1),Fteams,7,FALSE),FALSE))</f>
        <v>0</v>
      </c>
      <c r="E146" s="50" t="str">
        <f t="shared" si="42"/>
        <v>Brighton &amp; Hove</v>
      </c>
      <c r="F146" s="23" t="s">
        <v>760</v>
      </c>
      <c r="G146" s="36">
        <v>7</v>
      </c>
      <c r="H146" s="26"/>
      <c r="I146" s="8" t="str">
        <f t="shared" si="43"/>
        <v/>
      </c>
      <c r="J146" s="8">
        <f t="shared" si="43"/>
        <v>7</v>
      </c>
      <c r="K146" s="8" t="str">
        <f t="shared" si="43"/>
        <v/>
      </c>
      <c r="L146" s="8" t="str">
        <f t="shared" si="43"/>
        <v/>
      </c>
      <c r="M146" s="8" t="str">
        <f t="shared" si="43"/>
        <v/>
      </c>
      <c r="N146" s="8" t="str">
        <f t="shared" si="43"/>
        <v/>
      </c>
      <c r="O146" s="8" t="str">
        <f t="shared" si="43"/>
        <v/>
      </c>
      <c r="P146" s="8" t="str">
        <f t="shared" si="43"/>
        <v/>
      </c>
      <c r="Q146" s="8" t="str">
        <f t="shared" si="43"/>
        <v/>
      </c>
      <c r="R146" s="8" t="str">
        <f t="shared" si="43"/>
        <v/>
      </c>
      <c r="S146" s="8" t="str">
        <f t="shared" si="43"/>
        <v/>
      </c>
      <c r="T146" s="8" t="str">
        <f t="shared" si="43"/>
        <v/>
      </c>
      <c r="U146" s="8"/>
      <c r="V146" s="2"/>
      <c r="W146" s="13" t="e">
        <f>IF(F128="","",IF(F128-VLOOKUP($A122,AWstandards,VLOOKUP(D128,Age,2,FALSE),FALSE)&lt;0,"","aw"))</f>
        <v>#N/A</v>
      </c>
    </row>
    <row r="147" spans="1:23">
      <c r="A147" s="17" t="s">
        <v>445</v>
      </c>
      <c r="B147" s="41">
        <v>6</v>
      </c>
      <c r="C147" s="50" t="str">
        <f t="shared" si="41"/>
        <v>Edward Bagnall</v>
      </c>
      <c r="D147" s="50">
        <f>IF(A147="","",VLOOKUP($A141,IF(LEN(A147)=2,FSB,FSA),VLOOKUP(LEFT(A147,1),Fteams,7,FALSE),FALSE))</f>
        <v>0</v>
      </c>
      <c r="E147" s="50" t="str">
        <f t="shared" si="42"/>
        <v>Lewes</v>
      </c>
      <c r="F147" s="23" t="s">
        <v>759</v>
      </c>
      <c r="G147" s="36">
        <v>6</v>
      </c>
      <c r="H147" s="26"/>
      <c r="I147" s="8" t="str">
        <f t="shared" si="43"/>
        <v/>
      </c>
      <c r="J147" s="8" t="str">
        <f t="shared" si="43"/>
        <v/>
      </c>
      <c r="K147" s="8" t="str">
        <f t="shared" si="43"/>
        <v/>
      </c>
      <c r="L147" s="8" t="str">
        <f t="shared" si="43"/>
        <v/>
      </c>
      <c r="M147" s="8" t="str">
        <f t="shared" si="43"/>
        <v/>
      </c>
      <c r="N147" s="8" t="str">
        <f t="shared" si="43"/>
        <v/>
      </c>
      <c r="O147" s="8">
        <f t="shared" si="43"/>
        <v>6</v>
      </c>
      <c r="P147" s="8" t="str">
        <f t="shared" si="43"/>
        <v/>
      </c>
      <c r="Q147" s="8" t="str">
        <f t="shared" si="43"/>
        <v/>
      </c>
      <c r="R147" s="8" t="str">
        <f t="shared" si="43"/>
        <v/>
      </c>
      <c r="S147" s="8" t="str">
        <f t="shared" si="43"/>
        <v/>
      </c>
      <c r="T147" s="8" t="str">
        <f t="shared" si="43"/>
        <v/>
      </c>
      <c r="U147" s="8"/>
      <c r="V147" s="2"/>
      <c r="W147" s="13" t="e">
        <f>IF(F129="","",IF(F129-VLOOKUP($A122,AWstandards,VLOOKUP(D129,Age,2,FALSE),FALSE)&lt;0,"","aw"))</f>
        <v>#N/A</v>
      </c>
    </row>
    <row r="148" spans="1:23">
      <c r="A148" s="17" t="s">
        <v>571</v>
      </c>
      <c r="B148" s="41">
        <v>7</v>
      </c>
      <c r="C148" s="50" t="str">
        <f t="shared" si="41"/>
        <v>Jack Diack</v>
      </c>
      <c r="D148" s="50">
        <f>IF(A148="","",VLOOKUP($A141,IF(LEN(A148)=2,FSB,FSA),VLOOKUP(LEFT(A148,1),Fteams,7,FALSE),FALSE))</f>
        <v>0</v>
      </c>
      <c r="E148" s="50" t="str">
        <f t="shared" si="42"/>
        <v>Haywards Heath</v>
      </c>
      <c r="F148" s="23" t="s">
        <v>761</v>
      </c>
      <c r="G148" s="36">
        <v>5</v>
      </c>
      <c r="H148" s="26"/>
      <c r="I148" s="8" t="str">
        <f t="shared" si="43"/>
        <v/>
      </c>
      <c r="J148" s="8" t="str">
        <f t="shared" si="43"/>
        <v/>
      </c>
      <c r="K148" s="8" t="str">
        <f t="shared" si="43"/>
        <v/>
      </c>
      <c r="L148" s="8" t="str">
        <f t="shared" si="43"/>
        <v/>
      </c>
      <c r="M148" s="8" t="str">
        <f t="shared" si="43"/>
        <v/>
      </c>
      <c r="N148" s="8" t="str">
        <f t="shared" si="43"/>
        <v/>
      </c>
      <c r="O148" s="8" t="str">
        <f t="shared" si="43"/>
        <v/>
      </c>
      <c r="P148" s="8" t="str">
        <f t="shared" si="43"/>
        <v/>
      </c>
      <c r="Q148" s="8">
        <f t="shared" si="43"/>
        <v>5</v>
      </c>
      <c r="R148" s="8" t="str">
        <f t="shared" si="43"/>
        <v/>
      </c>
      <c r="S148" s="8" t="str">
        <f t="shared" si="43"/>
        <v/>
      </c>
      <c r="T148" s="8" t="str">
        <f t="shared" si="43"/>
        <v/>
      </c>
      <c r="U148" s="8"/>
      <c r="V148" s="2"/>
      <c r="W148" s="13" t="e">
        <f>IF(F130="","",IF(F130-VLOOKUP($A122,AWstandards,VLOOKUP(D130,Age,2,FALSE),FALSE)&lt;0,"","aw"))</f>
        <v>#N/A</v>
      </c>
    </row>
    <row r="149" spans="1:23" ht="13">
      <c r="A149" s="15" t="s">
        <v>2</v>
      </c>
      <c r="B149" s="31"/>
      <c r="C149" s="51" t="s">
        <v>68</v>
      </c>
      <c r="D149" s="52"/>
      <c r="E149" s="53"/>
      <c r="F149" s="20"/>
      <c r="G149" s="35"/>
      <c r="H149" s="26"/>
      <c r="I149" s="8" t="str">
        <f>IF($A134="","",IF(LEFT($A134,1)=I$19,$G134,""))</f>
        <v/>
      </c>
      <c r="J149" s="8"/>
      <c r="K149" s="8"/>
      <c r="L149" s="8"/>
      <c r="M149" s="8"/>
      <c r="N149" s="8"/>
      <c r="O149" s="8"/>
      <c r="P149" s="8"/>
      <c r="Q149" s="8"/>
      <c r="R149" s="8"/>
      <c r="S149" s="8" t="str">
        <f>IF($A134="","",IF(LEFT($A134,1)=S$19,$G134,""))</f>
        <v/>
      </c>
      <c r="T149" s="8" t="str">
        <f>IF($A134="","",IF(LEFT($A134,1)=T$19,$G134,""))</f>
        <v/>
      </c>
      <c r="U149" s="8"/>
      <c r="V149" s="2" t="s">
        <v>15</v>
      </c>
      <c r="W149" s="13" t="e">
        <f>IF(F134="","",IF(F134-VLOOKUP($A133,AWstandards,VLOOKUP(D134,Age,2,FALSE),FALSE)&lt;0,"","aw"))</f>
        <v>#N/A</v>
      </c>
    </row>
    <row r="150" spans="1:23">
      <c r="A150" s="17" t="s">
        <v>444</v>
      </c>
      <c r="B150" s="41">
        <v>1</v>
      </c>
      <c r="C150" s="50" t="str">
        <f>IF(A150="","",VLOOKUP($A$149,IF(LEN(A150)=2,FSB,FSA),VLOOKUP(LEFT(A150,1),Fteams,6,FALSE),FALSE))</f>
        <v>Frank James</v>
      </c>
      <c r="D150" s="50">
        <f>IF(A150="","",VLOOKUP($A149,IF(LEN(A150)=2,FSB,FSA),VLOOKUP(LEFT(A150,1),Fteams,7,FALSE),FALSE))</f>
        <v>0</v>
      </c>
      <c r="E150" s="50" t="str">
        <f>IF(A150="","",VLOOKUP(LEFT(A150,1),Fteams,2,FALSE))</f>
        <v>Chichester</v>
      </c>
      <c r="F150" s="23" t="s">
        <v>757</v>
      </c>
      <c r="G150" s="36">
        <v>11</v>
      </c>
      <c r="H150" s="26"/>
      <c r="I150" s="8" t="str">
        <f t="shared" ref="I150:T153" si="44">IF($A150="","",IF(LEFT($A150,1)=I$19,$G150,""))</f>
        <v/>
      </c>
      <c r="J150" s="8" t="str">
        <f t="shared" si="44"/>
        <v/>
      </c>
      <c r="K150" s="8" t="str">
        <f t="shared" si="44"/>
        <v/>
      </c>
      <c r="L150" s="8">
        <f t="shared" si="44"/>
        <v>11</v>
      </c>
      <c r="M150" s="8" t="str">
        <f t="shared" si="44"/>
        <v/>
      </c>
      <c r="N150" s="8" t="str">
        <f t="shared" si="44"/>
        <v/>
      </c>
      <c r="O150" s="8" t="str">
        <f t="shared" si="44"/>
        <v/>
      </c>
      <c r="P150" s="8" t="str">
        <f t="shared" si="44"/>
        <v/>
      </c>
      <c r="Q150" s="8" t="str">
        <f t="shared" si="44"/>
        <v/>
      </c>
      <c r="R150" s="8" t="str">
        <f t="shared" si="44"/>
        <v/>
      </c>
      <c r="S150" s="8" t="str">
        <f t="shared" si="44"/>
        <v/>
      </c>
      <c r="T150" s="8" t="str">
        <f t="shared" si="44"/>
        <v/>
      </c>
      <c r="U150" s="8"/>
      <c r="W150" s="13" t="e">
        <f>IF(F135="","",IF(F135-VLOOKUP($A133,AWstandards,VLOOKUP(D135,Age,2,FALSE),FALSE)&lt;0,"","aw"))</f>
        <v>#N/A</v>
      </c>
    </row>
    <row r="151" spans="1:23">
      <c r="A151" s="17" t="s">
        <v>456</v>
      </c>
      <c r="B151" s="41">
        <v>2</v>
      </c>
      <c r="C151" s="50" t="str">
        <f>IF(A151="","",VLOOKUP($A$149,IF(LEN(A151)=2,FSB,FSA),VLOOKUP(LEFT(A151,1),Fteams,6,FALSE),FALSE))</f>
        <v>Rafael Selby</v>
      </c>
      <c r="D151" s="50">
        <f>IF(A151="","",VLOOKUP($A149,IF(LEN(A151)=2,FSB,FSA),VLOOKUP(LEFT(A151,1),Fteams,7,FALSE),FALSE))</f>
        <v>0</v>
      </c>
      <c r="E151" s="50" t="str">
        <f>IF(A151="","",VLOOKUP(LEFT(A151,1),Fteams,2,FALSE))</f>
        <v>Crawley</v>
      </c>
      <c r="F151" s="23" t="s">
        <v>763</v>
      </c>
      <c r="G151" s="36">
        <v>10</v>
      </c>
      <c r="H151" s="26"/>
      <c r="I151" s="8" t="str">
        <f t="shared" si="44"/>
        <v/>
      </c>
      <c r="J151" s="8" t="str">
        <f t="shared" si="44"/>
        <v/>
      </c>
      <c r="K151" s="8">
        <f t="shared" si="44"/>
        <v>10</v>
      </c>
      <c r="L151" s="8" t="str">
        <f t="shared" si="44"/>
        <v/>
      </c>
      <c r="M151" s="8" t="str">
        <f t="shared" si="44"/>
        <v/>
      </c>
      <c r="N151" s="8" t="str">
        <f t="shared" si="44"/>
        <v/>
      </c>
      <c r="O151" s="8" t="str">
        <f t="shared" si="44"/>
        <v/>
      </c>
      <c r="P151" s="8" t="str">
        <f t="shared" si="44"/>
        <v/>
      </c>
      <c r="Q151" s="8" t="str">
        <f t="shared" si="44"/>
        <v/>
      </c>
      <c r="R151" s="8" t="str">
        <f t="shared" si="44"/>
        <v/>
      </c>
      <c r="S151" s="8" t="str">
        <f t="shared" si="44"/>
        <v/>
      </c>
      <c r="T151" s="8" t="str">
        <f t="shared" si="44"/>
        <v/>
      </c>
      <c r="U151" s="8"/>
      <c r="V151" s="2"/>
      <c r="W151" s="13" t="e">
        <f>IF(F136="","",IF(F136-VLOOKUP($A133,AWstandards,VLOOKUP(D136,Age,2,FALSE),FALSE)&lt;0,"","aw"))</f>
        <v>#N/A</v>
      </c>
    </row>
    <row r="152" spans="1:23">
      <c r="A152" s="17" t="s">
        <v>477</v>
      </c>
      <c r="B152" s="41">
        <v>3</v>
      </c>
      <c r="C152" s="50" t="str">
        <f>IF(A152="","",VLOOKUP($A$149,IF(LEN(A152)=2,FSB,FSA),VLOOKUP(LEFT(A152,1),Fteams,6,FALSE),FALSE))</f>
        <v>Fletcher Howcroft</v>
      </c>
      <c r="D152" s="50">
        <f>IF(A152="","",VLOOKUP($A149,IF(LEN(A152)=2,FSB,FSA),VLOOKUP(LEFT(A152,1),Fteams,7,FALSE),FALSE))</f>
        <v>0</v>
      </c>
      <c r="E152" s="50" t="str">
        <f>IF(A152="","",VLOOKUP(LEFT(A152,1),Fteams,2,FALSE))</f>
        <v>Eastbourne</v>
      </c>
      <c r="F152" s="23" t="s">
        <v>764</v>
      </c>
      <c r="G152" s="36">
        <v>9</v>
      </c>
      <c r="H152" s="26"/>
      <c r="I152" s="8" t="str">
        <f t="shared" si="44"/>
        <v/>
      </c>
      <c r="J152" s="8" t="str">
        <f t="shared" si="44"/>
        <v/>
      </c>
      <c r="K152" s="8" t="str">
        <f t="shared" si="44"/>
        <v/>
      </c>
      <c r="L152" s="8" t="str">
        <f t="shared" si="44"/>
        <v/>
      </c>
      <c r="M152" s="8">
        <f t="shared" si="44"/>
        <v>9</v>
      </c>
      <c r="N152" s="8" t="str">
        <f t="shared" si="44"/>
        <v/>
      </c>
      <c r="O152" s="8" t="str">
        <f t="shared" si="44"/>
        <v/>
      </c>
      <c r="P152" s="8" t="str">
        <f t="shared" si="44"/>
        <v/>
      </c>
      <c r="Q152" s="8" t="str">
        <f t="shared" si="44"/>
        <v/>
      </c>
      <c r="R152" s="8" t="str">
        <f t="shared" si="44"/>
        <v/>
      </c>
      <c r="S152" s="8" t="str">
        <f t="shared" si="44"/>
        <v/>
      </c>
      <c r="T152" s="8" t="str">
        <f t="shared" si="44"/>
        <v/>
      </c>
      <c r="U152" s="8"/>
      <c r="V152" s="2"/>
      <c r="W152" s="13" t="e">
        <f>IF(F137="","",IF(F137-VLOOKUP($A133,AWstandards,VLOOKUP(D137,Age,2,FALSE),FALSE)&lt;0,"","aw"))</f>
        <v>#N/A</v>
      </c>
    </row>
    <row r="153" spans="1:23">
      <c r="A153" s="17" t="s">
        <v>443</v>
      </c>
      <c r="B153" s="41">
        <v>4</v>
      </c>
      <c r="C153" s="50" t="str">
        <f>IF(A153="","",VLOOKUP($A$149,IF(LEN(A153)=2,FSB,FSA),VLOOKUP(LEFT(A153,1),Fteams,6,FALSE),FALSE))</f>
        <v>James Kane</v>
      </c>
      <c r="D153" s="50">
        <f>IF(A153="","",VLOOKUP($A149,IF(LEN(A153)=2,FSB,FSA),VLOOKUP(LEFT(A153,1),Fteams,7,FALSE),FALSE))</f>
        <v>0</v>
      </c>
      <c r="E153" s="50" t="str">
        <f>IF(A153="","",VLOOKUP(LEFT(A153,1),Fteams,2,FALSE))</f>
        <v>Brighton &amp; Hove</v>
      </c>
      <c r="F153" s="23" t="s">
        <v>765</v>
      </c>
      <c r="G153" s="36">
        <v>8</v>
      </c>
      <c r="H153" s="26"/>
      <c r="I153" s="8" t="str">
        <f t="shared" si="44"/>
        <v/>
      </c>
      <c r="J153" s="8">
        <f t="shared" si="44"/>
        <v>8</v>
      </c>
      <c r="K153" s="8" t="str">
        <f t="shared" si="44"/>
        <v/>
      </c>
      <c r="L153" s="8" t="str">
        <f t="shared" si="44"/>
        <v/>
      </c>
      <c r="M153" s="8" t="str">
        <f t="shared" si="44"/>
        <v/>
      </c>
      <c r="N153" s="8" t="str">
        <f t="shared" si="44"/>
        <v/>
      </c>
      <c r="O153" s="8" t="str">
        <f t="shared" si="44"/>
        <v/>
      </c>
      <c r="P153" s="8" t="str">
        <f t="shared" si="44"/>
        <v/>
      </c>
      <c r="Q153" s="8" t="str">
        <f t="shared" si="44"/>
        <v/>
      </c>
      <c r="R153" s="8" t="str">
        <f t="shared" si="44"/>
        <v/>
      </c>
      <c r="S153" s="8" t="str">
        <f t="shared" si="44"/>
        <v/>
      </c>
      <c r="T153" s="8" t="str">
        <f t="shared" si="44"/>
        <v/>
      </c>
      <c r="U153" s="8"/>
      <c r="V153" s="2"/>
      <c r="W153" s="13" t="e">
        <f>IF(F138="","",IF(F138-VLOOKUP($A133,AWstandards,VLOOKUP(D138,Age,2,FALSE),FALSE)&lt;0,"","aw"))</f>
        <v>#N/A</v>
      </c>
    </row>
    <row r="154" spans="1:23" ht="13">
      <c r="A154" s="15" t="s">
        <v>3</v>
      </c>
      <c r="B154" s="31"/>
      <c r="C154" s="51" t="s">
        <v>69</v>
      </c>
      <c r="D154" s="52"/>
      <c r="E154" s="53"/>
      <c r="F154" s="20"/>
      <c r="G154" s="35"/>
      <c r="H154" s="26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 t="str">
        <f>IF($A142="","",IF(LEFT($A142,1)=T$19,$G142,""))</f>
        <v/>
      </c>
      <c r="U154" s="8"/>
      <c r="V154" s="2" t="s">
        <v>16</v>
      </c>
      <c r="W154" s="13" t="e">
        <f>IF(F142="","",IF(F142-VLOOKUP($A141,AWstandards,VLOOKUP(D142,Age,2,FALSE),FALSE)&lt;0,"","aw"))</f>
        <v>#N/A</v>
      </c>
    </row>
    <row r="155" spans="1:23">
      <c r="A155" s="17" t="s">
        <v>446</v>
      </c>
      <c r="B155" s="41">
        <v>1</v>
      </c>
      <c r="C155" s="50" t="str">
        <f t="shared" ref="C155:C162" si="45">IF(A155="","",VLOOKUP($A$154,IF(LEN(A155)=2,FSB,FSA),VLOOKUP(LEFT(A155,1),Fteams,6,FALSE),FALSE))</f>
        <v>Archie Oates</v>
      </c>
      <c r="D155" s="50">
        <f>IF(A155="","",VLOOKUP($A154,IF(LEN(A155)=2,FSB,FSA),VLOOKUP(LEFT(A155,1),Fteams,7,FALSE),FALSE))</f>
        <v>0</v>
      </c>
      <c r="E155" s="50" t="str">
        <f t="shared" ref="E155:E162" si="46">IF(A155="","",VLOOKUP(LEFT(A155,1),Fteams,2,FALSE))</f>
        <v>Crawley</v>
      </c>
      <c r="F155" s="23" t="s">
        <v>661</v>
      </c>
      <c r="G155" s="36">
        <v>11</v>
      </c>
      <c r="H155" s="26"/>
      <c r="I155" s="8" t="str">
        <f t="shared" ref="I155:T162" si="47">IF($A155="","",IF(LEFT($A155,1)=I$19,$G155,""))</f>
        <v/>
      </c>
      <c r="J155" s="8" t="str">
        <f t="shared" si="47"/>
        <v/>
      </c>
      <c r="K155" s="8">
        <f t="shared" si="47"/>
        <v>11</v>
      </c>
      <c r="L155" s="8" t="str">
        <f t="shared" si="47"/>
        <v/>
      </c>
      <c r="M155" s="8" t="str">
        <f t="shared" si="47"/>
        <v/>
      </c>
      <c r="N155" s="8" t="str">
        <f t="shared" si="47"/>
        <v/>
      </c>
      <c r="O155" s="8" t="str">
        <f t="shared" si="47"/>
        <v/>
      </c>
      <c r="P155" s="8" t="str">
        <f t="shared" si="47"/>
        <v/>
      </c>
      <c r="Q155" s="8" t="str">
        <f t="shared" si="47"/>
        <v/>
      </c>
      <c r="R155" s="8" t="str">
        <f t="shared" si="47"/>
        <v/>
      </c>
      <c r="S155" s="8" t="str">
        <f t="shared" si="47"/>
        <v/>
      </c>
      <c r="T155" s="8" t="str">
        <f t="shared" si="47"/>
        <v/>
      </c>
      <c r="U155" s="8"/>
      <c r="V155" s="2"/>
      <c r="W155" s="13" t="e">
        <f>IF(F143="","",IF(F143-VLOOKUP($A141,AWstandards,VLOOKUP(D143,Age,2,FALSE),FALSE)&lt;0,"","aw"))</f>
        <v>#N/A</v>
      </c>
    </row>
    <row r="156" spans="1:23">
      <c r="A156" s="17" t="s">
        <v>444</v>
      </c>
      <c r="B156" s="41">
        <v>2</v>
      </c>
      <c r="C156" s="50" t="str">
        <f t="shared" si="45"/>
        <v>Frank James</v>
      </c>
      <c r="D156" s="50">
        <f>IF(A156="","",VLOOKUP($A154,IF(LEN(A156)=2,FSB,FSA),VLOOKUP(LEFT(A156,1),Fteams,7,FALSE),FALSE))</f>
        <v>0</v>
      </c>
      <c r="E156" s="50" t="str">
        <f t="shared" si="46"/>
        <v>Chichester</v>
      </c>
      <c r="F156" s="23" t="s">
        <v>662</v>
      </c>
      <c r="G156" s="36">
        <v>10</v>
      </c>
      <c r="H156" s="26"/>
      <c r="I156" s="8" t="str">
        <f t="shared" si="47"/>
        <v/>
      </c>
      <c r="J156" s="8" t="str">
        <f t="shared" si="47"/>
        <v/>
      </c>
      <c r="K156" s="8" t="str">
        <f t="shared" si="47"/>
        <v/>
      </c>
      <c r="L156" s="8">
        <f t="shared" si="47"/>
        <v>10</v>
      </c>
      <c r="M156" s="8" t="str">
        <f t="shared" si="47"/>
        <v/>
      </c>
      <c r="N156" s="8" t="str">
        <f t="shared" si="47"/>
        <v/>
      </c>
      <c r="O156" s="8" t="str">
        <f t="shared" si="47"/>
        <v/>
      </c>
      <c r="P156" s="8" t="str">
        <f t="shared" si="47"/>
        <v/>
      </c>
      <c r="Q156" s="8" t="str">
        <f t="shared" si="47"/>
        <v/>
      </c>
      <c r="R156" s="8" t="str">
        <f t="shared" si="47"/>
        <v/>
      </c>
      <c r="S156" s="8" t="str">
        <f t="shared" si="47"/>
        <v/>
      </c>
      <c r="T156" s="8" t="str">
        <f t="shared" si="47"/>
        <v/>
      </c>
      <c r="U156" s="8"/>
      <c r="V156" s="2"/>
      <c r="W156" s="13" t="e">
        <f>IF(F144="","",IF(F144-VLOOKUP($A141,AWstandards,VLOOKUP(D144,Age,2,FALSE),FALSE)&lt;0,"","aw"))</f>
        <v>#N/A</v>
      </c>
    </row>
    <row r="157" spans="1:23">
      <c r="A157" s="17" t="s">
        <v>447</v>
      </c>
      <c r="B157" s="41">
        <v>3</v>
      </c>
      <c r="C157" s="50" t="str">
        <f t="shared" si="45"/>
        <v>Aidan Gallagher</v>
      </c>
      <c r="D157" s="50">
        <f>IF(A157="","",VLOOKUP($A154,IF(LEN(A157)=2,FSB,FSA),VLOOKUP(LEFT(A157,1),Fteams,7,FALSE),FALSE))</f>
        <v>0</v>
      </c>
      <c r="E157" s="50" t="str">
        <f t="shared" si="46"/>
        <v>East Grinstead</v>
      </c>
      <c r="F157" s="23" t="s">
        <v>663</v>
      </c>
      <c r="G157" s="36">
        <v>9</v>
      </c>
      <c r="H157" s="26"/>
      <c r="I157" s="8" t="str">
        <f t="shared" si="47"/>
        <v/>
      </c>
      <c r="J157" s="8" t="str">
        <f t="shared" si="47"/>
        <v/>
      </c>
      <c r="K157" s="8" t="str">
        <f t="shared" si="47"/>
        <v/>
      </c>
      <c r="L157" s="8" t="str">
        <f t="shared" si="47"/>
        <v/>
      </c>
      <c r="M157" s="8" t="str">
        <f t="shared" si="47"/>
        <v/>
      </c>
      <c r="N157" s="8" t="str">
        <f t="shared" si="47"/>
        <v/>
      </c>
      <c r="O157" s="8" t="str">
        <f t="shared" si="47"/>
        <v/>
      </c>
      <c r="P157" s="8" t="str">
        <f t="shared" si="47"/>
        <v/>
      </c>
      <c r="Q157" s="8" t="str">
        <f t="shared" si="47"/>
        <v/>
      </c>
      <c r="R157" s="8">
        <f t="shared" si="47"/>
        <v>9</v>
      </c>
      <c r="S157" s="8" t="str">
        <f t="shared" si="47"/>
        <v/>
      </c>
      <c r="T157" s="8" t="str">
        <f t="shared" si="47"/>
        <v/>
      </c>
      <c r="U157" s="8"/>
      <c r="V157" s="2"/>
      <c r="W157" s="13" t="e">
        <f>IF(F145="","",IF(F145-VLOOKUP($A141,AWstandards,VLOOKUP(D145,Age,2,FALSE),FALSE)&lt;0,"","aw"))</f>
        <v>#N/A</v>
      </c>
    </row>
    <row r="158" spans="1:23">
      <c r="A158" s="17" t="s">
        <v>539</v>
      </c>
      <c r="B158" s="41">
        <v>4</v>
      </c>
      <c r="C158" s="50" t="str">
        <f t="shared" si="45"/>
        <v>Leighton Norman</v>
      </c>
      <c r="D158" s="50">
        <f>IF(A158="","",VLOOKUP($A154,IF(LEN(A158)=2,FSB,FSA),VLOOKUP(LEFT(A158,1),Fteams,7,FALSE),FALSE))</f>
        <v>0</v>
      </c>
      <c r="E158" s="50" t="str">
        <f t="shared" si="46"/>
        <v>Worthing</v>
      </c>
      <c r="F158" s="23" t="s">
        <v>664</v>
      </c>
      <c r="G158" s="36">
        <v>8</v>
      </c>
      <c r="H158" s="26"/>
      <c r="I158" s="8" t="str">
        <f t="shared" si="47"/>
        <v/>
      </c>
      <c r="J158" s="8" t="str">
        <f t="shared" si="47"/>
        <v/>
      </c>
      <c r="K158" s="8" t="str">
        <f t="shared" si="47"/>
        <v/>
      </c>
      <c r="L158" s="8" t="str">
        <f t="shared" si="47"/>
        <v/>
      </c>
      <c r="M158" s="8" t="str">
        <f t="shared" si="47"/>
        <v/>
      </c>
      <c r="N158" s="8" t="str">
        <f t="shared" si="47"/>
        <v/>
      </c>
      <c r="O158" s="8" t="str">
        <f t="shared" si="47"/>
        <v/>
      </c>
      <c r="P158" s="8">
        <f t="shared" si="47"/>
        <v>8</v>
      </c>
      <c r="Q158" s="8" t="str">
        <f t="shared" si="47"/>
        <v/>
      </c>
      <c r="R158" s="8" t="str">
        <f t="shared" si="47"/>
        <v/>
      </c>
      <c r="S158" s="8" t="str">
        <f t="shared" si="47"/>
        <v/>
      </c>
      <c r="T158" s="8" t="str">
        <f t="shared" si="47"/>
        <v/>
      </c>
      <c r="U158" s="8"/>
      <c r="V158" s="2"/>
      <c r="W158" s="13" t="e">
        <f>IF(F146="","",IF(F146-VLOOKUP($A141,AWstandards,VLOOKUP(D146,Age,2,FALSE),FALSE)&lt;0,"","aw"))</f>
        <v>#N/A</v>
      </c>
    </row>
    <row r="159" spans="1:23">
      <c r="A159" s="17" t="s">
        <v>443</v>
      </c>
      <c r="B159" s="41">
        <v>5</v>
      </c>
      <c r="C159" s="50" t="str">
        <f t="shared" si="45"/>
        <v>James Kane</v>
      </c>
      <c r="D159" s="50">
        <f>IF(A159="","",VLOOKUP($A154,IF(LEN(A159)=2,FSB,FSA),VLOOKUP(LEFT(A159,1),Fteams,7,FALSE),FALSE))</f>
        <v>0</v>
      </c>
      <c r="E159" s="50" t="str">
        <f t="shared" si="46"/>
        <v>Brighton &amp; Hove</v>
      </c>
      <c r="F159" s="23" t="s">
        <v>665</v>
      </c>
      <c r="G159" s="36">
        <v>7</v>
      </c>
      <c r="H159" s="26"/>
      <c r="I159" s="8" t="str">
        <f t="shared" si="47"/>
        <v/>
      </c>
      <c r="J159" s="8">
        <f t="shared" si="47"/>
        <v>7</v>
      </c>
      <c r="K159" s="8" t="str">
        <f t="shared" si="47"/>
        <v/>
      </c>
      <c r="L159" s="8" t="str">
        <f t="shared" si="47"/>
        <v/>
      </c>
      <c r="M159" s="8" t="str">
        <f t="shared" si="47"/>
        <v/>
      </c>
      <c r="N159" s="8" t="str">
        <f t="shared" si="47"/>
        <v/>
      </c>
      <c r="O159" s="8" t="str">
        <f t="shared" si="47"/>
        <v/>
      </c>
      <c r="P159" s="8" t="str">
        <f t="shared" si="47"/>
        <v/>
      </c>
      <c r="Q159" s="8" t="str">
        <f t="shared" si="47"/>
        <v/>
      </c>
      <c r="R159" s="8" t="str">
        <f t="shared" si="47"/>
        <v/>
      </c>
      <c r="S159" s="8" t="str">
        <f t="shared" si="47"/>
        <v/>
      </c>
      <c r="T159" s="8" t="str">
        <f t="shared" si="47"/>
        <v/>
      </c>
      <c r="U159" s="8"/>
      <c r="V159" s="2"/>
      <c r="W159" s="13" t="e">
        <f>IF(F147="","",IF(F147-VLOOKUP($A141,AWstandards,VLOOKUP(D147,Age,2,FALSE),FALSE)&lt;0,"","aw"))</f>
        <v>#N/A</v>
      </c>
    </row>
    <row r="160" spans="1:23">
      <c r="A160" s="17" t="s">
        <v>466</v>
      </c>
      <c r="B160" s="41">
        <v>6</v>
      </c>
      <c r="C160" s="50" t="str">
        <f t="shared" si="45"/>
        <v>Fletcher Howcroft</v>
      </c>
      <c r="D160" s="50">
        <f>IF(A160="","",VLOOKUP($A154,IF(LEN(A160)=2,FSB,FSA),VLOOKUP(LEFT(A160,1),Fteams,7,FALSE),FALSE))</f>
        <v>0</v>
      </c>
      <c r="E160" s="50" t="str">
        <f t="shared" si="46"/>
        <v>Eastbourne</v>
      </c>
      <c r="F160" s="23" t="s">
        <v>666</v>
      </c>
      <c r="G160" s="36">
        <v>6</v>
      </c>
      <c r="H160" s="26"/>
      <c r="I160" s="8" t="str">
        <f t="shared" si="47"/>
        <v/>
      </c>
      <c r="J160" s="8" t="str">
        <f t="shared" si="47"/>
        <v/>
      </c>
      <c r="K160" s="8" t="str">
        <f t="shared" si="47"/>
        <v/>
      </c>
      <c r="L160" s="8" t="str">
        <f t="shared" si="47"/>
        <v/>
      </c>
      <c r="M160" s="8">
        <f t="shared" si="47"/>
        <v>6</v>
      </c>
      <c r="N160" s="8" t="str">
        <f t="shared" si="47"/>
        <v/>
      </c>
      <c r="O160" s="8" t="str">
        <f t="shared" si="47"/>
        <v/>
      </c>
      <c r="P160" s="8" t="str">
        <f t="shared" si="47"/>
        <v/>
      </c>
      <c r="Q160" s="8" t="str">
        <f t="shared" si="47"/>
        <v/>
      </c>
      <c r="R160" s="8" t="str">
        <f t="shared" si="47"/>
        <v/>
      </c>
      <c r="S160" s="8" t="str">
        <f t="shared" si="47"/>
        <v/>
      </c>
      <c r="T160" s="8" t="str">
        <f t="shared" si="47"/>
        <v/>
      </c>
      <c r="U160" s="8"/>
      <c r="V160" s="2"/>
      <c r="W160" s="13" t="e">
        <f>IF(F148="","",IF(F148-VLOOKUP($A141,AWstandards,VLOOKUP(D148,Age,2,FALSE),FALSE)&lt;0,"","aw"))</f>
        <v>#N/A</v>
      </c>
    </row>
    <row r="161" spans="1:23">
      <c r="A161" s="17" t="s">
        <v>478</v>
      </c>
      <c r="B161" s="41">
        <v>7</v>
      </c>
      <c r="C161" s="50" t="str">
        <f t="shared" si="45"/>
        <v>Thomas Muddle</v>
      </c>
      <c r="D161" s="50">
        <f>IF(A161="","",VLOOKUP($A154,IF(LEN(A161)=2,FSB,FSA),VLOOKUP(LEFT(A161,1),Fteams,7,FALSE),FALSE))</f>
        <v>0</v>
      </c>
      <c r="E161" s="50" t="str">
        <f t="shared" si="46"/>
        <v>Lewes</v>
      </c>
      <c r="F161" s="23" t="s">
        <v>667</v>
      </c>
      <c r="G161" s="36">
        <v>5</v>
      </c>
      <c r="H161" s="26"/>
      <c r="I161" s="8" t="str">
        <f t="shared" si="47"/>
        <v/>
      </c>
      <c r="J161" s="8" t="str">
        <f t="shared" si="47"/>
        <v/>
      </c>
      <c r="K161" s="8" t="str">
        <f t="shared" si="47"/>
        <v/>
      </c>
      <c r="L161" s="8" t="str">
        <f t="shared" si="47"/>
        <v/>
      </c>
      <c r="M161" s="8" t="str">
        <f t="shared" si="47"/>
        <v/>
      </c>
      <c r="N161" s="8" t="str">
        <f t="shared" si="47"/>
        <v/>
      </c>
      <c r="O161" s="8">
        <f t="shared" si="47"/>
        <v>5</v>
      </c>
      <c r="P161" s="8" t="str">
        <f t="shared" si="47"/>
        <v/>
      </c>
      <c r="Q161" s="8" t="str">
        <f t="shared" si="47"/>
        <v/>
      </c>
      <c r="R161" s="8" t="str">
        <f t="shared" si="47"/>
        <v/>
      </c>
      <c r="S161" s="8" t="str">
        <f t="shared" si="47"/>
        <v/>
      </c>
      <c r="T161" s="8" t="str">
        <f t="shared" si="47"/>
        <v/>
      </c>
      <c r="U161" s="8"/>
      <c r="V161" s="2"/>
      <c r="W161" s="13" t="e">
        <f>IF(#REF!="","",IF(#REF!-VLOOKUP($A141,AWstandards,VLOOKUP(#REF!,Age,2,FALSE),FALSE)&lt;0,"","aw"))</f>
        <v>#REF!</v>
      </c>
    </row>
    <row r="162" spans="1:23">
      <c r="A162" s="17" t="s">
        <v>571</v>
      </c>
      <c r="B162" s="41">
        <v>8</v>
      </c>
      <c r="C162" s="50" t="str">
        <f t="shared" si="45"/>
        <v>Jack Diack</v>
      </c>
      <c r="D162" s="50">
        <f>IF(A162="","",VLOOKUP($A154,IF(LEN(A162)=2,FSB,FSA),VLOOKUP(LEFT(A162,1),Fteams,7,FALSE),FALSE))</f>
        <v>0</v>
      </c>
      <c r="E162" s="50" t="str">
        <f t="shared" si="46"/>
        <v>Haywards Heath</v>
      </c>
      <c r="F162" s="23" t="s">
        <v>668</v>
      </c>
      <c r="G162" s="36">
        <v>4</v>
      </c>
      <c r="H162" s="26"/>
      <c r="I162" s="8" t="str">
        <f t="shared" si="47"/>
        <v/>
      </c>
      <c r="J162" s="8" t="str">
        <f t="shared" si="47"/>
        <v/>
      </c>
      <c r="K162" s="8" t="str">
        <f t="shared" si="47"/>
        <v/>
      </c>
      <c r="L162" s="8" t="str">
        <f t="shared" si="47"/>
        <v/>
      </c>
      <c r="M162" s="8" t="str">
        <f t="shared" si="47"/>
        <v/>
      </c>
      <c r="N162" s="8" t="str">
        <f t="shared" si="47"/>
        <v/>
      </c>
      <c r="O162" s="8" t="str">
        <f t="shared" si="47"/>
        <v/>
      </c>
      <c r="P162" s="8" t="str">
        <f t="shared" si="47"/>
        <v/>
      </c>
      <c r="Q162" s="8">
        <f t="shared" si="47"/>
        <v>4</v>
      </c>
      <c r="R162" s="8" t="str">
        <f t="shared" si="47"/>
        <v/>
      </c>
      <c r="S162" s="8" t="str">
        <f t="shared" si="47"/>
        <v/>
      </c>
      <c r="T162" s="8" t="str">
        <f t="shared" si="47"/>
        <v/>
      </c>
      <c r="U162" s="8"/>
      <c r="V162" s="2"/>
      <c r="W162" s="13" t="e">
        <f>IF(#REF!="","",IF(#REF!-VLOOKUP($A141,AWstandards,VLOOKUP(#REF!,Age,2,FALSE),FALSE)&lt;0,"","aw"))</f>
        <v>#REF!</v>
      </c>
    </row>
    <row r="163" spans="1:23" ht="13">
      <c r="A163" s="15" t="s">
        <v>3</v>
      </c>
      <c r="B163" s="31"/>
      <c r="C163" s="51" t="s">
        <v>70</v>
      </c>
      <c r="D163" s="52"/>
      <c r="E163" s="53"/>
      <c r="F163" s="20"/>
      <c r="G163" s="35"/>
      <c r="H163" s="26"/>
      <c r="I163" s="8" t="str">
        <f t="shared" ref="I163:T163" si="48">IF($A150="","",IF(LEFT($A150,1)=I$19,$G150,""))</f>
        <v/>
      </c>
      <c r="J163" s="8" t="str">
        <f t="shared" si="48"/>
        <v/>
      </c>
      <c r="K163" s="8" t="str">
        <f t="shared" si="48"/>
        <v/>
      </c>
      <c r="L163" s="8">
        <f t="shared" si="48"/>
        <v>11</v>
      </c>
      <c r="M163" s="8" t="str">
        <f t="shared" si="48"/>
        <v/>
      </c>
      <c r="N163" s="8" t="str">
        <f t="shared" si="48"/>
        <v/>
      </c>
      <c r="O163" s="8" t="str">
        <f t="shared" si="48"/>
        <v/>
      </c>
      <c r="P163" s="8" t="str">
        <f t="shared" si="48"/>
        <v/>
      </c>
      <c r="Q163" s="8" t="str">
        <f t="shared" si="48"/>
        <v/>
      </c>
      <c r="R163" s="8" t="str">
        <f t="shared" si="48"/>
        <v/>
      </c>
      <c r="S163" s="8" t="str">
        <f t="shared" si="48"/>
        <v/>
      </c>
      <c r="T163" s="8" t="str">
        <f t="shared" si="48"/>
        <v/>
      </c>
      <c r="U163" s="8"/>
      <c r="V163" s="2" t="s">
        <v>17</v>
      </c>
      <c r="W163" s="13" t="e">
        <f>IF(F150="","",IF(F150-VLOOKUP($A149,AWstandards,VLOOKUP(D150,Age,2,FALSE),FALSE)&lt;0,"","aw"))</f>
        <v>#N/A</v>
      </c>
    </row>
    <row r="164" spans="1:23">
      <c r="A164" s="17" t="s">
        <v>459</v>
      </c>
      <c r="B164" s="41">
        <v>1</v>
      </c>
      <c r="C164" s="50" t="str">
        <f>IF(A164="","",VLOOKUP($A$163,IF(LEN(A164)=2,FSB,FSA),VLOOKUP(LEFT(A164,1),Fteams,6,FALSE),FALSE))</f>
        <v>Freddie Gay</v>
      </c>
      <c r="D164" s="50">
        <f>IF(A164="","",VLOOKUP($A163,IF(LEN(A164)=2,FSB,FSA),VLOOKUP(LEFT(A164,1),Fteams,7,FALSE),FALSE))</f>
        <v>0</v>
      </c>
      <c r="E164" s="50" t="str">
        <f>IF(A164="","",VLOOKUP(LEFT(A164,1),Fteams,2,FALSE))</f>
        <v>Chichester</v>
      </c>
      <c r="F164" s="23" t="s">
        <v>669</v>
      </c>
      <c r="G164" s="36">
        <v>11</v>
      </c>
      <c r="H164" s="26"/>
      <c r="I164" s="8" t="str">
        <f t="shared" ref="I164:T168" si="49">IF($A164="","",IF(LEFT($A164,1)=I$19,$G164,""))</f>
        <v/>
      </c>
      <c r="J164" s="8" t="str">
        <f t="shared" si="49"/>
        <v/>
      </c>
      <c r="K164" s="8" t="str">
        <f t="shared" si="49"/>
        <v/>
      </c>
      <c r="L164" s="8">
        <f t="shared" si="49"/>
        <v>11</v>
      </c>
      <c r="M164" s="8" t="str">
        <f t="shared" si="49"/>
        <v/>
      </c>
      <c r="N164" s="8" t="str">
        <f t="shared" si="49"/>
        <v/>
      </c>
      <c r="O164" s="8" t="str">
        <f t="shared" si="49"/>
        <v/>
      </c>
      <c r="P164" s="8" t="str">
        <f t="shared" si="49"/>
        <v/>
      </c>
      <c r="Q164" s="8" t="str">
        <f t="shared" si="49"/>
        <v/>
      </c>
      <c r="R164" s="8" t="str">
        <f t="shared" si="49"/>
        <v/>
      </c>
      <c r="S164" s="8" t="str">
        <f t="shared" si="49"/>
        <v/>
      </c>
      <c r="T164" s="8" t="str">
        <f t="shared" si="49"/>
        <v/>
      </c>
      <c r="U164" s="8"/>
      <c r="V164" s="2"/>
      <c r="W164" s="13" t="e">
        <f>IF(F151="","",IF(F151-VLOOKUP($A149,AWstandards,VLOOKUP(D151,Age,2,FALSE),FALSE)&lt;0,"","aw"))</f>
        <v>#N/A</v>
      </c>
    </row>
    <row r="165" spans="1:23">
      <c r="A165" s="17" t="s">
        <v>539</v>
      </c>
      <c r="B165" s="41">
        <v>2</v>
      </c>
      <c r="C165" s="50" t="str">
        <f>IF(A165="","",VLOOKUP($A$163,IF(LEN(A165)=2,FSB,FSA),VLOOKUP(LEFT(A165,1),Fteams,6,FALSE),FALSE))</f>
        <v>Leighton Norman</v>
      </c>
      <c r="D165" s="50">
        <f>IF(A165="","",VLOOKUP($A163,IF(LEN(A165)=2,FSB,FSA),VLOOKUP(LEFT(A165,1),Fteams,7,FALSE),FALSE))</f>
        <v>0</v>
      </c>
      <c r="E165" s="50" t="str">
        <f>IF(A165="","",VLOOKUP(LEFT(A165,1),Fteams,2,FALSE))</f>
        <v>Worthing</v>
      </c>
      <c r="F165" s="23" t="s">
        <v>664</v>
      </c>
      <c r="G165" s="36">
        <v>10</v>
      </c>
      <c r="H165" s="26"/>
      <c r="I165" s="8" t="str">
        <f t="shared" si="49"/>
        <v/>
      </c>
      <c r="J165" s="8" t="str">
        <f t="shared" si="49"/>
        <v/>
      </c>
      <c r="K165" s="8" t="str">
        <f t="shared" si="49"/>
        <v/>
      </c>
      <c r="L165" s="8" t="str">
        <f t="shared" si="49"/>
        <v/>
      </c>
      <c r="M165" s="8" t="str">
        <f t="shared" si="49"/>
        <v/>
      </c>
      <c r="N165" s="8" t="str">
        <f t="shared" si="49"/>
        <v/>
      </c>
      <c r="O165" s="8" t="str">
        <f t="shared" si="49"/>
        <v/>
      </c>
      <c r="P165" s="8">
        <f t="shared" si="49"/>
        <v>10</v>
      </c>
      <c r="Q165" s="8" t="str">
        <f t="shared" si="49"/>
        <v/>
      </c>
      <c r="R165" s="8" t="str">
        <f t="shared" si="49"/>
        <v/>
      </c>
      <c r="S165" s="8" t="str">
        <f t="shared" si="49"/>
        <v/>
      </c>
      <c r="T165" s="8" t="str">
        <f t="shared" si="49"/>
        <v/>
      </c>
      <c r="U165" s="8"/>
      <c r="V165" s="2"/>
      <c r="W165" s="13" t="e">
        <f>IF(F152="","",IF(F152-VLOOKUP($A149,AWstandards,VLOOKUP(D152,Age,2,FALSE),FALSE)&lt;0,"","aw"))</f>
        <v>#N/A</v>
      </c>
    </row>
    <row r="166" spans="1:23">
      <c r="A166" s="17" t="s">
        <v>458</v>
      </c>
      <c r="B166" s="41">
        <v>3</v>
      </c>
      <c r="C166" s="50" t="str">
        <f>IF(A166="","",VLOOKUP($A$163,IF(LEN(A166)=2,FSB,FSA),VLOOKUP(LEFT(A166,1),Fteams,6,FALSE),FALSE))</f>
        <v>Eddie Rew</v>
      </c>
      <c r="D166" s="50">
        <f>IF(A166="","",VLOOKUP($A163,IF(LEN(A166)=2,FSB,FSA),VLOOKUP(LEFT(A166,1),Fteams,7,FALSE),FALSE))</f>
        <v>0</v>
      </c>
      <c r="E166" s="50" t="str">
        <f>IF(A166="","",VLOOKUP(LEFT(A166,1),Fteams,2,FALSE))</f>
        <v>East Grinstead</v>
      </c>
      <c r="F166" s="23" t="s">
        <v>670</v>
      </c>
      <c r="G166" s="36">
        <v>9</v>
      </c>
      <c r="H166" s="26"/>
      <c r="I166" s="8" t="str">
        <f t="shared" si="49"/>
        <v/>
      </c>
      <c r="J166" s="8" t="str">
        <f t="shared" si="49"/>
        <v/>
      </c>
      <c r="K166" s="8" t="str">
        <f t="shared" si="49"/>
        <v/>
      </c>
      <c r="L166" s="8" t="str">
        <f t="shared" si="49"/>
        <v/>
      </c>
      <c r="M166" s="8" t="str">
        <f t="shared" si="49"/>
        <v/>
      </c>
      <c r="N166" s="8" t="str">
        <f t="shared" si="49"/>
        <v/>
      </c>
      <c r="O166" s="8" t="str">
        <f t="shared" si="49"/>
        <v/>
      </c>
      <c r="P166" s="8" t="str">
        <f t="shared" si="49"/>
        <v/>
      </c>
      <c r="Q166" s="8" t="str">
        <f t="shared" si="49"/>
        <v/>
      </c>
      <c r="R166" s="8">
        <f t="shared" si="49"/>
        <v>9</v>
      </c>
      <c r="S166" s="8" t="str">
        <f t="shared" si="49"/>
        <v/>
      </c>
      <c r="T166" s="8" t="str">
        <f t="shared" si="49"/>
        <v/>
      </c>
      <c r="U166" s="8"/>
      <c r="V166" s="2"/>
      <c r="W166" s="13" t="e">
        <f>IF(F153="","",IF(F153-VLOOKUP($A149,AWstandards,VLOOKUP(D153,Age,2,FALSE),FALSE)&lt;0,"","aw"))</f>
        <v>#N/A</v>
      </c>
    </row>
    <row r="167" spans="1:23">
      <c r="A167" s="17" t="s">
        <v>457</v>
      </c>
      <c r="B167" s="41">
        <v>4</v>
      </c>
      <c r="C167" s="50" t="str">
        <f>IF(A167="","",VLOOKUP($A$163,IF(LEN(A167)=2,FSB,FSA),VLOOKUP(LEFT(A167,1),Fteams,6,FALSE),FALSE))</f>
        <v>Elliott Marini</v>
      </c>
      <c r="D167" s="50">
        <f>IF(A167="","",VLOOKUP($A163,IF(LEN(A167)=2,FSB,FSA),VLOOKUP(LEFT(A167,1),Fteams,7,FALSE),FALSE))</f>
        <v>0</v>
      </c>
      <c r="E167" s="50" t="str">
        <f>IF(A167="","",VLOOKUP(LEFT(A167,1),Fteams,2,FALSE))</f>
        <v>Brighton &amp; Hove</v>
      </c>
      <c r="F167" s="23" t="s">
        <v>671</v>
      </c>
      <c r="G167" s="36">
        <v>8</v>
      </c>
      <c r="H167" s="26"/>
      <c r="I167" s="8" t="str">
        <f t="shared" si="49"/>
        <v/>
      </c>
      <c r="J167" s="8">
        <f t="shared" si="49"/>
        <v>8</v>
      </c>
      <c r="K167" s="8" t="str">
        <f t="shared" si="49"/>
        <v/>
      </c>
      <c r="L167" s="8" t="str">
        <f t="shared" si="49"/>
        <v/>
      </c>
      <c r="M167" s="8" t="str">
        <f t="shared" si="49"/>
        <v/>
      </c>
      <c r="N167" s="8" t="str">
        <f t="shared" si="49"/>
        <v/>
      </c>
      <c r="O167" s="8" t="str">
        <f t="shared" si="49"/>
        <v/>
      </c>
      <c r="P167" s="8" t="str">
        <f t="shared" si="49"/>
        <v/>
      </c>
      <c r="Q167" s="8" t="str">
        <f t="shared" si="49"/>
        <v/>
      </c>
      <c r="R167" s="8" t="str">
        <f t="shared" si="49"/>
        <v/>
      </c>
      <c r="S167" s="8" t="str">
        <f t="shared" si="49"/>
        <v/>
      </c>
      <c r="T167" s="8" t="str">
        <f t="shared" si="49"/>
        <v/>
      </c>
      <c r="U167" s="8"/>
      <c r="V167" s="2"/>
      <c r="W167" s="13" t="e">
        <f>IF(#REF!="","",IF(#REF!-VLOOKUP($A149,AWstandards,VLOOKUP(#REF!,Age,2,FALSE),FALSE)&lt;0,"","aw"))</f>
        <v>#REF!</v>
      </c>
    </row>
    <row r="168" spans="1:23">
      <c r="A168" s="17" t="s">
        <v>456</v>
      </c>
      <c r="B168" s="41">
        <v>5</v>
      </c>
      <c r="C168" s="50" t="str">
        <f>IF(A168="","",VLOOKUP($A$163,IF(LEN(A168)=2,FSB,FSA),VLOOKUP(LEFT(A168,1),Fteams,6,FALSE),FALSE))</f>
        <v>Max Andrews</v>
      </c>
      <c r="D168" s="50">
        <f>IF(A168="","",VLOOKUP($A163,IF(LEN(A168)=2,FSB,FSA),VLOOKUP(LEFT(A168,1),Fteams,7,FALSE),FALSE))</f>
        <v>0</v>
      </c>
      <c r="E168" s="50" t="str">
        <f>IF(A168="","",VLOOKUP(LEFT(A168,1),Fteams,2,FALSE))</f>
        <v>Crawley</v>
      </c>
      <c r="F168" s="23" t="s">
        <v>672</v>
      </c>
      <c r="G168" s="36">
        <v>7</v>
      </c>
      <c r="H168" s="26"/>
      <c r="I168" s="8" t="str">
        <f t="shared" si="49"/>
        <v/>
      </c>
      <c r="J168" s="8" t="str">
        <f t="shared" si="49"/>
        <v/>
      </c>
      <c r="K168" s="8">
        <f t="shared" si="49"/>
        <v>7</v>
      </c>
      <c r="L168" s="8" t="str">
        <f t="shared" si="49"/>
        <v/>
      </c>
      <c r="M168" s="8" t="str">
        <f t="shared" si="49"/>
        <v/>
      </c>
      <c r="N168" s="8" t="str">
        <f t="shared" si="49"/>
        <v/>
      </c>
      <c r="O168" s="8" t="str">
        <f t="shared" si="49"/>
        <v/>
      </c>
      <c r="P168" s="8" t="str">
        <f t="shared" si="49"/>
        <v/>
      </c>
      <c r="Q168" s="8" t="str">
        <f t="shared" si="49"/>
        <v/>
      </c>
      <c r="R168" s="8" t="str">
        <f t="shared" si="49"/>
        <v/>
      </c>
      <c r="S168" s="8" t="str">
        <f t="shared" si="49"/>
        <v/>
      </c>
      <c r="T168" s="8" t="str">
        <f t="shared" si="49"/>
        <v/>
      </c>
      <c r="U168" s="8"/>
      <c r="V168" s="2"/>
      <c r="W168" s="13" t="e">
        <f>IF(#REF!="","",IF(#REF!-VLOOKUP($A149,AWstandards,VLOOKUP(#REF!,Age,2,FALSE),FALSE)&lt;0,"","aw"))</f>
        <v>#REF!</v>
      </c>
    </row>
    <row r="169" spans="1:23" ht="13">
      <c r="A169" s="15" t="s">
        <v>86</v>
      </c>
      <c r="B169" s="31"/>
      <c r="C169" s="51" t="s">
        <v>120</v>
      </c>
      <c r="D169" s="52"/>
      <c r="E169" s="53"/>
      <c r="F169" s="20"/>
      <c r="G169" s="35"/>
      <c r="I169" s="8" t="str">
        <f t="shared" ref="I169:T169" si="50">IF($A155="","",IF(LEFT($A155,1)=I$19,$G155,""))</f>
        <v/>
      </c>
      <c r="J169" s="8" t="str">
        <f t="shared" si="50"/>
        <v/>
      </c>
      <c r="K169" s="8">
        <f t="shared" si="50"/>
        <v>11</v>
      </c>
      <c r="L169" s="8" t="str">
        <f t="shared" si="50"/>
        <v/>
      </c>
      <c r="M169" s="8" t="str">
        <f t="shared" si="50"/>
        <v/>
      </c>
      <c r="N169" s="8" t="str">
        <f t="shared" si="50"/>
        <v/>
      </c>
      <c r="O169" s="8" t="str">
        <f t="shared" si="50"/>
        <v/>
      </c>
      <c r="P169" s="8" t="str">
        <f t="shared" si="50"/>
        <v/>
      </c>
      <c r="Q169" s="8" t="str">
        <f t="shared" si="50"/>
        <v/>
      </c>
      <c r="R169" s="8" t="str">
        <f t="shared" si="50"/>
        <v/>
      </c>
      <c r="S169" s="8" t="str">
        <f t="shared" si="50"/>
        <v/>
      </c>
      <c r="T169" s="8" t="str">
        <f t="shared" si="50"/>
        <v/>
      </c>
      <c r="U169" s="8"/>
      <c r="V169" s="2" t="s">
        <v>118</v>
      </c>
      <c r="W169" s="13" t="e">
        <f>IF(F155="","",IF(F155-VLOOKUP($A154,AWstandards,VLOOKUP(D155,Age,2,FALSE),FALSE)&lt;0,"","aw"))</f>
        <v>#N/A</v>
      </c>
    </row>
    <row r="170" spans="1:23">
      <c r="A170" s="17" t="s">
        <v>446</v>
      </c>
      <c r="B170" s="41">
        <v>1</v>
      </c>
      <c r="C170" s="50" t="str">
        <f t="shared" ref="C170:C175" si="51">IF(A170="","",VLOOKUP($A$169,IF(LEN(A170)=2,FSB,FSA),VLOOKUP(LEFT(A170,1),Fteams,6,FALSE),FALSE))</f>
        <v>Archie Oates</v>
      </c>
      <c r="D170" s="50">
        <f>IF(A170="","",VLOOKUP($A169,IF(LEN(A170)=2,FSB,FSA),VLOOKUP(LEFT(A170,1),Fteams,7,FALSE),FALSE))</f>
        <v>0</v>
      </c>
      <c r="E170" s="50" t="str">
        <f t="shared" ref="E170:E175" si="52">IF(A170="","",VLOOKUP(LEFT(A170,1),Fteams,2,FALSE))</f>
        <v>Crawley</v>
      </c>
      <c r="F170" s="23" t="s">
        <v>533</v>
      </c>
      <c r="G170" s="36">
        <v>11</v>
      </c>
      <c r="I170" s="8" t="str">
        <f t="shared" ref="I170:T175" si="53">IF($A170="","",IF(LEFT($A170,1)=I$19,$G170,""))</f>
        <v/>
      </c>
      <c r="J170" s="8" t="str">
        <f t="shared" si="53"/>
        <v/>
      </c>
      <c r="K170" s="8">
        <f t="shared" si="53"/>
        <v>11</v>
      </c>
      <c r="L170" s="8" t="str">
        <f t="shared" si="53"/>
        <v/>
      </c>
      <c r="M170" s="8" t="str">
        <f t="shared" si="53"/>
        <v/>
      </c>
      <c r="N170" s="8" t="str">
        <f t="shared" si="53"/>
        <v/>
      </c>
      <c r="O170" s="8" t="str">
        <f t="shared" si="53"/>
        <v/>
      </c>
      <c r="P170" s="8" t="str">
        <f t="shared" si="53"/>
        <v/>
      </c>
      <c r="Q170" s="8" t="str">
        <f t="shared" si="53"/>
        <v/>
      </c>
      <c r="R170" s="8" t="str">
        <f t="shared" si="53"/>
        <v/>
      </c>
      <c r="S170" s="8" t="str">
        <f t="shared" si="53"/>
        <v/>
      </c>
      <c r="T170" s="8" t="str">
        <f t="shared" si="53"/>
        <v/>
      </c>
      <c r="U170" s="8"/>
      <c r="V170" s="2"/>
      <c r="W170" s="13" t="e">
        <f>IF(F156="","",IF(F156-VLOOKUP($A154,AWstandards,VLOOKUP(D156,Age,2,FALSE),FALSE)&lt;0,"","aw"))</f>
        <v>#N/A</v>
      </c>
    </row>
    <row r="171" spans="1:23">
      <c r="A171" s="17" t="s">
        <v>467</v>
      </c>
      <c r="B171" s="41">
        <v>2</v>
      </c>
      <c r="C171" s="50" t="str">
        <f t="shared" si="51"/>
        <v>Zeki Ruso</v>
      </c>
      <c r="D171" s="50">
        <f>IF(A171="","",VLOOKUP($A169,IF(LEN(A171)=2,FSB,FSA),VLOOKUP(LEFT(A171,1),Fteams,7,FALSE),FALSE))</f>
        <v>0</v>
      </c>
      <c r="E171" s="50" t="str">
        <f t="shared" si="52"/>
        <v>Worthing</v>
      </c>
      <c r="F171" s="23" t="s">
        <v>534</v>
      </c>
      <c r="G171" s="36">
        <v>10</v>
      </c>
      <c r="I171" s="8" t="str">
        <f t="shared" si="53"/>
        <v/>
      </c>
      <c r="J171" s="8" t="str">
        <f t="shared" si="53"/>
        <v/>
      </c>
      <c r="K171" s="8" t="str">
        <f t="shared" si="53"/>
        <v/>
      </c>
      <c r="L171" s="8" t="str">
        <f t="shared" si="53"/>
        <v/>
      </c>
      <c r="M171" s="8" t="str">
        <f t="shared" si="53"/>
        <v/>
      </c>
      <c r="N171" s="8" t="str">
        <f t="shared" si="53"/>
        <v/>
      </c>
      <c r="O171" s="8" t="str">
        <f t="shared" si="53"/>
        <v/>
      </c>
      <c r="P171" s="8">
        <f t="shared" si="53"/>
        <v>10</v>
      </c>
      <c r="Q171" s="8" t="str">
        <f t="shared" si="53"/>
        <v/>
      </c>
      <c r="R171" s="8" t="str">
        <f t="shared" si="53"/>
        <v/>
      </c>
      <c r="S171" s="8" t="str">
        <f t="shared" si="53"/>
        <v/>
      </c>
      <c r="T171" s="8" t="str">
        <f t="shared" si="53"/>
        <v/>
      </c>
      <c r="U171" s="8"/>
      <c r="V171" s="2"/>
      <c r="W171" s="13" t="e">
        <f>IF(F157="","",IF(F157-VLOOKUP($A154,AWstandards,VLOOKUP(D157,Age,2,FALSE),FALSE)&lt;0,"","aw"))</f>
        <v>#N/A</v>
      </c>
    </row>
    <row r="172" spans="1:23">
      <c r="A172" s="17" t="s">
        <v>443</v>
      </c>
      <c r="B172" s="41">
        <v>3</v>
      </c>
      <c r="C172" s="50" t="str">
        <f t="shared" si="51"/>
        <v>Kieran Parr</v>
      </c>
      <c r="D172" s="50">
        <f>IF(A172="","",VLOOKUP($A169,IF(LEN(A172)=2,FSB,FSA),VLOOKUP(LEFT(A172,1),Fteams,7,FALSE),FALSE))</f>
        <v>0</v>
      </c>
      <c r="E172" s="50" t="str">
        <f t="shared" si="52"/>
        <v>Brighton &amp; Hove</v>
      </c>
      <c r="F172" s="23" t="s">
        <v>535</v>
      </c>
      <c r="G172" s="36">
        <v>9</v>
      </c>
      <c r="I172" s="8" t="str">
        <f t="shared" si="53"/>
        <v/>
      </c>
      <c r="J172" s="8">
        <f t="shared" si="53"/>
        <v>9</v>
      </c>
      <c r="K172" s="8" t="str">
        <f t="shared" si="53"/>
        <v/>
      </c>
      <c r="L172" s="8" t="str">
        <f t="shared" si="53"/>
        <v/>
      </c>
      <c r="M172" s="8" t="str">
        <f t="shared" si="53"/>
        <v/>
      </c>
      <c r="N172" s="8" t="str">
        <f t="shared" si="53"/>
        <v/>
      </c>
      <c r="O172" s="8" t="str">
        <f t="shared" si="53"/>
        <v/>
      </c>
      <c r="P172" s="8" t="str">
        <f t="shared" si="53"/>
        <v/>
      </c>
      <c r="Q172" s="8" t="str">
        <f t="shared" si="53"/>
        <v/>
      </c>
      <c r="R172" s="8" t="str">
        <f t="shared" si="53"/>
        <v/>
      </c>
      <c r="S172" s="8" t="str">
        <f t="shared" si="53"/>
        <v/>
      </c>
      <c r="T172" s="8" t="str">
        <f t="shared" si="53"/>
        <v/>
      </c>
      <c r="U172" s="8"/>
      <c r="V172" s="2"/>
      <c r="W172" s="13" t="e">
        <f>IF(F158="","",IF(F158-VLOOKUP($A154,AWstandards,VLOOKUP(D158,Age,2,FALSE),FALSE)&lt;0,"","aw"))</f>
        <v>#N/A</v>
      </c>
    </row>
    <row r="173" spans="1:23">
      <c r="A173" s="17" t="s">
        <v>459</v>
      </c>
      <c r="B173" s="41">
        <v>4</v>
      </c>
      <c r="C173" s="50" t="str">
        <f t="shared" si="51"/>
        <v>Freddie Gay</v>
      </c>
      <c r="D173" s="50">
        <f>IF(A173="","",VLOOKUP($A169,IF(LEN(A173)=2,FSB,FSA),VLOOKUP(LEFT(A173,1),Fteams,7,FALSE),FALSE))</f>
        <v>0</v>
      </c>
      <c r="E173" s="50" t="str">
        <f t="shared" si="52"/>
        <v>Chichester</v>
      </c>
      <c r="F173" s="23" t="s">
        <v>536</v>
      </c>
      <c r="G173" s="36">
        <v>8</v>
      </c>
      <c r="I173" s="8" t="str">
        <f t="shared" si="53"/>
        <v/>
      </c>
      <c r="J173" s="8" t="str">
        <f t="shared" si="53"/>
        <v/>
      </c>
      <c r="K173" s="8" t="str">
        <f t="shared" si="53"/>
        <v/>
      </c>
      <c r="L173" s="8">
        <f t="shared" si="53"/>
        <v>8</v>
      </c>
      <c r="M173" s="8" t="str">
        <f t="shared" si="53"/>
        <v/>
      </c>
      <c r="N173" s="8" t="str">
        <f t="shared" si="53"/>
        <v/>
      </c>
      <c r="O173" s="8" t="str">
        <f t="shared" si="53"/>
        <v/>
      </c>
      <c r="P173" s="8" t="str">
        <f t="shared" si="53"/>
        <v/>
      </c>
      <c r="Q173" s="8" t="str">
        <f t="shared" si="53"/>
        <v/>
      </c>
      <c r="R173" s="8" t="str">
        <f t="shared" si="53"/>
        <v/>
      </c>
      <c r="S173" s="8" t="str">
        <f t="shared" si="53"/>
        <v/>
      </c>
      <c r="T173" s="8" t="str">
        <f t="shared" si="53"/>
        <v/>
      </c>
      <c r="U173" s="8"/>
      <c r="V173" s="2"/>
      <c r="W173" s="13" t="e">
        <f>IF(F159="","",IF(F159-VLOOKUP($A154,AWstandards,VLOOKUP(D159,Age,2,FALSE),FALSE)&lt;0,"","aw"))</f>
        <v>#N/A</v>
      </c>
    </row>
    <row r="174" spans="1:23">
      <c r="A174" s="17" t="s">
        <v>466</v>
      </c>
      <c r="B174" s="41">
        <v>5</v>
      </c>
      <c r="C174" s="50" t="str">
        <f t="shared" si="51"/>
        <v>Fletcher Howcroft</v>
      </c>
      <c r="D174" s="50">
        <f>IF(A174="","",VLOOKUP($A169,IF(LEN(A174)=2,FSB,FSA),VLOOKUP(LEFT(A174,1),Fteams,7,FALSE),FALSE))</f>
        <v>0</v>
      </c>
      <c r="E174" s="50" t="str">
        <f t="shared" si="52"/>
        <v>Eastbourne</v>
      </c>
      <c r="F174" s="23" t="s">
        <v>537</v>
      </c>
      <c r="G174" s="36">
        <v>7</v>
      </c>
      <c r="I174" s="8" t="str">
        <f t="shared" si="53"/>
        <v/>
      </c>
      <c r="J174" s="8" t="str">
        <f t="shared" si="53"/>
        <v/>
      </c>
      <c r="K174" s="8" t="str">
        <f t="shared" si="53"/>
        <v/>
      </c>
      <c r="L174" s="8" t="str">
        <f t="shared" si="53"/>
        <v/>
      </c>
      <c r="M174" s="8">
        <f t="shared" si="53"/>
        <v>7</v>
      </c>
      <c r="N174" s="8" t="str">
        <f t="shared" si="53"/>
        <v/>
      </c>
      <c r="O174" s="8" t="str">
        <f t="shared" si="53"/>
        <v/>
      </c>
      <c r="P174" s="8" t="str">
        <f t="shared" si="53"/>
        <v/>
      </c>
      <c r="Q174" s="8" t="str">
        <f t="shared" si="53"/>
        <v/>
      </c>
      <c r="R174" s="8" t="str">
        <f t="shared" si="53"/>
        <v/>
      </c>
      <c r="S174" s="8" t="str">
        <f t="shared" si="53"/>
        <v/>
      </c>
      <c r="T174" s="8" t="str">
        <f t="shared" si="53"/>
        <v/>
      </c>
      <c r="U174" s="8"/>
      <c r="V174" s="2"/>
      <c r="W174" s="13" t="e">
        <f>IF(F160="","",IF(F160-VLOOKUP($A154,AWstandards,VLOOKUP(D160,Age,2,FALSE),FALSE)&lt;0,"","aw"))</f>
        <v>#N/A</v>
      </c>
    </row>
    <row r="175" spans="1:23">
      <c r="A175" s="17" t="s">
        <v>445</v>
      </c>
      <c r="B175" s="41">
        <v>6</v>
      </c>
      <c r="C175" s="50" t="str">
        <f t="shared" si="51"/>
        <v>Roscoe Harris</v>
      </c>
      <c r="D175" s="50">
        <f>IF(A175="","",VLOOKUP($A169,IF(LEN(A175)=2,FSB,FSA),VLOOKUP(LEFT(A175,1),Fteams,7,FALSE),FALSE))</f>
        <v>0</v>
      </c>
      <c r="E175" s="50" t="str">
        <f t="shared" si="52"/>
        <v>Lewes</v>
      </c>
      <c r="F175" s="23" t="s">
        <v>538</v>
      </c>
      <c r="G175" s="36">
        <v>6</v>
      </c>
      <c r="I175" s="8" t="str">
        <f t="shared" si="53"/>
        <v/>
      </c>
      <c r="J175" s="8" t="str">
        <f t="shared" si="53"/>
        <v/>
      </c>
      <c r="K175" s="8" t="str">
        <f t="shared" si="53"/>
        <v/>
      </c>
      <c r="L175" s="8" t="str">
        <f t="shared" si="53"/>
        <v/>
      </c>
      <c r="M175" s="8" t="str">
        <f t="shared" si="53"/>
        <v/>
      </c>
      <c r="N175" s="8" t="str">
        <f t="shared" si="53"/>
        <v/>
      </c>
      <c r="O175" s="8">
        <f t="shared" si="53"/>
        <v>6</v>
      </c>
      <c r="P175" s="8" t="str">
        <f t="shared" si="53"/>
        <v/>
      </c>
      <c r="Q175" s="8" t="str">
        <f t="shared" si="53"/>
        <v/>
      </c>
      <c r="R175" s="8" t="str">
        <f t="shared" si="53"/>
        <v/>
      </c>
      <c r="S175" s="8" t="str">
        <f t="shared" si="53"/>
        <v/>
      </c>
      <c r="T175" s="8" t="str">
        <f t="shared" si="53"/>
        <v/>
      </c>
      <c r="U175" s="8"/>
      <c r="V175" s="2"/>
      <c r="W175" s="13" t="e">
        <f>IF(F161="","",IF(F161-VLOOKUP($A154,AWstandards,VLOOKUP(D161,Age,2,FALSE),FALSE)&lt;0,"","aw"))</f>
        <v>#N/A</v>
      </c>
    </row>
    <row r="176" spans="1:23" ht="13">
      <c r="A176" s="15" t="s">
        <v>86</v>
      </c>
      <c r="B176" s="31"/>
      <c r="C176" s="51" t="s">
        <v>121</v>
      </c>
      <c r="D176" s="52"/>
      <c r="E176" s="53"/>
      <c r="F176" s="20"/>
      <c r="G176" s="35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2" t="s">
        <v>119</v>
      </c>
      <c r="W176" s="13" t="e">
        <f>IF(F164="","",IF(F164-VLOOKUP($A163,AWstandards,VLOOKUP(D164,Age,2,FALSE),FALSE)&lt;0,"","aw"))</f>
        <v>#N/A</v>
      </c>
    </row>
    <row r="177" spans="1:23">
      <c r="A177" s="17" t="s">
        <v>457</v>
      </c>
      <c r="B177" s="41">
        <v>1</v>
      </c>
      <c r="C177" s="50" t="str">
        <f>IF(A177="","",VLOOKUP($A$176,IF(LEN(A177)=2,FSB,FSA),VLOOKUP(LEFT(A177,1),Fteams,6,FALSE),FALSE))</f>
        <v>Arthur Rogers</v>
      </c>
      <c r="D177" s="50">
        <f>IF(A177="","",VLOOKUP($A176,IF(LEN(A177)=2,FSB,FSA),VLOOKUP(LEFT(A177,1),Fteams,7,FALSE),FALSE))</f>
        <v>0</v>
      </c>
      <c r="E177" s="50" t="str">
        <f>IF(A177="","",VLOOKUP(LEFT(A177,1),Fteams,2,FALSE))</f>
        <v>Brighton &amp; Hove</v>
      </c>
      <c r="F177" s="23" t="s">
        <v>540</v>
      </c>
      <c r="G177" s="36">
        <v>11</v>
      </c>
      <c r="I177" s="8" t="str">
        <f t="shared" ref="I177:T180" si="54">IF($A177="","",IF(LEFT($A177,1)=I$19,$G177,""))</f>
        <v/>
      </c>
      <c r="J177" s="8">
        <f t="shared" si="54"/>
        <v>11</v>
      </c>
      <c r="K177" s="8" t="str">
        <f t="shared" si="54"/>
        <v/>
      </c>
      <c r="L177" s="8" t="str">
        <f t="shared" si="54"/>
        <v/>
      </c>
      <c r="M177" s="8" t="str">
        <f t="shared" si="54"/>
        <v/>
      </c>
      <c r="N177" s="8" t="str">
        <f t="shared" si="54"/>
        <v/>
      </c>
      <c r="O177" s="8" t="str">
        <f t="shared" si="54"/>
        <v/>
      </c>
      <c r="P177" s="8" t="str">
        <f t="shared" si="54"/>
        <v/>
      </c>
      <c r="Q177" s="8" t="str">
        <f t="shared" si="54"/>
        <v/>
      </c>
      <c r="R177" s="8" t="str">
        <f t="shared" si="54"/>
        <v/>
      </c>
      <c r="S177" s="8" t="str">
        <f t="shared" si="54"/>
        <v/>
      </c>
      <c r="T177" s="8" t="str">
        <f t="shared" si="54"/>
        <v/>
      </c>
      <c r="U177" s="8"/>
      <c r="V177" s="2"/>
      <c r="W177" s="13" t="e">
        <f>IF(F165="","",IF(F165-VLOOKUP($A163,AWstandards,VLOOKUP(D165,Age,2,FALSE),FALSE)&lt;0,"","aw"))</f>
        <v>#N/A</v>
      </c>
    </row>
    <row r="178" spans="1:23">
      <c r="A178" s="17" t="s">
        <v>444</v>
      </c>
      <c r="B178" s="41">
        <v>2</v>
      </c>
      <c r="C178" s="50" t="str">
        <f>IF(A178="","",VLOOKUP($A$176,IF(LEN(A178)=2,FSB,FSA),VLOOKUP(LEFT(A178,1),Fteams,6,FALSE),FALSE))</f>
        <v>Frank James</v>
      </c>
      <c r="D178" s="50">
        <f>IF(A178="","",VLOOKUP($A176,IF(LEN(A178)=2,FSB,FSA),VLOOKUP(LEFT(A178,1),Fteams,7,FALSE),FALSE))</f>
        <v>0</v>
      </c>
      <c r="E178" s="50" t="str">
        <f>IF(A178="","",VLOOKUP(LEFT(A178,1),Fteams,2,FALSE))</f>
        <v>Chichester</v>
      </c>
      <c r="F178" s="23" t="s">
        <v>541</v>
      </c>
      <c r="G178" s="36">
        <v>10</v>
      </c>
      <c r="I178" s="8" t="str">
        <f t="shared" si="54"/>
        <v/>
      </c>
      <c r="J178" s="8" t="str">
        <f t="shared" si="54"/>
        <v/>
      </c>
      <c r="K178" s="8" t="str">
        <f t="shared" si="54"/>
        <v/>
      </c>
      <c r="L178" s="8">
        <f t="shared" si="54"/>
        <v>10</v>
      </c>
      <c r="M178" s="8" t="str">
        <f t="shared" si="54"/>
        <v/>
      </c>
      <c r="N178" s="8" t="str">
        <f t="shared" si="54"/>
        <v/>
      </c>
      <c r="O178" s="8" t="str">
        <f t="shared" si="54"/>
        <v/>
      </c>
      <c r="P178" s="8" t="str">
        <f t="shared" si="54"/>
        <v/>
      </c>
      <c r="Q178" s="8" t="str">
        <f t="shared" si="54"/>
        <v/>
      </c>
      <c r="R178" s="8" t="str">
        <f t="shared" si="54"/>
        <v/>
      </c>
      <c r="S178" s="8" t="str">
        <f t="shared" si="54"/>
        <v/>
      </c>
      <c r="T178" s="8" t="str">
        <f t="shared" si="54"/>
        <v/>
      </c>
      <c r="U178" s="8"/>
      <c r="V178" s="2"/>
      <c r="W178" s="13" t="e">
        <f>IF(F166="","",IF(F166-VLOOKUP($A163,AWstandards,VLOOKUP(D166,Age,2,FALSE),FALSE)&lt;0,"","aw"))</f>
        <v>#N/A</v>
      </c>
    </row>
    <row r="179" spans="1:23">
      <c r="A179" s="17" t="s">
        <v>477</v>
      </c>
      <c r="B179" s="41">
        <v>3</v>
      </c>
      <c r="C179" s="50" t="str">
        <f>IF(A179="","",VLOOKUP($A$176,IF(LEN(A179)=2,FSB,FSA),VLOOKUP(LEFT(A179,1),Fteams,6,FALSE),FALSE))</f>
        <v>Adam Meyer</v>
      </c>
      <c r="D179" s="50">
        <f>IF(A179="","",VLOOKUP($A176,IF(LEN(A179)=2,FSB,FSA),VLOOKUP(LEFT(A179,1),Fteams,7,FALSE),FALSE))</f>
        <v>0</v>
      </c>
      <c r="E179" s="50" t="str">
        <f>IF(A179="","",VLOOKUP(LEFT(A179,1),Fteams,2,FALSE))</f>
        <v>Eastbourne</v>
      </c>
      <c r="F179" s="23" t="s">
        <v>542</v>
      </c>
      <c r="G179" s="36">
        <v>9</v>
      </c>
      <c r="I179" s="8" t="str">
        <f t="shared" si="54"/>
        <v/>
      </c>
      <c r="J179" s="8" t="str">
        <f t="shared" si="54"/>
        <v/>
      </c>
      <c r="K179" s="8" t="str">
        <f t="shared" si="54"/>
        <v/>
      </c>
      <c r="L179" s="8" t="str">
        <f t="shared" si="54"/>
        <v/>
      </c>
      <c r="M179" s="8">
        <f t="shared" si="54"/>
        <v>9</v>
      </c>
      <c r="N179" s="8" t="str">
        <f t="shared" si="54"/>
        <v/>
      </c>
      <c r="O179" s="8" t="str">
        <f t="shared" si="54"/>
        <v/>
      </c>
      <c r="P179" s="8" t="str">
        <f t="shared" si="54"/>
        <v/>
      </c>
      <c r="Q179" s="8" t="str">
        <f t="shared" si="54"/>
        <v/>
      </c>
      <c r="R179" s="8" t="str">
        <f t="shared" si="54"/>
        <v/>
      </c>
      <c r="S179" s="8" t="str">
        <f t="shared" si="54"/>
        <v/>
      </c>
      <c r="T179" s="8" t="str">
        <f t="shared" si="54"/>
        <v/>
      </c>
      <c r="U179" s="8"/>
      <c r="V179" s="2"/>
      <c r="W179" s="13" t="e">
        <f>IF(F167="","",IF(F167-VLOOKUP($A163,AWstandards,VLOOKUP(D167,Age,2,FALSE),FALSE)&lt;0,"","aw"))</f>
        <v>#N/A</v>
      </c>
    </row>
    <row r="180" spans="1:23">
      <c r="A180" s="17" t="s">
        <v>539</v>
      </c>
      <c r="B180" s="41">
        <v>4</v>
      </c>
      <c r="C180" s="50" t="str">
        <f>IF(A180="","",VLOOKUP($A$176,IF(LEN(A180)=2,FSB,FSA),VLOOKUP(LEFT(A180,1),Fteams,6,FALSE),FALSE))</f>
        <v>Leighton Norman</v>
      </c>
      <c r="D180" s="50">
        <f>IF(A180="","",VLOOKUP($A176,IF(LEN(A180)=2,FSB,FSA),VLOOKUP(LEFT(A180,1),Fteams,7,FALSE),FALSE))</f>
        <v>0</v>
      </c>
      <c r="E180" s="50" t="str">
        <f>IF(A180="","",VLOOKUP(LEFT(A180,1),Fteams,2,FALSE))</f>
        <v>Worthing</v>
      </c>
      <c r="F180" s="23" t="s">
        <v>543</v>
      </c>
      <c r="G180" s="36">
        <v>8</v>
      </c>
      <c r="I180" s="8" t="str">
        <f t="shared" si="54"/>
        <v/>
      </c>
      <c r="J180" s="8" t="str">
        <f t="shared" si="54"/>
        <v/>
      </c>
      <c r="K180" s="8" t="str">
        <f t="shared" si="54"/>
        <v/>
      </c>
      <c r="L180" s="8" t="str">
        <f t="shared" si="54"/>
        <v/>
      </c>
      <c r="M180" s="8" t="str">
        <f t="shared" si="54"/>
        <v/>
      </c>
      <c r="N180" s="8" t="str">
        <f t="shared" si="54"/>
        <v/>
      </c>
      <c r="O180" s="8" t="str">
        <f t="shared" si="54"/>
        <v/>
      </c>
      <c r="P180" s="8">
        <f t="shared" si="54"/>
        <v>8</v>
      </c>
      <c r="Q180" s="8" t="str">
        <f t="shared" si="54"/>
        <v/>
      </c>
      <c r="R180" s="8" t="str">
        <f t="shared" si="54"/>
        <v/>
      </c>
      <c r="S180" s="8" t="str">
        <f t="shared" si="54"/>
        <v/>
      </c>
      <c r="T180" s="8" t="str">
        <f t="shared" si="54"/>
        <v/>
      </c>
      <c r="U180" s="8"/>
      <c r="V180" s="2"/>
      <c r="W180" s="13" t="e">
        <f>IF(F168="","",IF(F168-VLOOKUP($A163,AWstandards,VLOOKUP(D168,Age,2,FALSE),FALSE)&lt;0,"","aw"))</f>
        <v>#N/A</v>
      </c>
    </row>
    <row r="181" spans="1:23" ht="13">
      <c r="A181" s="16" t="s">
        <v>4</v>
      </c>
      <c r="B181" s="41"/>
      <c r="C181" s="73" t="s">
        <v>71</v>
      </c>
      <c r="D181" s="50"/>
      <c r="E181" s="50"/>
      <c r="F181" s="23"/>
      <c r="G181" s="36"/>
      <c r="H181" s="26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2" t="s">
        <v>18</v>
      </c>
      <c r="W181" s="2"/>
    </row>
    <row r="182" spans="1:23">
      <c r="A182" s="17" t="s">
        <v>443</v>
      </c>
      <c r="B182" s="41">
        <v>1</v>
      </c>
      <c r="C182" s="50" t="str">
        <f t="shared" ref="C182:C188" si="55">IF(A182="","",VLOOKUP($A$181,IF(LEN(A182)=2,FSB,FSA),VLOOKUP(LEFT(A182,1),Fteams,6,FALSE),FALSE))</f>
        <v>Kieran Parr</v>
      </c>
      <c r="D182" s="50" t="e">
        <f>IF(A182="","",VLOOKUP(#REF!,IF(LEN(A182)=2,FSB,FSA),VLOOKUP(LEFT(A182,1),Fteams,7,FALSE),FALSE))</f>
        <v>#REF!</v>
      </c>
      <c r="E182" s="50" t="str">
        <f t="shared" ref="E182:E188" si="56">IF(A182="","",VLOOKUP(LEFT(A182,1),Fteams,2,FALSE))</f>
        <v>Brighton &amp; Hove</v>
      </c>
      <c r="F182" s="23" t="s">
        <v>798</v>
      </c>
      <c r="G182" s="36">
        <v>11</v>
      </c>
      <c r="H182" s="26"/>
      <c r="I182" s="8" t="str">
        <f t="shared" ref="I182:T188" si="57">IF($A182="","",IF(LEFT($A182,1)=I$19,$G182,""))</f>
        <v/>
      </c>
      <c r="J182" s="8">
        <f t="shared" si="57"/>
        <v>11</v>
      </c>
      <c r="K182" s="8" t="str">
        <f t="shared" si="57"/>
        <v/>
      </c>
      <c r="L182" s="8" t="str">
        <f t="shared" si="57"/>
        <v/>
      </c>
      <c r="M182" s="8" t="str">
        <f t="shared" si="57"/>
        <v/>
      </c>
      <c r="N182" s="8" t="str">
        <f t="shared" si="57"/>
        <v/>
      </c>
      <c r="O182" s="8" t="str">
        <f t="shared" si="57"/>
        <v/>
      </c>
      <c r="P182" s="8" t="str">
        <f t="shared" si="57"/>
        <v/>
      </c>
      <c r="Q182" s="8" t="str">
        <f t="shared" si="57"/>
        <v/>
      </c>
      <c r="R182" s="8" t="str">
        <f t="shared" si="57"/>
        <v/>
      </c>
      <c r="S182" s="8" t="str">
        <f t="shared" si="57"/>
        <v/>
      </c>
      <c r="T182" s="8" t="str">
        <f t="shared" si="57"/>
        <v/>
      </c>
      <c r="U182" s="8"/>
      <c r="V182" s="2"/>
      <c r="W182" s="13" t="e">
        <f>IF(F182="","",IF(F182-VLOOKUP(#REF!,AWstandards,VLOOKUP(D182,Age,2,FALSE),FALSE)&lt;0,"","aw"))</f>
        <v>#REF!</v>
      </c>
    </row>
    <row r="183" spans="1:23">
      <c r="A183" s="17" t="s">
        <v>444</v>
      </c>
      <c r="B183" s="41">
        <v>2</v>
      </c>
      <c r="C183" s="50" t="str">
        <f t="shared" si="55"/>
        <v>Reuben Shewan</v>
      </c>
      <c r="D183" s="50" t="e">
        <f>IF(A183="","",VLOOKUP(#REF!,IF(LEN(A183)=2,FSB,FSA),VLOOKUP(LEFT(A183,1),Fteams,7,FALSE),FALSE))</f>
        <v>#REF!</v>
      </c>
      <c r="E183" s="50" t="str">
        <f t="shared" si="56"/>
        <v>Chichester</v>
      </c>
      <c r="F183" s="23" t="s">
        <v>799</v>
      </c>
      <c r="G183" s="36">
        <v>10</v>
      </c>
      <c r="H183" s="26"/>
      <c r="I183" s="8" t="str">
        <f t="shared" si="57"/>
        <v/>
      </c>
      <c r="J183" s="8" t="str">
        <f t="shared" si="57"/>
        <v/>
      </c>
      <c r="K183" s="8" t="str">
        <f t="shared" si="57"/>
        <v/>
      </c>
      <c r="L183" s="8">
        <f t="shared" si="57"/>
        <v>10</v>
      </c>
      <c r="M183" s="8" t="str">
        <f t="shared" si="57"/>
        <v/>
      </c>
      <c r="N183" s="8" t="str">
        <f t="shared" si="57"/>
        <v/>
      </c>
      <c r="O183" s="8" t="str">
        <f t="shared" si="57"/>
        <v/>
      </c>
      <c r="P183" s="8" t="str">
        <f t="shared" si="57"/>
        <v/>
      </c>
      <c r="Q183" s="8" t="str">
        <f t="shared" si="57"/>
        <v/>
      </c>
      <c r="R183" s="8" t="str">
        <f t="shared" si="57"/>
        <v/>
      </c>
      <c r="S183" s="8" t="str">
        <f t="shared" si="57"/>
        <v/>
      </c>
      <c r="T183" s="8" t="str">
        <f t="shared" si="57"/>
        <v/>
      </c>
      <c r="U183" s="8"/>
      <c r="V183" s="2"/>
      <c r="W183" s="13" t="e">
        <f>IF(F183="","",IF(F183-VLOOKUP(#REF!,AWstandards,VLOOKUP(D183,Age,2,FALSE),FALSE)&lt;0,"","aw"))</f>
        <v>#REF!</v>
      </c>
    </row>
    <row r="184" spans="1:23">
      <c r="A184" s="17" t="s">
        <v>477</v>
      </c>
      <c r="B184" s="41">
        <v>3</v>
      </c>
      <c r="C184" s="50" t="str">
        <f t="shared" si="55"/>
        <v>Daniel Suarez Biberle</v>
      </c>
      <c r="D184" s="50" t="e">
        <f>IF(A184="","",VLOOKUP(#REF!,IF(LEN(A184)=2,FSB,FSA),VLOOKUP(LEFT(A184,1),Fteams,7,FALSE),FALSE))</f>
        <v>#REF!</v>
      </c>
      <c r="E184" s="50" t="str">
        <f t="shared" si="56"/>
        <v>Eastbourne</v>
      </c>
      <c r="F184" s="23" t="s">
        <v>806</v>
      </c>
      <c r="G184" s="36">
        <v>9</v>
      </c>
      <c r="H184" s="26"/>
      <c r="I184" s="8" t="str">
        <f t="shared" si="57"/>
        <v/>
      </c>
      <c r="J184" s="8" t="str">
        <f t="shared" si="57"/>
        <v/>
      </c>
      <c r="K184" s="8" t="str">
        <f t="shared" si="57"/>
        <v/>
      </c>
      <c r="L184" s="8" t="str">
        <f t="shared" si="57"/>
        <v/>
      </c>
      <c r="M184" s="8">
        <f t="shared" si="57"/>
        <v>9</v>
      </c>
      <c r="N184" s="8" t="str">
        <f t="shared" si="57"/>
        <v/>
      </c>
      <c r="O184" s="8" t="str">
        <f t="shared" si="57"/>
        <v/>
      </c>
      <c r="P184" s="8" t="str">
        <f t="shared" si="57"/>
        <v/>
      </c>
      <c r="Q184" s="8" t="str">
        <f t="shared" si="57"/>
        <v/>
      </c>
      <c r="R184" s="8" t="str">
        <f t="shared" si="57"/>
        <v/>
      </c>
      <c r="S184" s="8" t="str">
        <f t="shared" si="57"/>
        <v/>
      </c>
      <c r="T184" s="8" t="str">
        <f t="shared" si="57"/>
        <v/>
      </c>
      <c r="U184" s="8"/>
      <c r="V184" s="2"/>
      <c r="W184" s="13" t="e">
        <f>IF(F184="","",IF(F184-VLOOKUP(#REF!,AWstandards,VLOOKUP(D184,Age,2,FALSE),FALSE)&lt;0,"","aw"))</f>
        <v>#REF!</v>
      </c>
    </row>
    <row r="185" spans="1:23">
      <c r="A185" s="17" t="s">
        <v>467</v>
      </c>
      <c r="B185" s="41">
        <v>4</v>
      </c>
      <c r="C185" s="50" t="str">
        <f t="shared" si="55"/>
        <v>Zeki Ruso</v>
      </c>
      <c r="D185" s="50" t="e">
        <f>IF(A185="","",VLOOKUP(#REF!,IF(LEN(A185)=2,FSB,FSA),VLOOKUP(LEFT(A185,1),Fteams,7,FALSE),FALSE))</f>
        <v>#REF!</v>
      </c>
      <c r="E185" s="50" t="str">
        <f t="shared" si="56"/>
        <v>Worthing</v>
      </c>
      <c r="F185" s="23" t="s">
        <v>801</v>
      </c>
      <c r="G185" s="36">
        <v>8</v>
      </c>
      <c r="H185" s="26"/>
      <c r="I185" s="8" t="str">
        <f t="shared" si="57"/>
        <v/>
      </c>
      <c r="J185" s="8" t="str">
        <f t="shared" si="57"/>
        <v/>
      </c>
      <c r="K185" s="8" t="str">
        <f t="shared" si="57"/>
        <v/>
      </c>
      <c r="L185" s="8" t="str">
        <f t="shared" si="57"/>
        <v/>
      </c>
      <c r="M185" s="8" t="str">
        <f t="shared" si="57"/>
        <v/>
      </c>
      <c r="N185" s="8" t="str">
        <f t="shared" si="57"/>
        <v/>
      </c>
      <c r="O185" s="8" t="str">
        <f t="shared" si="57"/>
        <v/>
      </c>
      <c r="P185" s="8">
        <f t="shared" si="57"/>
        <v>8</v>
      </c>
      <c r="Q185" s="8" t="str">
        <f t="shared" si="57"/>
        <v/>
      </c>
      <c r="R185" s="8" t="str">
        <f t="shared" si="57"/>
        <v/>
      </c>
      <c r="S185" s="8" t="str">
        <f t="shared" si="57"/>
        <v/>
      </c>
      <c r="T185" s="8" t="str">
        <f t="shared" si="57"/>
        <v/>
      </c>
      <c r="U185" s="8"/>
      <c r="V185" s="2"/>
      <c r="W185" s="13" t="e">
        <f>IF(F185="","",IF(F185-VLOOKUP(#REF!,AWstandards,VLOOKUP(D185,Age,2,FALSE),FALSE)&lt;0,"","aw"))</f>
        <v>#REF!</v>
      </c>
    </row>
    <row r="186" spans="1:23">
      <c r="A186" s="17" t="s">
        <v>445</v>
      </c>
      <c r="B186" s="41">
        <v>5</v>
      </c>
      <c r="C186" s="50" t="str">
        <f t="shared" si="55"/>
        <v>Joseph Baynes</v>
      </c>
      <c r="D186" s="50" t="e">
        <f>IF(A186="","",VLOOKUP(#REF!,IF(LEN(A186)=2,FSB,FSA),VLOOKUP(LEFT(A186,1),Fteams,7,FALSE),FALSE))</f>
        <v>#REF!</v>
      </c>
      <c r="E186" s="50" t="str">
        <f t="shared" si="56"/>
        <v>Lewes</v>
      </c>
      <c r="F186" s="23" t="s">
        <v>802</v>
      </c>
      <c r="G186" s="36">
        <v>7</v>
      </c>
      <c r="H186" s="26"/>
      <c r="I186" s="8" t="str">
        <f t="shared" si="57"/>
        <v/>
      </c>
      <c r="J186" s="8" t="str">
        <f t="shared" si="57"/>
        <v/>
      </c>
      <c r="K186" s="8" t="str">
        <f t="shared" si="57"/>
        <v/>
      </c>
      <c r="L186" s="8" t="str">
        <f t="shared" si="57"/>
        <v/>
      </c>
      <c r="M186" s="8" t="str">
        <f t="shared" si="57"/>
        <v/>
      </c>
      <c r="N186" s="8" t="str">
        <f t="shared" si="57"/>
        <v/>
      </c>
      <c r="O186" s="8">
        <f t="shared" si="57"/>
        <v>7</v>
      </c>
      <c r="P186" s="8" t="str">
        <f t="shared" si="57"/>
        <v/>
      </c>
      <c r="Q186" s="8" t="str">
        <f t="shared" si="57"/>
        <v/>
      </c>
      <c r="R186" s="8" t="str">
        <f t="shared" si="57"/>
        <v/>
      </c>
      <c r="S186" s="8" t="str">
        <f t="shared" si="57"/>
        <v/>
      </c>
      <c r="T186" s="8" t="str">
        <f t="shared" si="57"/>
        <v/>
      </c>
      <c r="U186" s="8"/>
      <c r="V186" s="2"/>
      <c r="W186" s="13" t="e">
        <f>IF(F186="","",IF(F186-VLOOKUP(#REF!,AWstandards,VLOOKUP(D186,Age,2,FALSE),FALSE)&lt;0,"","aw"))</f>
        <v>#REF!</v>
      </c>
    </row>
    <row r="187" spans="1:23">
      <c r="A187" s="17" t="s">
        <v>446</v>
      </c>
      <c r="B187" s="41">
        <v>6</v>
      </c>
      <c r="C187" s="50" t="str">
        <f t="shared" si="55"/>
        <v>Muyi Chen</v>
      </c>
      <c r="D187" s="50" t="e">
        <f>IF(A187="","",VLOOKUP(#REF!,IF(LEN(A187)=2,FSB,FSA),VLOOKUP(LEFT(A187,1),Fteams,7,FALSE),FALSE))</f>
        <v>#REF!</v>
      </c>
      <c r="E187" s="50" t="str">
        <f t="shared" si="56"/>
        <v>Crawley</v>
      </c>
      <c r="F187" s="23" t="s">
        <v>803</v>
      </c>
      <c r="G187" s="36">
        <v>6</v>
      </c>
      <c r="H187" s="26"/>
      <c r="I187" s="8" t="str">
        <f t="shared" si="57"/>
        <v/>
      </c>
      <c r="J187" s="8" t="str">
        <f t="shared" si="57"/>
        <v/>
      </c>
      <c r="K187" s="8">
        <f t="shared" si="57"/>
        <v>6</v>
      </c>
      <c r="L187" s="8" t="str">
        <f t="shared" si="57"/>
        <v/>
      </c>
      <c r="M187" s="8" t="str">
        <f t="shared" si="57"/>
        <v/>
      </c>
      <c r="N187" s="8" t="str">
        <f t="shared" si="57"/>
        <v/>
      </c>
      <c r="O187" s="8" t="str">
        <f t="shared" si="57"/>
        <v/>
      </c>
      <c r="P187" s="8" t="str">
        <f t="shared" si="57"/>
        <v/>
      </c>
      <c r="Q187" s="8" t="str">
        <f t="shared" si="57"/>
        <v/>
      </c>
      <c r="R187" s="8" t="str">
        <f t="shared" si="57"/>
        <v/>
      </c>
      <c r="S187" s="8" t="str">
        <f t="shared" si="57"/>
        <v/>
      </c>
      <c r="T187" s="8" t="str">
        <f t="shared" si="57"/>
        <v/>
      </c>
      <c r="U187" s="8"/>
      <c r="V187" s="2"/>
      <c r="W187" s="13" t="e">
        <f>IF(F187="","",IF(F187-VLOOKUP(#REF!,AWstandards,VLOOKUP(D187,Age,2,FALSE),FALSE)&lt;0,"","aw"))</f>
        <v>#REF!</v>
      </c>
    </row>
    <row r="188" spans="1:23">
      <c r="A188" s="17" t="s">
        <v>486</v>
      </c>
      <c r="B188" s="41">
        <v>7</v>
      </c>
      <c r="C188" s="50" t="str">
        <f t="shared" si="55"/>
        <v>Dewi Edwards</v>
      </c>
      <c r="D188" s="50" t="e">
        <f>IF(A188="","",VLOOKUP(#REF!,IF(LEN(A188)=2,FSB,FSA),VLOOKUP(LEFT(A188,1),Fteams,7,FALSE),FALSE))</f>
        <v>#REF!</v>
      </c>
      <c r="E188" s="50" t="str">
        <f t="shared" si="56"/>
        <v>Hastings</v>
      </c>
      <c r="F188" s="23" t="s">
        <v>804</v>
      </c>
      <c r="G188" s="36">
        <v>5</v>
      </c>
      <c r="H188" s="26"/>
      <c r="I188" s="8" t="str">
        <f t="shared" si="57"/>
        <v/>
      </c>
      <c r="J188" s="8" t="str">
        <f t="shared" si="57"/>
        <v/>
      </c>
      <c r="K188" s="8" t="str">
        <f t="shared" si="57"/>
        <v/>
      </c>
      <c r="L188" s="8" t="str">
        <f t="shared" si="57"/>
        <v/>
      </c>
      <c r="M188" s="8" t="str">
        <f t="shared" si="57"/>
        <v/>
      </c>
      <c r="N188" s="8" t="str">
        <f t="shared" si="57"/>
        <v/>
      </c>
      <c r="O188" s="8" t="str">
        <f t="shared" si="57"/>
        <v/>
      </c>
      <c r="P188" s="8" t="str">
        <f t="shared" si="57"/>
        <v/>
      </c>
      <c r="Q188" s="8" t="str">
        <f t="shared" si="57"/>
        <v/>
      </c>
      <c r="R188" s="8" t="str">
        <f t="shared" si="57"/>
        <v/>
      </c>
      <c r="S188" s="8">
        <f t="shared" si="57"/>
        <v>5</v>
      </c>
      <c r="T188" s="8" t="str">
        <f t="shared" si="57"/>
        <v/>
      </c>
      <c r="U188" s="8"/>
      <c r="V188" s="2"/>
      <c r="W188" s="13" t="e">
        <f>IF(F188="","",IF(F188-VLOOKUP(#REF!,AWstandards,VLOOKUP(D188,Age,2,FALSE),FALSE)&lt;0,"","aw"))</f>
        <v>#REF!</v>
      </c>
    </row>
    <row r="189" spans="1:23" ht="13">
      <c r="A189" s="15" t="s">
        <v>4</v>
      </c>
      <c r="B189" s="31"/>
      <c r="C189" s="51" t="s">
        <v>72</v>
      </c>
      <c r="D189" s="52"/>
      <c r="E189" s="53"/>
      <c r="F189" s="20"/>
      <c r="G189" s="35"/>
      <c r="H189" s="2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2" t="s">
        <v>19</v>
      </c>
      <c r="W189" s="2"/>
    </row>
    <row r="190" spans="1:23">
      <c r="A190" s="17" t="s">
        <v>457</v>
      </c>
      <c r="B190" s="41">
        <v>1</v>
      </c>
      <c r="C190" s="50" t="str">
        <f>IF(A190="","",VLOOKUP($A$189,IF(LEN(A190)=2,FSB,FSA),VLOOKUP(LEFT(A190,1),Fteams,6,FALSE),FALSE))</f>
        <v>Arthur Rogers</v>
      </c>
      <c r="D190" s="50">
        <f>IF(A190="","",VLOOKUP($A189,IF(LEN(A190)=2,FSB,FSA),VLOOKUP(LEFT(A190,1),Fteams,7,FALSE),FALSE))</f>
        <v>0</v>
      </c>
      <c r="E190" s="50" t="str">
        <f>IF(A190="","",VLOOKUP(LEFT(A190,1),Fteams,2,FALSE))</f>
        <v>Brighton &amp; Hove</v>
      </c>
      <c r="F190" s="23" t="s">
        <v>805</v>
      </c>
      <c r="G190" s="36">
        <v>11</v>
      </c>
      <c r="H190" s="26"/>
      <c r="I190" s="8" t="str">
        <f t="shared" ref="I190:T194" si="58">IF($A190="","",IF(LEFT($A190,1)=I$19,$G190,""))</f>
        <v/>
      </c>
      <c r="J190" s="8">
        <f t="shared" si="58"/>
        <v>11</v>
      </c>
      <c r="K190" s="8" t="str">
        <f t="shared" si="58"/>
        <v/>
      </c>
      <c r="L190" s="8" t="str">
        <f t="shared" si="58"/>
        <v/>
      </c>
      <c r="M190" s="8" t="str">
        <f t="shared" si="58"/>
        <v/>
      </c>
      <c r="N190" s="8" t="str">
        <f t="shared" si="58"/>
        <v/>
      </c>
      <c r="O190" s="8" t="str">
        <f t="shared" si="58"/>
        <v/>
      </c>
      <c r="P190" s="8" t="str">
        <f t="shared" si="58"/>
        <v/>
      </c>
      <c r="Q190" s="8" t="str">
        <f t="shared" si="58"/>
        <v/>
      </c>
      <c r="R190" s="8" t="str">
        <f t="shared" si="58"/>
        <v/>
      </c>
      <c r="S190" s="8" t="str">
        <f t="shared" si="58"/>
        <v/>
      </c>
      <c r="T190" s="8" t="str">
        <f t="shared" si="58"/>
        <v/>
      </c>
      <c r="U190" s="8"/>
      <c r="V190" s="2"/>
      <c r="W190" s="13" t="e">
        <f>IF(F190="","",IF(F190-VLOOKUP($A189,AWstandards,VLOOKUP(D190,Age,2,FALSE),FALSE)&lt;0,"","aw"))</f>
        <v>#N/A</v>
      </c>
    </row>
    <row r="191" spans="1:23">
      <c r="A191" s="17" t="s">
        <v>466</v>
      </c>
      <c r="B191" s="41">
        <v>2</v>
      </c>
      <c r="C191" s="50" t="str">
        <f>IF(A191="","",VLOOKUP($A$189,IF(LEN(A191)=2,FSB,FSA),VLOOKUP(LEFT(A191,1),Fteams,6,FALSE),FALSE))</f>
        <v>Jack Shires</v>
      </c>
      <c r="D191" s="50">
        <f>IF(A191="","",VLOOKUP($A189,IF(LEN(A191)=2,FSB,FSA),VLOOKUP(LEFT(A191,1),Fteams,7,FALSE),FALSE))</f>
        <v>0</v>
      </c>
      <c r="E191" s="50" t="str">
        <f>IF(A191="","",VLOOKUP(LEFT(A191,1),Fteams,2,FALSE))</f>
        <v>Eastbourne</v>
      </c>
      <c r="F191" s="23" t="s">
        <v>800</v>
      </c>
      <c r="G191" s="36">
        <v>10</v>
      </c>
      <c r="H191" s="26"/>
      <c r="I191" s="8" t="str">
        <f t="shared" si="58"/>
        <v/>
      </c>
      <c r="J191" s="8" t="str">
        <f t="shared" si="58"/>
        <v/>
      </c>
      <c r="K191" s="8" t="str">
        <f t="shared" si="58"/>
        <v/>
      </c>
      <c r="L191" s="8" t="str">
        <f t="shared" si="58"/>
        <v/>
      </c>
      <c r="M191" s="8">
        <f t="shared" si="58"/>
        <v>10</v>
      </c>
      <c r="N191" s="8" t="str">
        <f t="shared" si="58"/>
        <v/>
      </c>
      <c r="O191" s="8" t="str">
        <f t="shared" si="58"/>
        <v/>
      </c>
      <c r="P191" s="8" t="str">
        <f t="shared" si="58"/>
        <v/>
      </c>
      <c r="Q191" s="8" t="str">
        <f t="shared" si="58"/>
        <v/>
      </c>
      <c r="R191" s="8" t="str">
        <f t="shared" si="58"/>
        <v/>
      </c>
      <c r="S191" s="8" t="str">
        <f t="shared" si="58"/>
        <v/>
      </c>
      <c r="T191" s="8" t="str">
        <f t="shared" si="58"/>
        <v/>
      </c>
      <c r="U191" s="8"/>
      <c r="V191" s="2"/>
      <c r="W191" s="13" t="e">
        <f>IF(F191="","",IF(F191-VLOOKUP($A189,AWstandards,VLOOKUP(D191,Age,2,FALSE),FALSE)&lt;0,"","aw"))</f>
        <v>#N/A</v>
      </c>
    </row>
    <row r="192" spans="1:23">
      <c r="A192" s="17" t="s">
        <v>478</v>
      </c>
      <c r="B192" s="41">
        <v>3</v>
      </c>
      <c r="C192" s="50" t="str">
        <f>IF(A192="","",VLOOKUP($A$189,IF(LEN(A192)=2,FSB,FSA),VLOOKUP(LEFT(A192,1),Fteams,6,FALSE),FALSE))</f>
        <v>Roscoe Harris</v>
      </c>
      <c r="D192" s="50">
        <f>IF(A192="","",VLOOKUP($A189,IF(LEN(A192)=2,FSB,FSA),VLOOKUP(LEFT(A192,1),Fteams,7,FALSE),FALSE))</f>
        <v>0</v>
      </c>
      <c r="E192" s="50" t="str">
        <f>IF(A192="","",VLOOKUP(LEFT(A192,1),Fteams,2,FALSE))</f>
        <v>Lewes</v>
      </c>
      <c r="F192" s="23" t="s">
        <v>807</v>
      </c>
      <c r="G192" s="36">
        <v>9</v>
      </c>
      <c r="H192" s="26"/>
      <c r="I192" s="8" t="str">
        <f t="shared" si="58"/>
        <v/>
      </c>
      <c r="J192" s="8" t="str">
        <f t="shared" si="58"/>
        <v/>
      </c>
      <c r="K192" s="8" t="str">
        <f t="shared" si="58"/>
        <v/>
      </c>
      <c r="L192" s="8" t="str">
        <f t="shared" si="58"/>
        <v/>
      </c>
      <c r="M192" s="8" t="str">
        <f t="shared" si="58"/>
        <v/>
      </c>
      <c r="N192" s="8" t="str">
        <f t="shared" si="58"/>
        <v/>
      </c>
      <c r="O192" s="8">
        <f t="shared" si="58"/>
        <v>9</v>
      </c>
      <c r="P192" s="8" t="str">
        <f t="shared" si="58"/>
        <v/>
      </c>
      <c r="Q192" s="8" t="str">
        <f t="shared" si="58"/>
        <v/>
      </c>
      <c r="R192" s="8" t="str">
        <f t="shared" si="58"/>
        <v/>
      </c>
      <c r="S192" s="8" t="str">
        <f t="shared" si="58"/>
        <v/>
      </c>
      <c r="T192" s="8" t="str">
        <f t="shared" si="58"/>
        <v/>
      </c>
      <c r="U192" s="8"/>
      <c r="V192" s="2"/>
      <c r="W192" s="13" t="e">
        <f>IF(F192="","",IF(F192-VLOOKUP($A189,AWstandards,VLOOKUP(D192,Age,2,FALSE),FALSE)&lt;0,"","aw"))</f>
        <v>#N/A</v>
      </c>
    </row>
    <row r="193" spans="1:23">
      <c r="A193" s="17" t="s">
        <v>456</v>
      </c>
      <c r="B193" s="41">
        <v>4</v>
      </c>
      <c r="C193" s="50" t="str">
        <f>IF(A193="","",VLOOKUP($A$189,IF(LEN(A193)=2,FSB,FSA),VLOOKUP(LEFT(A193,1),Fteams,6,FALSE),FALSE))</f>
        <v>Dylan Walker</v>
      </c>
      <c r="D193" s="50">
        <f>IF(A193="","",VLOOKUP($A189,IF(LEN(A193)=2,FSB,FSA),VLOOKUP(LEFT(A193,1),Fteams,7,FALSE),FALSE))</f>
        <v>0</v>
      </c>
      <c r="E193" s="50" t="str">
        <f>IF(A193="","",VLOOKUP(LEFT(A193,1),Fteams,2,FALSE))</f>
        <v>Crawley</v>
      </c>
      <c r="F193" s="23" t="s">
        <v>808</v>
      </c>
      <c r="G193" s="36">
        <v>8</v>
      </c>
      <c r="H193" s="26"/>
      <c r="I193" s="8" t="str">
        <f t="shared" si="58"/>
        <v/>
      </c>
      <c r="J193" s="8" t="str">
        <f t="shared" si="58"/>
        <v/>
      </c>
      <c r="K193" s="8">
        <f t="shared" si="58"/>
        <v>8</v>
      </c>
      <c r="L193" s="8" t="str">
        <f t="shared" si="58"/>
        <v/>
      </c>
      <c r="M193" s="8" t="str">
        <f t="shared" si="58"/>
        <v/>
      </c>
      <c r="N193" s="8" t="str">
        <f t="shared" si="58"/>
        <v/>
      </c>
      <c r="O193" s="8" t="str">
        <f t="shared" si="58"/>
        <v/>
      </c>
      <c r="P193" s="8" t="str">
        <f t="shared" si="58"/>
        <v/>
      </c>
      <c r="Q193" s="8" t="str">
        <f t="shared" si="58"/>
        <v/>
      </c>
      <c r="R193" s="8" t="str">
        <f t="shared" si="58"/>
        <v/>
      </c>
      <c r="S193" s="8" t="str">
        <f t="shared" si="58"/>
        <v/>
      </c>
      <c r="T193" s="8" t="str">
        <f t="shared" si="58"/>
        <v/>
      </c>
      <c r="U193" s="8"/>
      <c r="V193" s="2"/>
      <c r="W193" s="13" t="e">
        <f>IF(F193="","",IF(F193-VLOOKUP($A189,AWstandards,VLOOKUP(D193,Age,2,FALSE),FALSE)&lt;0,"","aw"))</f>
        <v>#N/A</v>
      </c>
    </row>
    <row r="194" spans="1:23">
      <c r="A194" s="17" t="s">
        <v>459</v>
      </c>
      <c r="B194" s="41">
        <v>5</v>
      </c>
      <c r="C194" s="50" t="str">
        <f>IF(A194="","",VLOOKUP($A$189,IF(LEN(A194)=2,FSB,FSA),VLOOKUP(LEFT(A194,1),Fteams,6,FALSE),FALSE))</f>
        <v>Joe Stewart</v>
      </c>
      <c r="D194" s="50">
        <f>IF(A194="","",VLOOKUP($A189,IF(LEN(A194)=2,FSB,FSA),VLOOKUP(LEFT(A194,1),Fteams,7,FALSE),FALSE))</f>
        <v>0</v>
      </c>
      <c r="E194" s="50" t="str">
        <f>IF(A194="","",VLOOKUP(LEFT(A194,1),Fteams,2,FALSE))</f>
        <v>Chichester</v>
      </c>
      <c r="F194" s="23" t="s">
        <v>809</v>
      </c>
      <c r="G194" s="36">
        <v>7</v>
      </c>
      <c r="H194" s="26"/>
      <c r="I194" s="8" t="str">
        <f t="shared" si="58"/>
        <v/>
      </c>
      <c r="J194" s="8" t="str">
        <f t="shared" si="58"/>
        <v/>
      </c>
      <c r="K194" s="8" t="str">
        <f t="shared" si="58"/>
        <v/>
      </c>
      <c r="L194" s="8">
        <f t="shared" si="58"/>
        <v>7</v>
      </c>
      <c r="M194" s="8" t="str">
        <f t="shared" si="58"/>
        <v/>
      </c>
      <c r="N194" s="8" t="str">
        <f t="shared" si="58"/>
        <v/>
      </c>
      <c r="O194" s="8" t="str">
        <f t="shared" si="58"/>
        <v/>
      </c>
      <c r="P194" s="8" t="str">
        <f t="shared" si="58"/>
        <v/>
      </c>
      <c r="Q194" s="8" t="str">
        <f t="shared" si="58"/>
        <v/>
      </c>
      <c r="R194" s="8" t="str">
        <f t="shared" si="58"/>
        <v/>
      </c>
      <c r="S194" s="8" t="str">
        <f t="shared" si="58"/>
        <v/>
      </c>
      <c r="T194" s="8" t="str">
        <f t="shared" si="58"/>
        <v/>
      </c>
      <c r="U194" s="8"/>
      <c r="V194" s="2"/>
      <c r="W194" s="13" t="e">
        <f>IF(F194="","",IF(F194-VLOOKUP($A189,AWstandards,VLOOKUP(D194,Age,2,FALSE),FALSE)&lt;0,"","aw"))</f>
        <v>#N/A</v>
      </c>
    </row>
    <row r="195" spans="1:23" ht="13">
      <c r="A195" s="15" t="s">
        <v>9</v>
      </c>
      <c r="B195" s="31"/>
      <c r="C195" s="51" t="s">
        <v>141</v>
      </c>
      <c r="D195" s="52"/>
      <c r="E195" s="53"/>
      <c r="F195" s="20"/>
      <c r="G195" s="35"/>
      <c r="H195" s="2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2" t="s">
        <v>9</v>
      </c>
      <c r="W195" s="3"/>
    </row>
    <row r="196" spans="1:23">
      <c r="A196" s="16" t="s">
        <v>443</v>
      </c>
      <c r="B196" s="41">
        <v>1</v>
      </c>
      <c r="C196" s="50">
        <f t="shared" ref="C196:C202" si="59">IF(A196="","",VLOOKUP($A$195,IF(LEN(A196)=2,FSB,FSA),VLOOKUP(LEFT(A196,1),Fteams,6,FALSE),FALSE))</f>
        <v>0</v>
      </c>
      <c r="D196" s="50">
        <f>IF(A196="","",VLOOKUP($A195,IF(LEN(A196)=2,FSB,FSA),VLOOKUP(LEFT(A196,1),Fteams,7,FALSE),FALSE))</f>
        <v>0</v>
      </c>
      <c r="E196" s="50" t="str">
        <f t="shared" ref="E196:E202" si="60">IF(A196="","",VLOOKUP(LEFT(A196,1),Fteams,2,FALSE))</f>
        <v>Brighton &amp; Hove</v>
      </c>
      <c r="F196" s="23" t="s">
        <v>505</v>
      </c>
      <c r="G196" s="36">
        <v>11</v>
      </c>
      <c r="H196" s="26"/>
      <c r="I196" s="8" t="str">
        <f t="shared" ref="I196:T202" si="61">IF($A196="","",IF(LEFT($A196,1)=I$19,$G196,""))</f>
        <v/>
      </c>
      <c r="J196" s="8">
        <f t="shared" si="61"/>
        <v>11</v>
      </c>
      <c r="K196" s="8" t="str">
        <f t="shared" si="61"/>
        <v/>
      </c>
      <c r="L196" s="8" t="str">
        <f t="shared" si="61"/>
        <v/>
      </c>
      <c r="M196" s="8" t="str">
        <f t="shared" si="61"/>
        <v/>
      </c>
      <c r="N196" s="8" t="str">
        <f t="shared" si="61"/>
        <v/>
      </c>
      <c r="O196" s="8" t="str">
        <f t="shared" si="61"/>
        <v/>
      </c>
      <c r="P196" s="8" t="str">
        <f t="shared" si="61"/>
        <v/>
      </c>
      <c r="Q196" s="8" t="str">
        <f t="shared" si="61"/>
        <v/>
      </c>
      <c r="R196" s="8" t="str">
        <f t="shared" si="61"/>
        <v/>
      </c>
      <c r="S196" s="8" t="str">
        <f t="shared" si="61"/>
        <v/>
      </c>
      <c r="T196" s="8" t="str">
        <f t="shared" si="61"/>
        <v/>
      </c>
      <c r="U196" s="8"/>
      <c r="V196" s="2"/>
      <c r="W196" s="13" t="e">
        <f>IF(F196="","",IF(F196-VLOOKUP($A195,AWstandards,VLOOKUP(D196,Age,2,FALSE),FALSE)&gt;0,"","aw"))</f>
        <v>#N/A</v>
      </c>
    </row>
    <row r="197" spans="1:23">
      <c r="A197" s="16" t="s">
        <v>466</v>
      </c>
      <c r="B197" s="41">
        <v>2</v>
      </c>
      <c r="C197" s="50">
        <f t="shared" si="59"/>
        <v>0</v>
      </c>
      <c r="D197" s="50">
        <f>IF(A197="","",VLOOKUP($A195,IF(LEN(A197)=2,FSB,FSA),VLOOKUP(LEFT(A197,1),Fteams,7,FALSE),FALSE))</f>
        <v>0</v>
      </c>
      <c r="E197" s="50" t="str">
        <f t="shared" si="60"/>
        <v>Eastbourne</v>
      </c>
      <c r="F197" s="23" t="s">
        <v>766</v>
      </c>
      <c r="G197" s="36">
        <v>10</v>
      </c>
      <c r="H197" s="26"/>
      <c r="I197" s="8" t="str">
        <f t="shared" si="61"/>
        <v/>
      </c>
      <c r="J197" s="8" t="str">
        <f t="shared" si="61"/>
        <v/>
      </c>
      <c r="K197" s="8" t="str">
        <f t="shared" si="61"/>
        <v/>
      </c>
      <c r="L197" s="8" t="str">
        <f t="shared" si="61"/>
        <v/>
      </c>
      <c r="M197" s="8">
        <f t="shared" si="61"/>
        <v>10</v>
      </c>
      <c r="N197" s="8" t="str">
        <f t="shared" si="61"/>
        <v/>
      </c>
      <c r="O197" s="8" t="str">
        <f t="shared" si="61"/>
        <v/>
      </c>
      <c r="P197" s="8" t="str">
        <f t="shared" si="61"/>
        <v/>
      </c>
      <c r="Q197" s="8" t="str">
        <f t="shared" si="61"/>
        <v/>
      </c>
      <c r="R197" s="8" t="str">
        <f t="shared" si="61"/>
        <v/>
      </c>
      <c r="S197" s="8" t="str">
        <f t="shared" si="61"/>
        <v/>
      </c>
      <c r="T197" s="8" t="str">
        <f t="shared" si="61"/>
        <v/>
      </c>
      <c r="U197" s="8"/>
      <c r="V197" s="2"/>
      <c r="W197" s="13" t="e">
        <f>IF(F197="","",IF(F197-VLOOKUP($A195,AWstandards,VLOOKUP(D197,Age,2,FALSE),FALSE)&gt;0,"","aw"))</f>
        <v>#N/A</v>
      </c>
    </row>
    <row r="198" spans="1:23">
      <c r="A198" s="16" t="s">
        <v>446</v>
      </c>
      <c r="B198" s="41">
        <v>3</v>
      </c>
      <c r="C198" s="50">
        <f t="shared" si="59"/>
        <v>0</v>
      </c>
      <c r="D198" s="50">
        <f>IF(A198="","",VLOOKUP($A195,IF(LEN(A198)=2,FSB,FSA),VLOOKUP(LEFT(A198,1),Fteams,7,FALSE),FALSE))</f>
        <v>0</v>
      </c>
      <c r="E198" s="50" t="str">
        <f t="shared" si="60"/>
        <v>Crawley</v>
      </c>
      <c r="F198" s="23" t="s">
        <v>767</v>
      </c>
      <c r="G198" s="36">
        <v>9</v>
      </c>
      <c r="H198" s="26"/>
      <c r="I198" s="8" t="str">
        <f t="shared" si="61"/>
        <v/>
      </c>
      <c r="J198" s="8" t="str">
        <f t="shared" si="61"/>
        <v/>
      </c>
      <c r="K198" s="8">
        <f t="shared" si="61"/>
        <v>9</v>
      </c>
      <c r="L198" s="8" t="str">
        <f t="shared" si="61"/>
        <v/>
      </c>
      <c r="M198" s="8" t="str">
        <f t="shared" si="61"/>
        <v/>
      </c>
      <c r="N198" s="8" t="str">
        <f t="shared" si="61"/>
        <v/>
      </c>
      <c r="O198" s="8" t="str">
        <f t="shared" si="61"/>
        <v/>
      </c>
      <c r="P198" s="8" t="str">
        <f t="shared" si="61"/>
        <v/>
      </c>
      <c r="Q198" s="8" t="str">
        <f t="shared" si="61"/>
        <v/>
      </c>
      <c r="R198" s="8" t="str">
        <f t="shared" si="61"/>
        <v/>
      </c>
      <c r="S198" s="8" t="str">
        <f t="shared" si="61"/>
        <v/>
      </c>
      <c r="T198" s="8" t="str">
        <f t="shared" si="61"/>
        <v/>
      </c>
      <c r="U198" s="8"/>
      <c r="V198" s="2"/>
      <c r="W198" s="13" t="e">
        <f>IF(F198="","",IF(F198-VLOOKUP($A195,AWstandards,VLOOKUP(D198,Age,2,FALSE),FALSE)&gt;0,"","aw"))</f>
        <v>#N/A</v>
      </c>
    </row>
    <row r="199" spans="1:23">
      <c r="A199" s="16" t="s">
        <v>444</v>
      </c>
      <c r="B199" s="41">
        <v>4</v>
      </c>
      <c r="C199" s="50">
        <f t="shared" si="59"/>
        <v>0</v>
      </c>
      <c r="D199" s="50">
        <f>IF(A199="","",VLOOKUP($A195,IF(LEN(A199)=2,FSB,FSA),VLOOKUP(LEFT(A199,1),Fteams,7,FALSE),FALSE))</f>
        <v>0</v>
      </c>
      <c r="E199" s="50" t="str">
        <f t="shared" si="60"/>
        <v>Chichester</v>
      </c>
      <c r="F199" s="23" t="s">
        <v>768</v>
      </c>
      <c r="G199" s="36">
        <v>8</v>
      </c>
      <c r="H199" s="26"/>
      <c r="I199" s="8" t="str">
        <f t="shared" si="61"/>
        <v/>
      </c>
      <c r="J199" s="8" t="str">
        <f t="shared" si="61"/>
        <v/>
      </c>
      <c r="K199" s="8" t="str">
        <f t="shared" si="61"/>
        <v/>
      </c>
      <c r="L199" s="8">
        <f t="shared" si="61"/>
        <v>8</v>
      </c>
      <c r="M199" s="8" t="str">
        <f t="shared" si="61"/>
        <v/>
      </c>
      <c r="N199" s="8" t="str">
        <f t="shared" si="61"/>
        <v/>
      </c>
      <c r="O199" s="8" t="str">
        <f t="shared" si="61"/>
        <v/>
      </c>
      <c r="P199" s="8" t="str">
        <f t="shared" si="61"/>
        <v/>
      </c>
      <c r="Q199" s="8" t="str">
        <f t="shared" si="61"/>
        <v/>
      </c>
      <c r="R199" s="8" t="str">
        <f t="shared" si="61"/>
        <v/>
      </c>
      <c r="S199" s="8" t="str">
        <f t="shared" si="61"/>
        <v/>
      </c>
      <c r="T199" s="8" t="str">
        <f t="shared" si="61"/>
        <v/>
      </c>
      <c r="U199" s="8"/>
      <c r="V199" s="2"/>
      <c r="W199" s="13" t="e">
        <f>IF(F199="","",IF(F199-VLOOKUP($A195,AWstandards,VLOOKUP(D199,Age,2,FALSE),FALSE)&gt;0,"","aw"))</f>
        <v>#N/A</v>
      </c>
    </row>
    <row r="200" spans="1:23">
      <c r="A200" s="16" t="s">
        <v>445</v>
      </c>
      <c r="B200" s="41">
        <v>5</v>
      </c>
      <c r="C200" s="50">
        <f t="shared" si="59"/>
        <v>0</v>
      </c>
      <c r="D200" s="50">
        <f>IF(A200="","",VLOOKUP($A195,IF(LEN(A200)=2,FSB,FSA),VLOOKUP(LEFT(A200,1),Fteams,7,FALSE),FALSE))</f>
        <v>0</v>
      </c>
      <c r="E200" s="50" t="str">
        <f t="shared" si="60"/>
        <v>Lewes</v>
      </c>
      <c r="F200" s="23" t="s">
        <v>769</v>
      </c>
      <c r="G200" s="36">
        <v>7</v>
      </c>
      <c r="H200" s="26"/>
      <c r="I200" s="8" t="str">
        <f t="shared" si="61"/>
        <v/>
      </c>
      <c r="J200" s="8" t="str">
        <f t="shared" si="61"/>
        <v/>
      </c>
      <c r="K200" s="8" t="str">
        <f t="shared" si="61"/>
        <v/>
      </c>
      <c r="L200" s="8" t="str">
        <f t="shared" si="61"/>
        <v/>
      </c>
      <c r="M200" s="8" t="str">
        <f t="shared" si="61"/>
        <v/>
      </c>
      <c r="N200" s="8" t="str">
        <f t="shared" si="61"/>
        <v/>
      </c>
      <c r="O200" s="8">
        <f t="shared" si="61"/>
        <v>7</v>
      </c>
      <c r="P200" s="8" t="str">
        <f t="shared" si="61"/>
        <v/>
      </c>
      <c r="Q200" s="8" t="str">
        <f t="shared" si="61"/>
        <v/>
      </c>
      <c r="R200" s="8" t="str">
        <f t="shared" si="61"/>
        <v/>
      </c>
      <c r="S200" s="8" t="str">
        <f t="shared" si="61"/>
        <v/>
      </c>
      <c r="T200" s="8" t="str">
        <f t="shared" si="61"/>
        <v/>
      </c>
      <c r="U200" s="8"/>
      <c r="V200" s="2"/>
      <c r="W200" s="13" t="e">
        <f>IF(F200="","",IF(F200-VLOOKUP($A195,AWstandards,VLOOKUP(D200,Age,2,FALSE),FALSE)&gt;0,"","aw"))</f>
        <v>#N/A</v>
      </c>
    </row>
    <row r="201" spans="1:23">
      <c r="A201" s="16" t="s">
        <v>447</v>
      </c>
      <c r="B201" s="41">
        <v>6</v>
      </c>
      <c r="C201" s="50">
        <f t="shared" si="59"/>
        <v>0</v>
      </c>
      <c r="D201" s="50">
        <f>IF(A201="","",VLOOKUP($A195,IF(LEN(A201)=2,FSB,FSA),VLOOKUP(LEFT(A201,1),Fteams,7,FALSE),FALSE))</f>
        <v>0</v>
      </c>
      <c r="E201" s="50" t="str">
        <f t="shared" si="60"/>
        <v>East Grinstead</v>
      </c>
      <c r="F201" s="23" t="s">
        <v>770</v>
      </c>
      <c r="G201" s="36">
        <v>6</v>
      </c>
      <c r="H201" s="26"/>
      <c r="I201" s="8" t="str">
        <f t="shared" si="61"/>
        <v/>
      </c>
      <c r="J201" s="8" t="str">
        <f t="shared" si="61"/>
        <v/>
      </c>
      <c r="K201" s="8" t="str">
        <f t="shared" si="61"/>
        <v/>
      </c>
      <c r="L201" s="8" t="str">
        <f t="shared" si="61"/>
        <v/>
      </c>
      <c r="M201" s="8" t="str">
        <f t="shared" si="61"/>
        <v/>
      </c>
      <c r="N201" s="8" t="str">
        <f t="shared" si="61"/>
        <v/>
      </c>
      <c r="O201" s="8" t="str">
        <f t="shared" si="61"/>
        <v/>
      </c>
      <c r="P201" s="8" t="str">
        <f t="shared" si="61"/>
        <v/>
      </c>
      <c r="Q201" s="8" t="str">
        <f t="shared" si="61"/>
        <v/>
      </c>
      <c r="R201" s="8">
        <f t="shared" si="61"/>
        <v>6</v>
      </c>
      <c r="S201" s="8" t="str">
        <f t="shared" si="61"/>
        <v/>
      </c>
      <c r="T201" s="8" t="str">
        <f t="shared" si="61"/>
        <v/>
      </c>
      <c r="U201" s="8"/>
      <c r="V201" s="2"/>
      <c r="W201" s="13" t="e">
        <f>IF(F201="","",IF(F201-VLOOKUP($A195,AWstandards,VLOOKUP(D201,Age,2,FALSE),FALSE)&gt;0,"","aw"))</f>
        <v>#N/A</v>
      </c>
    </row>
    <row r="202" spans="1:23">
      <c r="A202" s="16" t="s">
        <v>465</v>
      </c>
      <c r="B202" s="41">
        <v>7</v>
      </c>
      <c r="C202" s="50">
        <f t="shared" si="59"/>
        <v>0</v>
      </c>
      <c r="D202" s="50">
        <f>IF(A202="","",VLOOKUP($A195,IF(LEN(A202)=2,FSB,FSA),VLOOKUP(LEFT(A202,1),Fteams,7,FALSE),FALSE))</f>
        <v>0</v>
      </c>
      <c r="E202" s="50" t="str">
        <f t="shared" si="60"/>
        <v>Horsham BS</v>
      </c>
      <c r="F202" s="23" t="s">
        <v>771</v>
      </c>
      <c r="G202" s="36">
        <v>5</v>
      </c>
      <c r="H202" s="26"/>
      <c r="I202" s="8" t="str">
        <f t="shared" si="61"/>
        <v/>
      </c>
      <c r="J202" s="8" t="str">
        <f t="shared" si="61"/>
        <v/>
      </c>
      <c r="K202" s="8" t="str">
        <f t="shared" si="61"/>
        <v/>
      </c>
      <c r="L202" s="8" t="str">
        <f t="shared" si="61"/>
        <v/>
      </c>
      <c r="M202" s="8" t="str">
        <f t="shared" si="61"/>
        <v/>
      </c>
      <c r="N202" s="8">
        <f t="shared" si="61"/>
        <v>5</v>
      </c>
      <c r="O202" s="8" t="str">
        <f t="shared" si="61"/>
        <v/>
      </c>
      <c r="P202" s="8" t="str">
        <f t="shared" si="61"/>
        <v/>
      </c>
      <c r="Q202" s="8" t="str">
        <f t="shared" si="61"/>
        <v/>
      </c>
      <c r="R202" s="8" t="str">
        <f t="shared" si="61"/>
        <v/>
      </c>
      <c r="S202" s="8" t="str">
        <f t="shared" si="61"/>
        <v/>
      </c>
      <c r="T202" s="8" t="str">
        <f t="shared" si="61"/>
        <v/>
      </c>
      <c r="U202" s="8"/>
      <c r="V202" s="2"/>
      <c r="W202" s="13" t="e">
        <f>IF(F202="","",IF(F202-VLOOKUP($A195,AWstandards,VLOOKUP(D202,Age,2,FALSE),FALSE)&gt;0,"","aw"))</f>
        <v>#N/A</v>
      </c>
    </row>
    <row r="203" spans="1:23" ht="13">
      <c r="A203" s="15">
        <v>100</v>
      </c>
      <c r="B203" s="31"/>
      <c r="C203" s="43" t="s">
        <v>124</v>
      </c>
      <c r="D203" s="43"/>
      <c r="E203" s="49"/>
      <c r="F203" s="22"/>
      <c r="G203" s="35"/>
      <c r="H203" s="26" t="s">
        <v>37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2" t="s">
        <v>104</v>
      </c>
      <c r="W203" s="2"/>
    </row>
    <row r="204" spans="1:23">
      <c r="A204" s="83" t="s">
        <v>446</v>
      </c>
      <c r="B204" s="41">
        <v>1</v>
      </c>
      <c r="C204" s="50" t="str">
        <f>IF(A204="","",VLOOKUP($A$203,IF(LEN(A204)=2,F15B,F15A),VLOOKUP(LEFT(A204,1),Fteams,6,FALSE),FALSE))</f>
        <v>Ella Clark</v>
      </c>
      <c r="D204" s="50">
        <f>IF(A204="","",VLOOKUP($A203,IF(LEN(A204)=2,F15B,F15A),VLOOKUP(LEFT(A204,1),Fteams,7,FALSE),FALSE))</f>
        <v>0</v>
      </c>
      <c r="E204" s="50" t="str">
        <f t="shared" ref="E204:E213" si="62">IF(A204="","",VLOOKUP(LEFT(A204,1),Fteams,2,FALSE))</f>
        <v>Crawley</v>
      </c>
      <c r="F204" s="84" t="s">
        <v>453</v>
      </c>
      <c r="G204" s="85">
        <v>11</v>
      </c>
      <c r="H204" s="86"/>
      <c r="I204" s="8" t="str">
        <f t="shared" ref="I204:T206" si="63">IF($A204="","",IF(LEFT($A204,1)=I$19,$G204,""))</f>
        <v/>
      </c>
      <c r="J204" s="8" t="str">
        <f t="shared" si="63"/>
        <v/>
      </c>
      <c r="K204" s="8">
        <f t="shared" si="63"/>
        <v>11</v>
      </c>
      <c r="L204" s="8" t="str">
        <f t="shared" si="63"/>
        <v/>
      </c>
      <c r="M204" s="8" t="str">
        <f t="shared" si="63"/>
        <v/>
      </c>
      <c r="N204" s="8" t="str">
        <f t="shared" si="63"/>
        <v/>
      </c>
      <c r="O204" s="8" t="str">
        <f t="shared" si="63"/>
        <v/>
      </c>
      <c r="P204" s="8" t="str">
        <f t="shared" si="63"/>
        <v/>
      </c>
      <c r="Q204" s="8" t="str">
        <f t="shared" si="63"/>
        <v/>
      </c>
      <c r="R204" s="8" t="str">
        <f t="shared" si="63"/>
        <v/>
      </c>
      <c r="S204" s="8" t="str">
        <f t="shared" si="63"/>
        <v/>
      </c>
      <c r="T204" s="8" t="str">
        <f t="shared" si="63"/>
        <v/>
      </c>
      <c r="U204" s="8"/>
      <c r="V204" s="2"/>
      <c r="W204" s="13" t="e">
        <f>IF(F204="","",IF(F204-VLOOKUP($A203,AWstandards,VLOOKUP(D204,Age,2,FALSE),FALSE)&gt;0,"","aw"))</f>
        <v>#N/A</v>
      </c>
    </row>
    <row r="205" spans="1:23">
      <c r="A205" s="83" t="s">
        <v>466</v>
      </c>
      <c r="B205" s="41">
        <v>2</v>
      </c>
      <c r="C205" s="50" t="str">
        <f>IF(A205="","",VLOOKUP($A$203,IF(LEN(A205)=2,F15B,F15A),VLOOKUP(LEFT(A205,1),Fteams,6,FALSE),FALSE))</f>
        <v>Kristi Prifti</v>
      </c>
      <c r="D205" s="50">
        <f>IF(A205="","",VLOOKUP($A203,IF(LEN(A205)=2,F15B,F15A),VLOOKUP(LEFT(A205,1),Fteams,7,FALSE),FALSE))</f>
        <v>0</v>
      </c>
      <c r="E205" s="50" t="str">
        <f t="shared" si="62"/>
        <v>Eastbourne</v>
      </c>
      <c r="F205" s="84" t="s">
        <v>524</v>
      </c>
      <c r="G205" s="85">
        <v>10</v>
      </c>
      <c r="H205" s="86"/>
      <c r="I205" s="8" t="str">
        <f t="shared" si="63"/>
        <v/>
      </c>
      <c r="J205" s="8" t="str">
        <f t="shared" si="63"/>
        <v/>
      </c>
      <c r="K205" s="8" t="str">
        <f t="shared" si="63"/>
        <v/>
      </c>
      <c r="L205" s="8" t="str">
        <f t="shared" si="63"/>
        <v/>
      </c>
      <c r="M205" s="8">
        <f t="shared" si="63"/>
        <v>10</v>
      </c>
      <c r="N205" s="8" t="str">
        <f t="shared" si="63"/>
        <v/>
      </c>
      <c r="O205" s="8" t="str">
        <f t="shared" si="63"/>
        <v/>
      </c>
      <c r="P205" s="8" t="str">
        <f t="shared" si="63"/>
        <v/>
      </c>
      <c r="Q205" s="8" t="str">
        <f t="shared" si="63"/>
        <v/>
      </c>
      <c r="R205" s="8" t="str">
        <f t="shared" si="63"/>
        <v/>
      </c>
      <c r="S205" s="8" t="str">
        <f t="shared" si="63"/>
        <v/>
      </c>
      <c r="T205" s="8" t="str">
        <f t="shared" si="63"/>
        <v/>
      </c>
      <c r="U205" s="8"/>
      <c r="V205" s="2"/>
      <c r="W205" s="13" t="e">
        <f>IF(F205="","",IF(F205-VLOOKUP($A203,AWstandards,VLOOKUP(D205,Age,2,FALSE),FALSE)&gt;0,"","aw"))</f>
        <v>#N/A</v>
      </c>
    </row>
    <row r="206" spans="1:23">
      <c r="A206" s="83" t="s">
        <v>443</v>
      </c>
      <c r="B206" s="41">
        <v>3</v>
      </c>
      <c r="C206" s="50" t="str">
        <f>IF(A206="","",VLOOKUP($A$203,IF(LEN(A206)=2,F15B,F15A),VLOOKUP(LEFT(A206,1),Fteams,6,FALSE),FALSE))</f>
        <v>Joy Russell</v>
      </c>
      <c r="D206" s="50">
        <f>IF(A206="","",VLOOKUP($A203,IF(LEN(A206)=2,F15B,F15A),VLOOKUP(LEFT(A206,1),Fteams,7,FALSE),FALSE))</f>
        <v>0</v>
      </c>
      <c r="E206" s="50" t="str">
        <f t="shared" si="62"/>
        <v>Brighton &amp; Hove</v>
      </c>
      <c r="F206" s="84" t="s">
        <v>473</v>
      </c>
      <c r="G206" s="85">
        <v>9</v>
      </c>
      <c r="H206" s="86"/>
      <c r="I206" s="8" t="str">
        <f t="shared" si="63"/>
        <v/>
      </c>
      <c r="J206" s="8">
        <f t="shared" si="63"/>
        <v>9</v>
      </c>
      <c r="K206" s="8" t="str">
        <f t="shared" si="63"/>
        <v/>
      </c>
      <c r="L206" s="8" t="str">
        <f t="shared" si="63"/>
        <v/>
      </c>
      <c r="M206" s="8" t="str">
        <f t="shared" si="63"/>
        <v/>
      </c>
      <c r="N206" s="8" t="str">
        <f t="shared" si="63"/>
        <v/>
      </c>
      <c r="O206" s="8" t="str">
        <f t="shared" si="63"/>
        <v/>
      </c>
      <c r="P206" s="8" t="str">
        <f t="shared" si="63"/>
        <v/>
      </c>
      <c r="Q206" s="8" t="str">
        <f t="shared" si="63"/>
        <v/>
      </c>
      <c r="R206" s="8" t="str">
        <f t="shared" si="63"/>
        <v/>
      </c>
      <c r="S206" s="8" t="str">
        <f t="shared" si="63"/>
        <v/>
      </c>
      <c r="T206" s="8" t="str">
        <f t="shared" si="63"/>
        <v/>
      </c>
      <c r="U206" s="8"/>
      <c r="V206" s="2"/>
      <c r="W206" s="13" t="e">
        <f>IF(F206="","",IF(F206-VLOOKUP($A203,AWstandards,VLOOKUP(D206,Age,2,FALSE),FALSE)&gt;0,"","aw"))</f>
        <v>#N/A</v>
      </c>
    </row>
    <row r="207" spans="1:23">
      <c r="A207" s="83" t="s">
        <v>486</v>
      </c>
      <c r="B207" s="41">
        <v>4</v>
      </c>
      <c r="C207" s="50" t="str">
        <f>IF(A207="","",VLOOKUP($A$203,IF(LEN(A207)=2,F15B,F15A),VLOOKUP(LEFT(A207,1),Fteams,6,FALSE),FALSE))</f>
        <v>Olivia Henham</v>
      </c>
      <c r="D207" s="50">
        <f>IF(A207="","",VLOOKUP($A203,IF(LEN(A207)=2,F15B,F15A),VLOOKUP(LEFT(A207,1),Fteams,7,FALSE),FALSE))</f>
        <v>0</v>
      </c>
      <c r="E207" s="50" t="str">
        <f t="shared" si="62"/>
        <v>Hastings</v>
      </c>
      <c r="F207" s="84" t="s">
        <v>525</v>
      </c>
      <c r="G207" s="85">
        <v>8</v>
      </c>
      <c r="H207" s="86"/>
      <c r="I207" s="8" t="str">
        <f t="shared" ref="I207:T213" si="64">IF($A207="","",IF(LEFT($A207,1)=I$19,$G207,""))</f>
        <v/>
      </c>
      <c r="J207" s="8" t="str">
        <f t="shared" si="64"/>
        <v/>
      </c>
      <c r="K207" s="8" t="str">
        <f t="shared" si="64"/>
        <v/>
      </c>
      <c r="L207" s="8" t="str">
        <f t="shared" si="64"/>
        <v/>
      </c>
      <c r="M207" s="8" t="str">
        <f t="shared" si="64"/>
        <v/>
      </c>
      <c r="N207" s="8" t="str">
        <f t="shared" si="64"/>
        <v/>
      </c>
      <c r="O207" s="8" t="str">
        <f t="shared" si="64"/>
        <v/>
      </c>
      <c r="P207" s="8" t="str">
        <f t="shared" si="64"/>
        <v/>
      </c>
      <c r="Q207" s="8" t="str">
        <f t="shared" si="64"/>
        <v/>
      </c>
      <c r="R207" s="8" t="str">
        <f t="shared" si="64"/>
        <v/>
      </c>
      <c r="S207" s="8">
        <f t="shared" si="64"/>
        <v>8</v>
      </c>
      <c r="T207" s="8" t="str">
        <f t="shared" si="64"/>
        <v/>
      </c>
      <c r="U207" s="8"/>
      <c r="V207" s="2"/>
      <c r="W207" s="13" t="e">
        <f>IF(F207="","",IF(F207-VLOOKUP($A203,AWstandards,VLOOKUP(D207,Age,2,FALSE),FALSE)&gt;0,"","aw"))</f>
        <v>#N/A</v>
      </c>
    </row>
    <row r="208" spans="1:23">
      <c r="A208" s="83" t="s">
        <v>448</v>
      </c>
      <c r="B208" s="41">
        <v>5</v>
      </c>
      <c r="C208" s="50" t="str">
        <f>IF(A208="","",VLOOKUP($A$203,IF(LEN(A208)=2,F15B,F15A),VLOOKUP(LEFT(A208,1),Fteams,6,FALSE),FALSE))</f>
        <v>Sophie Smith</v>
      </c>
      <c r="D208" s="50">
        <f>IF(A208="","",VLOOKUP($A203,IF(LEN(A208)=2,F15B,F15A),VLOOKUP(LEFT(A208,1),Fteams,7,FALSE),FALSE))</f>
        <v>0</v>
      </c>
      <c r="E208" s="50" t="str">
        <f t="shared" si="62"/>
        <v>HYAC</v>
      </c>
      <c r="F208" s="84" t="s">
        <v>521</v>
      </c>
      <c r="G208" s="85">
        <v>7</v>
      </c>
      <c r="H208" s="86"/>
      <c r="I208" s="8">
        <f t="shared" si="64"/>
        <v>7</v>
      </c>
      <c r="J208" s="8" t="str">
        <f t="shared" si="64"/>
        <v/>
      </c>
      <c r="K208" s="8" t="str">
        <f t="shared" si="64"/>
        <v/>
      </c>
      <c r="L208" s="8" t="str">
        <f t="shared" si="64"/>
        <v/>
      </c>
      <c r="M208" s="8" t="str">
        <f t="shared" si="64"/>
        <v/>
      </c>
      <c r="N208" s="8" t="str">
        <f t="shared" si="64"/>
        <v/>
      </c>
      <c r="O208" s="8" t="str">
        <f t="shared" si="64"/>
        <v/>
      </c>
      <c r="P208" s="8" t="str">
        <f t="shared" si="64"/>
        <v/>
      </c>
      <c r="Q208" s="8" t="str">
        <f t="shared" si="64"/>
        <v/>
      </c>
      <c r="R208" s="8" t="str">
        <f t="shared" si="64"/>
        <v/>
      </c>
      <c r="S208" s="8" t="str">
        <f t="shared" si="64"/>
        <v/>
      </c>
      <c r="T208" s="8" t="str">
        <f t="shared" si="64"/>
        <v/>
      </c>
      <c r="U208" s="8"/>
      <c r="V208" s="2"/>
      <c r="W208" s="13" t="e">
        <f>IF(F208="","",IF(F208-VLOOKUP($A203,AWstandards,VLOOKUP(D208,Age,2,FALSE),FALSE)&gt;0,"","aw"))</f>
        <v>#N/A</v>
      </c>
    </row>
    <row r="209" spans="1:23">
      <c r="A209" s="83" t="s">
        <v>467</v>
      </c>
      <c r="B209" s="41">
        <v>6</v>
      </c>
      <c r="C209" s="50" t="str">
        <f>IF(A209="","",VLOOKUP($A$203,IF(LEN(A209)=2,F15B,F15A),VLOOKUP(LEFT(A209,1),Fteams,6,FALSE),FALSE))</f>
        <v>Isabel Griggs</v>
      </c>
      <c r="D209" s="50">
        <f>IF(A209="","",VLOOKUP($A203,IF(LEN(A209)=2,F15B,F15A),VLOOKUP(LEFT(A209,1),Fteams,7,FALSE),FALSE))</f>
        <v>0</v>
      </c>
      <c r="E209" s="50" t="str">
        <f t="shared" si="62"/>
        <v>Worthing</v>
      </c>
      <c r="F209" s="84" t="s">
        <v>529</v>
      </c>
      <c r="G209" s="85">
        <v>6</v>
      </c>
      <c r="H209" s="86"/>
      <c r="I209" s="8" t="str">
        <f t="shared" si="64"/>
        <v/>
      </c>
      <c r="J209" s="8" t="str">
        <f t="shared" si="64"/>
        <v/>
      </c>
      <c r="K209" s="8" t="str">
        <f t="shared" si="64"/>
        <v/>
      </c>
      <c r="L209" s="8" t="str">
        <f t="shared" si="64"/>
        <v/>
      </c>
      <c r="M209" s="8" t="str">
        <f t="shared" si="64"/>
        <v/>
      </c>
      <c r="N209" s="8" t="str">
        <f t="shared" si="64"/>
        <v/>
      </c>
      <c r="O209" s="8" t="str">
        <f t="shared" si="64"/>
        <v/>
      </c>
      <c r="P209" s="8">
        <f t="shared" si="64"/>
        <v>6</v>
      </c>
      <c r="Q209" s="8" t="str">
        <f t="shared" si="64"/>
        <v/>
      </c>
      <c r="R209" s="8" t="str">
        <f t="shared" si="64"/>
        <v/>
      </c>
      <c r="S209" s="8" t="str">
        <f t="shared" si="64"/>
        <v/>
      </c>
      <c r="T209" s="8" t="str">
        <f t="shared" si="64"/>
        <v/>
      </c>
      <c r="U209" s="8"/>
      <c r="V209" s="2"/>
      <c r="W209" s="13" t="e">
        <f>IF(F209="","",IF(F209-VLOOKUP($A203,AWstandards,VLOOKUP(D209,Age,2,FALSE),FALSE)&gt;0,"","aw"))</f>
        <v>#N/A</v>
      </c>
    </row>
    <row r="210" spans="1:23">
      <c r="A210" s="83" t="s">
        <v>445</v>
      </c>
      <c r="B210" s="41">
        <v>7</v>
      </c>
      <c r="C210" s="50" t="str">
        <f>IF(A210="","",VLOOKUP($A$203,IF(LEN(A210)=2,F15B,F15A),VLOOKUP(LEFT(A210,1),Fteams,6,FALSE),FALSE))</f>
        <v>Isla Tivey</v>
      </c>
      <c r="D210" s="50">
        <f>IF(A210="","",VLOOKUP($A203,IF(LEN(A210)=2,F15B,F15A),VLOOKUP(LEFT(A210,1),Fteams,7,FALSE),FALSE))</f>
        <v>0</v>
      </c>
      <c r="E210" s="50" t="str">
        <f t="shared" si="62"/>
        <v>Lewes</v>
      </c>
      <c r="F210" s="84" t="s">
        <v>527</v>
      </c>
      <c r="G210" s="85">
        <v>5</v>
      </c>
      <c r="H210" s="86"/>
      <c r="I210" s="8" t="str">
        <f t="shared" si="64"/>
        <v/>
      </c>
      <c r="J210" s="8" t="str">
        <f t="shared" si="64"/>
        <v/>
      </c>
      <c r="K210" s="8" t="str">
        <f t="shared" si="64"/>
        <v/>
      </c>
      <c r="L210" s="8" t="str">
        <f t="shared" si="64"/>
        <v/>
      </c>
      <c r="M210" s="8" t="str">
        <f t="shared" si="64"/>
        <v/>
      </c>
      <c r="N210" s="8" t="str">
        <f t="shared" si="64"/>
        <v/>
      </c>
      <c r="O210" s="8">
        <f t="shared" si="64"/>
        <v>5</v>
      </c>
      <c r="P210" s="8" t="str">
        <f t="shared" si="64"/>
        <v/>
      </c>
      <c r="Q210" s="8" t="str">
        <f t="shared" si="64"/>
        <v/>
      </c>
      <c r="R210" s="8" t="str">
        <f t="shared" si="64"/>
        <v/>
      </c>
      <c r="S210" s="8" t="str">
        <f t="shared" si="64"/>
        <v/>
      </c>
      <c r="T210" s="8" t="str">
        <f t="shared" si="64"/>
        <v/>
      </c>
      <c r="U210" s="8"/>
      <c r="V210" s="2"/>
      <c r="W210" s="13" t="e">
        <f>IF(F210="","",IF(F210-VLOOKUP($A203,AWstandards,VLOOKUP(D210,Age,2,FALSE),FALSE)&gt;0,"","aw"))</f>
        <v>#N/A</v>
      </c>
    </row>
    <row r="211" spans="1:23">
      <c r="A211" s="83" t="s">
        <v>465</v>
      </c>
      <c r="B211" s="41" t="s">
        <v>530</v>
      </c>
      <c r="C211" s="50" t="str">
        <f>IF(A211="","",VLOOKUP($A$203,IF(LEN(A211)=2,F15B,F15A),VLOOKUP(LEFT(A211,1),Fteams,6,FALSE),FALSE))</f>
        <v>Eryn Denton-Brown</v>
      </c>
      <c r="D211" s="50">
        <f>IF(A211="","",VLOOKUP($A203,IF(LEN(A211)=2,F15B,F15A),VLOOKUP(LEFT(A211,1),Fteams,7,FALSE),FALSE))</f>
        <v>0</v>
      </c>
      <c r="E211" s="50" t="str">
        <f t="shared" si="62"/>
        <v>Horsham BS</v>
      </c>
      <c r="F211" s="84" t="s">
        <v>461</v>
      </c>
      <c r="G211" s="85">
        <v>3.5</v>
      </c>
      <c r="H211" s="86"/>
      <c r="I211" s="8" t="str">
        <f t="shared" si="64"/>
        <v/>
      </c>
      <c r="J211" s="8" t="str">
        <f t="shared" si="64"/>
        <v/>
      </c>
      <c r="K211" s="8" t="str">
        <f t="shared" si="64"/>
        <v/>
      </c>
      <c r="L211" s="8" t="str">
        <f t="shared" si="64"/>
        <v/>
      </c>
      <c r="M211" s="8" t="str">
        <f t="shared" si="64"/>
        <v/>
      </c>
      <c r="N211" s="8">
        <f t="shared" si="64"/>
        <v>3.5</v>
      </c>
      <c r="O211" s="8" t="str">
        <f t="shared" si="64"/>
        <v/>
      </c>
      <c r="P211" s="8" t="str">
        <f t="shared" si="64"/>
        <v/>
      </c>
      <c r="Q211" s="8" t="str">
        <f t="shared" si="64"/>
        <v/>
      </c>
      <c r="R211" s="8" t="str">
        <f t="shared" si="64"/>
        <v/>
      </c>
      <c r="S211" s="8" t="str">
        <f t="shared" si="64"/>
        <v/>
      </c>
      <c r="T211" s="8" t="str">
        <f t="shared" si="64"/>
        <v/>
      </c>
      <c r="U211" s="8"/>
      <c r="V211" s="2"/>
      <c r="W211" s="13" t="e">
        <f>IF(F211="","",IF(F211-VLOOKUP($A203,AWstandards,VLOOKUP(D211,Age,2,FALSE),FALSE)&gt;0,"","aw"))</f>
        <v>#N/A</v>
      </c>
    </row>
    <row r="212" spans="1:23">
      <c r="A212" s="83" t="s">
        <v>444</v>
      </c>
      <c r="B212" s="41" t="s">
        <v>530</v>
      </c>
      <c r="C212" s="50" t="str">
        <f>IF(A212="","",VLOOKUP($A$203,IF(LEN(A212)=2,F15B,F15A),VLOOKUP(LEFT(A212,1),Fteams,6,FALSE),FALSE))</f>
        <v>Macie Ship</v>
      </c>
      <c r="D212" s="50">
        <f>IF(A212="","",VLOOKUP($A203,IF(LEN(A212)=2,F15B,F15A),VLOOKUP(LEFT(A212,1),Fteams,7,FALSE),FALSE))</f>
        <v>0</v>
      </c>
      <c r="E212" s="50" t="str">
        <f t="shared" si="62"/>
        <v>Chichester</v>
      </c>
      <c r="F212" s="84" t="s">
        <v>461</v>
      </c>
      <c r="G212" s="85">
        <v>3.5</v>
      </c>
      <c r="H212" s="86"/>
      <c r="I212" s="8" t="str">
        <f t="shared" si="64"/>
        <v/>
      </c>
      <c r="J212" s="8" t="str">
        <f t="shared" si="64"/>
        <v/>
      </c>
      <c r="K212" s="8" t="str">
        <f t="shared" si="64"/>
        <v/>
      </c>
      <c r="L212" s="8">
        <f t="shared" si="64"/>
        <v>3.5</v>
      </c>
      <c r="M212" s="8" t="str">
        <f t="shared" si="64"/>
        <v/>
      </c>
      <c r="N212" s="8" t="str">
        <f t="shared" si="64"/>
        <v/>
      </c>
      <c r="O212" s="8" t="str">
        <f t="shared" si="64"/>
        <v/>
      </c>
      <c r="P212" s="8" t="str">
        <f t="shared" si="64"/>
        <v/>
      </c>
      <c r="Q212" s="8" t="str">
        <f t="shared" si="64"/>
        <v/>
      </c>
      <c r="R212" s="8" t="str">
        <f t="shared" si="64"/>
        <v/>
      </c>
      <c r="S212" s="8" t="str">
        <f t="shared" si="64"/>
        <v/>
      </c>
      <c r="T212" s="8" t="str">
        <f t="shared" si="64"/>
        <v/>
      </c>
      <c r="U212" s="8"/>
      <c r="V212" s="2"/>
      <c r="W212" s="13" t="e">
        <f>IF(F212="","",IF(F212-VLOOKUP($A203,AWstandards,VLOOKUP(D212,Age,2,FALSE),FALSE)&gt;0,"","aw"))</f>
        <v>#N/A</v>
      </c>
    </row>
    <row r="213" spans="1:23">
      <c r="A213" s="83" t="s">
        <v>447</v>
      </c>
      <c r="B213" s="41">
        <v>10</v>
      </c>
      <c r="C213" s="50" t="str">
        <f>IF(A213="","",VLOOKUP($A$203,IF(LEN(A213)=2,F15B,F15A),VLOOKUP(LEFT(A213,1),Fteams,6,FALSE),FALSE))</f>
        <v>Zofia Gryczewska</v>
      </c>
      <c r="D213" s="50">
        <f>IF(A213="","",VLOOKUP($A203,IF(LEN(A213)=2,F15B,F15A),VLOOKUP(LEFT(A213,1),Fteams,7,FALSE),FALSE))</f>
        <v>0</v>
      </c>
      <c r="E213" s="50" t="str">
        <f t="shared" si="62"/>
        <v>East Grinstead</v>
      </c>
      <c r="F213" s="84" t="s">
        <v>528</v>
      </c>
      <c r="G213" s="85">
        <v>2</v>
      </c>
      <c r="H213" s="86"/>
      <c r="I213" s="8" t="str">
        <f t="shared" si="64"/>
        <v/>
      </c>
      <c r="J213" s="8" t="str">
        <f t="shared" si="64"/>
        <v/>
      </c>
      <c r="K213" s="8" t="str">
        <f t="shared" si="64"/>
        <v/>
      </c>
      <c r="L213" s="8" t="str">
        <f t="shared" si="64"/>
        <v/>
      </c>
      <c r="M213" s="8" t="str">
        <f t="shared" si="64"/>
        <v/>
      </c>
      <c r="N213" s="8" t="str">
        <f t="shared" si="64"/>
        <v/>
      </c>
      <c r="O213" s="8" t="str">
        <f t="shared" si="64"/>
        <v/>
      </c>
      <c r="P213" s="8" t="str">
        <f t="shared" si="64"/>
        <v/>
      </c>
      <c r="Q213" s="8" t="str">
        <f t="shared" si="64"/>
        <v/>
      </c>
      <c r="R213" s="8">
        <f t="shared" si="64"/>
        <v>2</v>
      </c>
      <c r="S213" s="8" t="str">
        <f t="shared" si="64"/>
        <v/>
      </c>
      <c r="T213" s="8" t="str">
        <f t="shared" si="64"/>
        <v/>
      </c>
      <c r="U213" s="8"/>
      <c r="V213" s="2"/>
      <c r="W213" s="13" t="e">
        <f>IF(F213="","",IF(F213-VLOOKUP($A203,AWstandards,VLOOKUP(D213,Age,2,FALSE),FALSE)&gt;0,"","aw"))</f>
        <v>#N/A</v>
      </c>
    </row>
    <row r="214" spans="1:23" ht="13">
      <c r="A214" s="15">
        <v>100</v>
      </c>
      <c r="B214" s="31"/>
      <c r="C214" s="51" t="s">
        <v>125</v>
      </c>
      <c r="D214" s="52"/>
      <c r="E214" s="49"/>
      <c r="F214" s="22"/>
      <c r="G214" s="35"/>
      <c r="H214" s="26" t="s">
        <v>37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2" t="s">
        <v>105</v>
      </c>
      <c r="W214" s="2"/>
    </row>
    <row r="215" spans="1:23">
      <c r="A215" s="87" t="s">
        <v>456</v>
      </c>
      <c r="B215" s="41">
        <v>1</v>
      </c>
      <c r="C215" s="50" t="str">
        <f>IF(A215="","",VLOOKUP($A$214,IF(LEN(A215)=2,F15B,F15A),VLOOKUP(LEFT(A215,1),Fteams,6,FALSE),FALSE))</f>
        <v>Maya Westgate</v>
      </c>
      <c r="D215" s="50">
        <f>IF(A215="","",VLOOKUP($A214,IF(LEN(A215)=2,F15B,F15A),VLOOKUP(LEFT(A215,1),Fteams,7,FALSE),FALSE))</f>
        <v>0</v>
      </c>
      <c r="E215" s="50" t="str">
        <f t="shared" ref="E215:E221" si="65">IF(A215="","",VLOOKUP(LEFT(A215,1),Fteams,2,FALSE))</f>
        <v>Crawley</v>
      </c>
      <c r="F215" s="84" t="s">
        <v>524</v>
      </c>
      <c r="G215" s="85">
        <v>11</v>
      </c>
      <c r="H215" s="86"/>
      <c r="I215" s="8" t="str">
        <f t="shared" ref="I215:T221" si="66">IF($A215="","",IF(LEFT($A215,1)=I$19,$G215,""))</f>
        <v/>
      </c>
      <c r="J215" s="8" t="str">
        <f t="shared" si="66"/>
        <v/>
      </c>
      <c r="K215" s="8">
        <f t="shared" si="66"/>
        <v>11</v>
      </c>
      <c r="L215" s="8" t="str">
        <f t="shared" si="66"/>
        <v/>
      </c>
      <c r="M215" s="8" t="str">
        <f t="shared" si="66"/>
        <v/>
      </c>
      <c r="N215" s="8" t="str">
        <f t="shared" si="66"/>
        <v/>
      </c>
      <c r="O215" s="8" t="str">
        <f t="shared" si="66"/>
        <v/>
      </c>
      <c r="P215" s="8" t="str">
        <f t="shared" si="66"/>
        <v/>
      </c>
      <c r="Q215" s="8" t="str">
        <f t="shared" si="66"/>
        <v/>
      </c>
      <c r="R215" s="8" t="str">
        <f t="shared" si="66"/>
        <v/>
      </c>
      <c r="S215" s="8" t="str">
        <f t="shared" si="66"/>
        <v/>
      </c>
      <c r="T215" s="8" t="str">
        <f t="shared" si="66"/>
        <v/>
      </c>
      <c r="U215" s="8"/>
      <c r="V215" s="2"/>
      <c r="W215" s="13" t="e">
        <f>IF(F215="","",IF(F215-VLOOKUP($A214,AWstandards,VLOOKUP(D215,Age,2,FALSE),FALSE)&gt;0,"","aw"))</f>
        <v>#N/A</v>
      </c>
    </row>
    <row r="216" spans="1:23">
      <c r="A216" s="87" t="s">
        <v>460</v>
      </c>
      <c r="B216" s="41">
        <v>2</v>
      </c>
      <c r="C216" s="50" t="str">
        <f>IF(A216="","",VLOOKUP($A$214,IF(LEN(A216)=2,F15B,F15A),VLOOKUP(LEFT(A216,1),Fteams,6,FALSE),FALSE))</f>
        <v>Antalia Cole</v>
      </c>
      <c r="D216" s="50">
        <f>IF(A216="","",VLOOKUP($A214,IF(LEN(A216)=2,F15B,F15A),VLOOKUP(LEFT(A216,1),Fteams,7,FALSE),FALSE))</f>
        <v>0</v>
      </c>
      <c r="E216" s="50" t="str">
        <f t="shared" si="65"/>
        <v>HYAC</v>
      </c>
      <c r="F216" s="84" t="s">
        <v>449</v>
      </c>
      <c r="G216" s="85">
        <v>10</v>
      </c>
      <c r="H216" s="86"/>
      <c r="I216" s="8">
        <f t="shared" si="66"/>
        <v>10</v>
      </c>
      <c r="J216" s="8" t="str">
        <f t="shared" si="66"/>
        <v/>
      </c>
      <c r="K216" s="8" t="str">
        <f t="shared" si="66"/>
        <v/>
      </c>
      <c r="L216" s="8" t="str">
        <f t="shared" si="66"/>
        <v/>
      </c>
      <c r="M216" s="8" t="str">
        <f t="shared" si="66"/>
        <v/>
      </c>
      <c r="N216" s="8" t="str">
        <f t="shared" si="66"/>
        <v/>
      </c>
      <c r="O216" s="8" t="str">
        <f t="shared" si="66"/>
        <v/>
      </c>
      <c r="P216" s="8" t="str">
        <f t="shared" si="66"/>
        <v/>
      </c>
      <c r="Q216" s="8" t="str">
        <f t="shared" si="66"/>
        <v/>
      </c>
      <c r="R216" s="8" t="str">
        <f t="shared" si="66"/>
        <v/>
      </c>
      <c r="S216" s="8" t="str">
        <f t="shared" si="66"/>
        <v/>
      </c>
      <c r="T216" s="8" t="str">
        <f t="shared" si="66"/>
        <v/>
      </c>
      <c r="U216" s="8"/>
      <c r="V216" s="2"/>
      <c r="W216" s="13" t="e">
        <f>IF(F216="","",IF(F216-VLOOKUP($A214,AWstandards,VLOOKUP(D216,Age,2,FALSE),FALSE)&gt;0,"","aw"))</f>
        <v>#N/A</v>
      </c>
    </row>
    <row r="217" spans="1:23">
      <c r="A217" s="87" t="s">
        <v>457</v>
      </c>
      <c r="B217" s="41">
        <v>3</v>
      </c>
      <c r="C217" s="50" t="str">
        <f>IF(A217="","",VLOOKUP($A$214,IF(LEN(A217)=2,F15B,F15A),VLOOKUP(LEFT(A217,1),Fteams,6,FALSE),FALSE))</f>
        <v>Freya Mander</v>
      </c>
      <c r="D217" s="50">
        <f>IF(A217="","",VLOOKUP($A214,IF(LEN(A217)=2,F15B,F15A),VLOOKUP(LEFT(A217,1),Fteams,7,FALSE),FALSE))</f>
        <v>0</v>
      </c>
      <c r="E217" s="50" t="str">
        <f t="shared" si="65"/>
        <v>Brighton &amp; Hove</v>
      </c>
      <c r="F217" s="84" t="s">
        <v>529</v>
      </c>
      <c r="G217" s="85">
        <v>9</v>
      </c>
      <c r="H217" s="86"/>
      <c r="I217" s="8" t="str">
        <f t="shared" si="66"/>
        <v/>
      </c>
      <c r="J217" s="8">
        <f t="shared" si="66"/>
        <v>9</v>
      </c>
      <c r="K217" s="8" t="str">
        <f t="shared" si="66"/>
        <v/>
      </c>
      <c r="L217" s="8" t="str">
        <f t="shared" si="66"/>
        <v/>
      </c>
      <c r="M217" s="8" t="str">
        <f t="shared" si="66"/>
        <v/>
      </c>
      <c r="N217" s="8" t="str">
        <f t="shared" si="66"/>
        <v/>
      </c>
      <c r="O217" s="8" t="str">
        <f t="shared" si="66"/>
        <v/>
      </c>
      <c r="P217" s="8" t="str">
        <f t="shared" si="66"/>
        <v/>
      </c>
      <c r="Q217" s="8" t="str">
        <f t="shared" si="66"/>
        <v/>
      </c>
      <c r="R217" s="8" t="str">
        <f t="shared" si="66"/>
        <v/>
      </c>
      <c r="S217" s="8" t="str">
        <f t="shared" si="66"/>
        <v/>
      </c>
      <c r="T217" s="8" t="str">
        <f t="shared" si="66"/>
        <v/>
      </c>
      <c r="U217" s="8"/>
      <c r="V217" s="2"/>
      <c r="W217" s="13" t="e">
        <f>IF(F217="","",IF(F217-VLOOKUP($A214,AWstandards,VLOOKUP(D217,Age,2,FALSE),FALSE)&gt;0,"","aw"))</f>
        <v>#N/A</v>
      </c>
    </row>
    <row r="218" spans="1:23">
      <c r="A218" s="87" t="s">
        <v>478</v>
      </c>
      <c r="B218" s="41">
        <v>4</v>
      </c>
      <c r="C218" s="50" t="str">
        <f>IF(A218="","",VLOOKUP($A$214,IF(LEN(A218)=2,F15B,F15A),VLOOKUP(LEFT(A218,1),Fteams,6,FALSE),FALSE))</f>
        <v>Maia Williams</v>
      </c>
      <c r="D218" s="50">
        <f>IF(A218="","",VLOOKUP($A214,IF(LEN(A218)=2,F15B,F15A),VLOOKUP(LEFT(A218,1),Fteams,7,FALSE),FALSE))</f>
        <v>0</v>
      </c>
      <c r="E218" s="50" t="str">
        <f t="shared" si="65"/>
        <v>Lewes</v>
      </c>
      <c r="F218" s="84" t="s">
        <v>470</v>
      </c>
      <c r="G218" s="85">
        <v>8</v>
      </c>
      <c r="H218" s="86"/>
      <c r="I218" s="8" t="str">
        <f t="shared" si="66"/>
        <v/>
      </c>
      <c r="J218" s="8" t="str">
        <f t="shared" si="66"/>
        <v/>
      </c>
      <c r="K218" s="8" t="str">
        <f t="shared" si="66"/>
        <v/>
      </c>
      <c r="L218" s="8" t="str">
        <f t="shared" si="66"/>
        <v/>
      </c>
      <c r="M218" s="8" t="str">
        <f t="shared" si="66"/>
        <v/>
      </c>
      <c r="N218" s="8" t="str">
        <f t="shared" si="66"/>
        <v/>
      </c>
      <c r="O218" s="8">
        <f t="shared" si="66"/>
        <v>8</v>
      </c>
      <c r="P218" s="8" t="str">
        <f t="shared" si="66"/>
        <v/>
      </c>
      <c r="Q218" s="8" t="str">
        <f t="shared" si="66"/>
        <v/>
      </c>
      <c r="R218" s="8" t="str">
        <f t="shared" si="66"/>
        <v/>
      </c>
      <c r="S218" s="8" t="str">
        <f t="shared" si="66"/>
        <v/>
      </c>
      <c r="T218" s="8" t="str">
        <f t="shared" si="66"/>
        <v/>
      </c>
      <c r="U218" s="8"/>
      <c r="V218" s="2"/>
      <c r="W218" s="13" t="e">
        <f>IF(F218="","",IF(F218-VLOOKUP($A214,AWstandards,VLOOKUP(D218,Age,2,FALSE),FALSE)&gt;0,"","aw"))</f>
        <v>#N/A</v>
      </c>
    </row>
    <row r="219" spans="1:23">
      <c r="A219" s="87" t="s">
        <v>458</v>
      </c>
      <c r="B219" s="41">
        <v>5</v>
      </c>
      <c r="C219" s="50" t="str">
        <f>IF(A219="","",VLOOKUP($A$214,IF(LEN(A219)=2,F15B,F15A),VLOOKUP(LEFT(A219,1),Fteams,6,FALSE),FALSE))</f>
        <v>Zara Caccavone</v>
      </c>
      <c r="D219" s="50">
        <f>IF(A219="","",VLOOKUP($A214,IF(LEN(A219)=2,F15B,F15A),VLOOKUP(LEFT(A219,1),Fteams,7,FALSE),FALSE))</f>
        <v>0</v>
      </c>
      <c r="E219" s="50" t="str">
        <f t="shared" si="65"/>
        <v>East Grinstead</v>
      </c>
      <c r="F219" s="84" t="s">
        <v>531</v>
      </c>
      <c r="G219" s="85">
        <v>7</v>
      </c>
      <c r="H219" s="86"/>
      <c r="I219" s="8" t="str">
        <f t="shared" si="66"/>
        <v/>
      </c>
      <c r="J219" s="8" t="str">
        <f t="shared" si="66"/>
        <v/>
      </c>
      <c r="K219" s="8" t="str">
        <f t="shared" si="66"/>
        <v/>
      </c>
      <c r="L219" s="8" t="str">
        <f t="shared" si="66"/>
        <v/>
      </c>
      <c r="M219" s="8" t="str">
        <f t="shared" si="66"/>
        <v/>
      </c>
      <c r="N219" s="8" t="str">
        <f t="shared" si="66"/>
        <v/>
      </c>
      <c r="O219" s="8" t="str">
        <f t="shared" si="66"/>
        <v/>
      </c>
      <c r="P219" s="8" t="str">
        <f t="shared" si="66"/>
        <v/>
      </c>
      <c r="Q219" s="8" t="str">
        <f t="shared" si="66"/>
        <v/>
      </c>
      <c r="R219" s="8">
        <f t="shared" si="66"/>
        <v>7</v>
      </c>
      <c r="S219" s="8" t="str">
        <f t="shared" si="66"/>
        <v/>
      </c>
      <c r="T219" s="8" t="str">
        <f t="shared" si="66"/>
        <v/>
      </c>
      <c r="U219" s="8"/>
      <c r="V219" s="2"/>
      <c r="W219" s="13" t="e">
        <f>IF(F219="","",IF(F219-VLOOKUP($A214,AWstandards,VLOOKUP(D219,Age,2,FALSE),FALSE)&gt;0,"","aw"))</f>
        <v>#N/A</v>
      </c>
    </row>
    <row r="220" spans="1:23">
      <c r="A220" s="87" t="s">
        <v>477</v>
      </c>
      <c r="B220" s="41">
        <v>6</v>
      </c>
      <c r="C220" s="50" t="str">
        <f>IF(A220="","",VLOOKUP($A$214,IF(LEN(A220)=2,F15B,F15A),VLOOKUP(LEFT(A220,1),Fteams,6,FALSE),FALSE))</f>
        <v>Lily Holmes</v>
      </c>
      <c r="D220" s="50">
        <f>IF(A220="","",VLOOKUP($A214,IF(LEN(A220)=2,F15B,F15A),VLOOKUP(LEFT(A220,1),Fteams,7,FALSE),FALSE))</f>
        <v>0</v>
      </c>
      <c r="E220" s="50" t="str">
        <f t="shared" si="65"/>
        <v>Eastbourne</v>
      </c>
      <c r="F220" s="84" t="s">
        <v>522</v>
      </c>
      <c r="G220" s="85">
        <v>6</v>
      </c>
      <c r="H220" s="86"/>
      <c r="I220" s="8" t="str">
        <f t="shared" si="66"/>
        <v/>
      </c>
      <c r="J220" s="8" t="str">
        <f t="shared" si="66"/>
        <v/>
      </c>
      <c r="K220" s="8" t="str">
        <f t="shared" si="66"/>
        <v/>
      </c>
      <c r="L220" s="8" t="str">
        <f t="shared" si="66"/>
        <v/>
      </c>
      <c r="M220" s="8">
        <f t="shared" si="66"/>
        <v>6</v>
      </c>
      <c r="N220" s="8" t="str">
        <f t="shared" si="66"/>
        <v/>
      </c>
      <c r="O220" s="8" t="str">
        <f t="shared" si="66"/>
        <v/>
      </c>
      <c r="P220" s="8" t="str">
        <f t="shared" si="66"/>
        <v/>
      </c>
      <c r="Q220" s="8" t="str">
        <f t="shared" si="66"/>
        <v/>
      </c>
      <c r="R220" s="8" t="str">
        <f t="shared" si="66"/>
        <v/>
      </c>
      <c r="S220" s="8" t="str">
        <f t="shared" si="66"/>
        <v/>
      </c>
      <c r="T220" s="8" t="str">
        <f t="shared" si="66"/>
        <v/>
      </c>
      <c r="U220" s="8"/>
      <c r="V220" s="2"/>
      <c r="W220" s="13" t="e">
        <f>IF(F220="","",IF(F220-VLOOKUP($A214,AWstandards,VLOOKUP(D220,Age,2,FALSE),FALSE)&gt;0,"","aw"))</f>
        <v>#N/A</v>
      </c>
    </row>
    <row r="221" spans="1:23">
      <c r="A221" s="87" t="s">
        <v>459</v>
      </c>
      <c r="B221" s="41">
        <v>7</v>
      </c>
      <c r="C221" s="50">
        <f>IF(A221="","",VLOOKUP($A$214,IF(LEN(A221)=2,F15B,F15A),VLOOKUP(LEFT(A221,1),Fteams,6,FALSE),FALSE))</f>
        <v>0</v>
      </c>
      <c r="D221" s="50">
        <f>IF(A221="","",VLOOKUP($A214,IF(LEN(A221)=2,F15B,F15A),VLOOKUP(LEFT(A221,1),Fteams,7,FALSE),FALSE))</f>
        <v>0</v>
      </c>
      <c r="E221" s="50" t="str">
        <f t="shared" si="65"/>
        <v>Chichester</v>
      </c>
      <c r="F221" s="84" t="s">
        <v>532</v>
      </c>
      <c r="G221" s="85">
        <v>5</v>
      </c>
      <c r="H221" s="86"/>
      <c r="I221" s="8" t="str">
        <f t="shared" si="66"/>
        <v/>
      </c>
      <c r="J221" s="8" t="str">
        <f t="shared" si="66"/>
        <v/>
      </c>
      <c r="K221" s="8" t="str">
        <f t="shared" si="66"/>
        <v/>
      </c>
      <c r="L221" s="8">
        <f t="shared" si="66"/>
        <v>5</v>
      </c>
      <c r="M221" s="8" t="str">
        <f t="shared" si="66"/>
        <v/>
      </c>
      <c r="N221" s="8" t="str">
        <f t="shared" si="66"/>
        <v/>
      </c>
      <c r="O221" s="8" t="str">
        <f t="shared" si="66"/>
        <v/>
      </c>
      <c r="P221" s="8" t="str">
        <f t="shared" si="66"/>
        <v/>
      </c>
      <c r="Q221" s="8" t="str">
        <f t="shared" si="66"/>
        <v/>
      </c>
      <c r="R221" s="8" t="str">
        <f t="shared" si="66"/>
        <v/>
      </c>
      <c r="S221" s="8" t="str">
        <f t="shared" si="66"/>
        <v/>
      </c>
      <c r="T221" s="8" t="str">
        <f t="shared" si="66"/>
        <v/>
      </c>
      <c r="U221" s="8"/>
      <c r="V221" s="2"/>
      <c r="W221" s="13" t="e">
        <f>IF(F221="","",IF(F221-VLOOKUP($A214,AWstandards,VLOOKUP(D221,Age,2,FALSE),FALSE)&gt;0,"","aw"))</f>
        <v>#N/A</v>
      </c>
    </row>
    <row r="222" spans="1:23" ht="13">
      <c r="A222" s="15">
        <v>200</v>
      </c>
      <c r="B222" s="31"/>
      <c r="C222" s="52" t="s">
        <v>126</v>
      </c>
      <c r="D222" s="52"/>
      <c r="E222" s="49"/>
      <c r="F222" s="22"/>
      <c r="G222" s="35"/>
      <c r="H222" s="26" t="s">
        <v>37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2" t="s">
        <v>106</v>
      </c>
      <c r="W222" s="2"/>
    </row>
    <row r="223" spans="1:23">
      <c r="A223" s="83" t="s">
        <v>446</v>
      </c>
      <c r="B223" s="41">
        <v>1</v>
      </c>
      <c r="C223" s="50" t="str">
        <f>IF(A223="","",VLOOKUP($A$222,IF(LEN(A223)=2,F15B,F15A),VLOOKUP(LEFT(A223,1),Fteams,6,FALSE),FALSE))</f>
        <v>Ella Clark</v>
      </c>
      <c r="D223" s="50">
        <f>IF(A223="","",VLOOKUP($A222,IF(LEN(A223)=2,F15B,F15A),VLOOKUP(LEFT(A223,1),Fteams,7,FALSE),FALSE))</f>
        <v>0</v>
      </c>
      <c r="E223" s="50" t="str">
        <f t="shared" ref="E223:E233" si="67">IF(A223="","",VLOOKUP(LEFT(A223,1),Fteams,2,FALSE))</f>
        <v>Crawley</v>
      </c>
      <c r="F223" s="84" t="s">
        <v>622</v>
      </c>
      <c r="G223" s="85">
        <v>11</v>
      </c>
      <c r="H223" s="86"/>
      <c r="I223" s="8" t="str">
        <f t="shared" ref="I223:T233" si="68">IF($A223="","",IF(LEFT($A223,1)=I$19,$G223,""))</f>
        <v/>
      </c>
      <c r="J223" s="8" t="str">
        <f t="shared" si="68"/>
        <v/>
      </c>
      <c r="K223" s="8">
        <f t="shared" si="68"/>
        <v>11</v>
      </c>
      <c r="L223" s="8" t="str">
        <f t="shared" si="68"/>
        <v/>
      </c>
      <c r="M223" s="8" t="str">
        <f t="shared" si="68"/>
        <v/>
      </c>
      <c r="N223" s="8" t="str">
        <f t="shared" si="68"/>
        <v/>
      </c>
      <c r="O223" s="8" t="str">
        <f t="shared" si="68"/>
        <v/>
      </c>
      <c r="P223" s="8" t="str">
        <f t="shared" si="68"/>
        <v/>
      </c>
      <c r="Q223" s="8" t="str">
        <f t="shared" si="68"/>
        <v/>
      </c>
      <c r="R223" s="8" t="str">
        <f t="shared" si="68"/>
        <v/>
      </c>
      <c r="S223" s="8" t="str">
        <f t="shared" si="68"/>
        <v/>
      </c>
      <c r="T223" s="8" t="str">
        <f t="shared" si="68"/>
        <v/>
      </c>
      <c r="U223" s="8"/>
      <c r="V223" s="2"/>
      <c r="W223" s="13" t="e">
        <f>IF(F223="","",IF(F223-VLOOKUP($A222,AWstandards,VLOOKUP(D223,Age,2,FALSE),FALSE)&gt;0,"","aw"))</f>
        <v>#N/A</v>
      </c>
    </row>
    <row r="224" spans="1:23">
      <c r="A224" s="83" t="s">
        <v>443</v>
      </c>
      <c r="B224" s="41">
        <v>2</v>
      </c>
      <c r="C224" s="50" t="str">
        <f>IF(A224="","",VLOOKUP($A$222,IF(LEN(A224)=2,F15B,F15A),VLOOKUP(LEFT(A224,1),Fteams,6,FALSE),FALSE))</f>
        <v>Joy Russell</v>
      </c>
      <c r="D224" s="50">
        <f>IF(A224="","",VLOOKUP($A222,IF(LEN(A224)=2,F15B,F15A),VLOOKUP(LEFT(A224,1),Fteams,7,FALSE),FALSE))</f>
        <v>0</v>
      </c>
      <c r="E224" s="50" t="str">
        <f t="shared" si="67"/>
        <v>Brighton &amp; Hove</v>
      </c>
      <c r="F224" s="84" t="s">
        <v>623</v>
      </c>
      <c r="G224" s="85">
        <v>10</v>
      </c>
      <c r="H224" s="86"/>
      <c r="I224" s="8" t="str">
        <f t="shared" si="68"/>
        <v/>
      </c>
      <c r="J224" s="8">
        <f t="shared" si="68"/>
        <v>10</v>
      </c>
      <c r="K224" s="8" t="str">
        <f t="shared" si="68"/>
        <v/>
      </c>
      <c r="L224" s="8" t="str">
        <f t="shared" si="68"/>
        <v/>
      </c>
      <c r="M224" s="8" t="str">
        <f t="shared" si="68"/>
        <v/>
      </c>
      <c r="N224" s="8" t="str">
        <f t="shared" si="68"/>
        <v/>
      </c>
      <c r="O224" s="8" t="str">
        <f t="shared" si="68"/>
        <v/>
      </c>
      <c r="P224" s="8" t="str">
        <f t="shared" si="68"/>
        <v/>
      </c>
      <c r="Q224" s="8" t="str">
        <f t="shared" si="68"/>
        <v/>
      </c>
      <c r="R224" s="8" t="str">
        <f t="shared" si="68"/>
        <v/>
      </c>
      <c r="S224" s="8" t="str">
        <f t="shared" si="68"/>
        <v/>
      </c>
      <c r="T224" s="8" t="str">
        <f t="shared" si="68"/>
        <v/>
      </c>
      <c r="U224" s="8"/>
      <c r="V224" s="2"/>
      <c r="W224" s="13" t="e">
        <f>IF(F224="","",IF(F224-VLOOKUP($A222,AWstandards,VLOOKUP(D224,Age,2,FALSE),FALSE)&gt;0,"","aw"))</f>
        <v>#N/A</v>
      </c>
    </row>
    <row r="225" spans="1:23">
      <c r="A225" s="83" t="s">
        <v>445</v>
      </c>
      <c r="B225" s="41">
        <v>3</v>
      </c>
      <c r="C225" s="50" t="str">
        <f>IF(A225="","",VLOOKUP($A$222,IF(LEN(A225)=2,F15B,F15A),VLOOKUP(LEFT(A225,1),Fteams,6,FALSE),FALSE))</f>
        <v>Isla Tivey</v>
      </c>
      <c r="D225" s="50">
        <f>IF(A225="","",VLOOKUP($A222,IF(LEN(A225)=2,F15B,F15A),VLOOKUP(LEFT(A225,1),Fteams,7,FALSE),FALSE))</f>
        <v>0</v>
      </c>
      <c r="E225" s="50" t="str">
        <f t="shared" si="67"/>
        <v>Lewes</v>
      </c>
      <c r="F225" s="84" t="s">
        <v>624</v>
      </c>
      <c r="G225" s="85">
        <v>9</v>
      </c>
      <c r="H225" s="86"/>
      <c r="I225" s="8" t="str">
        <f t="shared" si="68"/>
        <v/>
      </c>
      <c r="J225" s="8" t="str">
        <f t="shared" si="68"/>
        <v/>
      </c>
      <c r="K225" s="8" t="str">
        <f t="shared" si="68"/>
        <v/>
      </c>
      <c r="L225" s="8" t="str">
        <f t="shared" si="68"/>
        <v/>
      </c>
      <c r="M225" s="8" t="str">
        <f t="shared" si="68"/>
        <v/>
      </c>
      <c r="N225" s="8" t="str">
        <f t="shared" si="68"/>
        <v/>
      </c>
      <c r="O225" s="8">
        <f t="shared" si="68"/>
        <v>9</v>
      </c>
      <c r="P225" s="8" t="str">
        <f t="shared" si="68"/>
        <v/>
      </c>
      <c r="Q225" s="8" t="str">
        <f t="shared" si="68"/>
        <v/>
      </c>
      <c r="R225" s="8" t="str">
        <f t="shared" si="68"/>
        <v/>
      </c>
      <c r="S225" s="8" t="str">
        <f t="shared" si="68"/>
        <v/>
      </c>
      <c r="T225" s="8" t="str">
        <f t="shared" si="68"/>
        <v/>
      </c>
      <c r="U225" s="8"/>
      <c r="V225" s="2"/>
      <c r="W225" s="13" t="e">
        <f>IF(F225="","",IF(F225-VLOOKUP($A222,AWstandards,VLOOKUP(D225,Age,2,FALSE),FALSE)&gt;0,"","aw"))</f>
        <v>#N/A</v>
      </c>
    </row>
    <row r="226" spans="1:23">
      <c r="A226" s="83" t="s">
        <v>444</v>
      </c>
      <c r="B226" s="41">
        <v>4</v>
      </c>
      <c r="C226" s="50" t="str">
        <f>IF(A226="","",VLOOKUP($A$222,IF(LEN(A226)=2,F15B,F15A),VLOOKUP(LEFT(A226,1),Fteams,6,FALSE),FALSE))</f>
        <v>Isla Pearson</v>
      </c>
      <c r="D226" s="50">
        <f>IF(A226="","",VLOOKUP($A222,IF(LEN(A226)=2,F15B,F15A),VLOOKUP(LEFT(A226,1),Fteams,7,FALSE),FALSE))</f>
        <v>0</v>
      </c>
      <c r="E226" s="50" t="str">
        <f t="shared" si="67"/>
        <v>Chichester</v>
      </c>
      <c r="F226" s="84" t="s">
        <v>625</v>
      </c>
      <c r="G226" s="85">
        <v>8</v>
      </c>
      <c r="H226" s="86"/>
      <c r="I226" s="8" t="str">
        <f t="shared" si="68"/>
        <v/>
      </c>
      <c r="J226" s="8" t="str">
        <f t="shared" si="68"/>
        <v/>
      </c>
      <c r="K226" s="8" t="str">
        <f t="shared" si="68"/>
        <v/>
      </c>
      <c r="L226" s="8">
        <f t="shared" si="68"/>
        <v>8</v>
      </c>
      <c r="M226" s="8" t="str">
        <f t="shared" si="68"/>
        <v/>
      </c>
      <c r="N226" s="8" t="str">
        <f t="shared" si="68"/>
        <v/>
      </c>
      <c r="O226" s="8" t="str">
        <f t="shared" si="68"/>
        <v/>
      </c>
      <c r="P226" s="8" t="str">
        <f t="shared" si="68"/>
        <v/>
      </c>
      <c r="Q226" s="8" t="str">
        <f t="shared" si="68"/>
        <v/>
      </c>
      <c r="R226" s="8" t="str">
        <f t="shared" si="68"/>
        <v/>
      </c>
      <c r="S226" s="8" t="str">
        <f t="shared" si="68"/>
        <v/>
      </c>
      <c r="T226" s="8" t="str">
        <f t="shared" si="68"/>
        <v/>
      </c>
      <c r="U226" s="8"/>
      <c r="V226" s="2"/>
      <c r="W226" s="13" t="e">
        <f>IF(F226="","",IF(F226-VLOOKUP($A222,AWstandards,VLOOKUP(D226,Age,2,FALSE),FALSE)&gt;0,"","aw"))</f>
        <v>#N/A</v>
      </c>
    </row>
    <row r="227" spans="1:23">
      <c r="A227" s="83" t="s">
        <v>508</v>
      </c>
      <c r="B227" s="41">
        <v>5</v>
      </c>
      <c r="C227" s="50" t="str">
        <f>IF(A227="","",VLOOKUP($A$222,IF(LEN(A227)=2,F15B,F15A),VLOOKUP(LEFT(A227,1),Fteams,6,FALSE),FALSE))</f>
        <v>Katie Cole</v>
      </c>
      <c r="D227" s="50">
        <f>IF(A227="","",VLOOKUP($A222,IF(LEN(A227)=2,F15B,F15A),VLOOKUP(LEFT(A227,1),Fteams,7,FALSE),FALSE))</f>
        <v>0</v>
      </c>
      <c r="E227" s="50" t="str">
        <f t="shared" si="67"/>
        <v>Hastings</v>
      </c>
      <c r="F227" s="84" t="s">
        <v>626</v>
      </c>
      <c r="G227" s="85">
        <v>7</v>
      </c>
      <c r="H227" s="86"/>
      <c r="I227" s="8" t="str">
        <f t="shared" si="68"/>
        <v/>
      </c>
      <c r="J227" s="8" t="str">
        <f t="shared" si="68"/>
        <v/>
      </c>
      <c r="K227" s="8" t="str">
        <f t="shared" si="68"/>
        <v/>
      </c>
      <c r="L227" s="8" t="str">
        <f t="shared" si="68"/>
        <v/>
      </c>
      <c r="M227" s="8" t="str">
        <f t="shared" si="68"/>
        <v/>
      </c>
      <c r="N227" s="8" t="str">
        <f t="shared" si="68"/>
        <v/>
      </c>
      <c r="O227" s="8" t="str">
        <f t="shared" si="68"/>
        <v/>
      </c>
      <c r="P227" s="8" t="str">
        <f t="shared" si="68"/>
        <v/>
      </c>
      <c r="Q227" s="8" t="str">
        <f t="shared" si="68"/>
        <v/>
      </c>
      <c r="R227" s="8" t="str">
        <f t="shared" si="68"/>
        <v/>
      </c>
      <c r="S227" s="8">
        <f t="shared" si="68"/>
        <v>7</v>
      </c>
      <c r="T227" s="8" t="str">
        <f t="shared" si="68"/>
        <v/>
      </c>
      <c r="U227" s="8"/>
      <c r="V227" s="2"/>
      <c r="W227" s="13" t="e">
        <f>IF(F227="","",IF(F227-VLOOKUP($A222,AWstandards,VLOOKUP(D227,Age,2,FALSE),FALSE)&gt;0,"","aw"))</f>
        <v>#N/A</v>
      </c>
    </row>
    <row r="228" spans="1:23">
      <c r="A228" s="83" t="s">
        <v>466</v>
      </c>
      <c r="B228" s="41">
        <v>6</v>
      </c>
      <c r="C228" s="50" t="str">
        <f>IF(A228="","",VLOOKUP($A$222,IF(LEN(A228)=2,F15B,F15A),VLOOKUP(LEFT(A228,1),Fteams,6,FALSE),FALSE))</f>
        <v>Ayana Reid</v>
      </c>
      <c r="D228" s="50">
        <f>IF(A228="","",VLOOKUP($A222,IF(LEN(A228)=2,F15B,F15A),VLOOKUP(LEFT(A228,1),Fteams,7,FALSE),FALSE))</f>
        <v>0</v>
      </c>
      <c r="E228" s="50" t="str">
        <f t="shared" si="67"/>
        <v>Eastbourne</v>
      </c>
      <c r="F228" s="84" t="s">
        <v>627</v>
      </c>
      <c r="G228" s="85">
        <v>6</v>
      </c>
      <c r="H228" s="86"/>
      <c r="I228" s="8" t="str">
        <f t="shared" si="68"/>
        <v/>
      </c>
      <c r="J228" s="8" t="str">
        <f t="shared" si="68"/>
        <v/>
      </c>
      <c r="K228" s="8" t="str">
        <f t="shared" si="68"/>
        <v/>
      </c>
      <c r="L228" s="8" t="str">
        <f t="shared" si="68"/>
        <v/>
      </c>
      <c r="M228" s="8">
        <f t="shared" si="68"/>
        <v>6</v>
      </c>
      <c r="N228" s="8" t="str">
        <f t="shared" si="68"/>
        <v/>
      </c>
      <c r="O228" s="8" t="str">
        <f t="shared" si="68"/>
        <v/>
      </c>
      <c r="P228" s="8" t="str">
        <f t="shared" si="68"/>
        <v/>
      </c>
      <c r="Q228" s="8" t="str">
        <f t="shared" si="68"/>
        <v/>
      </c>
      <c r="R228" s="8" t="str">
        <f t="shared" si="68"/>
        <v/>
      </c>
      <c r="S228" s="8" t="str">
        <f t="shared" si="68"/>
        <v/>
      </c>
      <c r="T228" s="8" t="str">
        <f t="shared" si="68"/>
        <v/>
      </c>
      <c r="U228" s="8"/>
      <c r="V228" s="2"/>
      <c r="W228" s="13" t="e">
        <f>IF(F228="","",IF(F228-VLOOKUP($A222,AWstandards,VLOOKUP(D228,Age,2,FALSE),FALSE)&gt;0,"","aw"))</f>
        <v>#N/A</v>
      </c>
    </row>
    <row r="229" spans="1:23">
      <c r="A229" s="83" t="s">
        <v>448</v>
      </c>
      <c r="B229" s="41">
        <v>7</v>
      </c>
      <c r="C229" s="50" t="str">
        <f>IF(A229="","",VLOOKUP($A$222,IF(LEN(A229)=2,F15B,F15A),VLOOKUP(LEFT(A229,1),Fteams,6,FALSE),FALSE))</f>
        <v>Beth Wilson</v>
      </c>
      <c r="D229" s="50">
        <f>IF(A229="","",VLOOKUP($A222,IF(LEN(A229)=2,F15B,F15A),VLOOKUP(LEFT(A229,1),Fteams,7,FALSE),FALSE))</f>
        <v>0</v>
      </c>
      <c r="E229" s="50" t="str">
        <f t="shared" si="67"/>
        <v>HYAC</v>
      </c>
      <c r="F229" s="84" t="s">
        <v>630</v>
      </c>
      <c r="G229" s="85">
        <v>5</v>
      </c>
      <c r="H229" s="86"/>
      <c r="I229" s="8">
        <f t="shared" si="68"/>
        <v>5</v>
      </c>
      <c r="J229" s="8" t="str">
        <f t="shared" si="68"/>
        <v/>
      </c>
      <c r="K229" s="8" t="str">
        <f t="shared" si="68"/>
        <v/>
      </c>
      <c r="L229" s="8" t="str">
        <f t="shared" si="68"/>
        <v/>
      </c>
      <c r="M229" s="8" t="str">
        <f t="shared" si="68"/>
        <v/>
      </c>
      <c r="N229" s="8" t="str">
        <f t="shared" si="68"/>
        <v/>
      </c>
      <c r="O229" s="8" t="str">
        <f t="shared" si="68"/>
        <v/>
      </c>
      <c r="P229" s="8" t="str">
        <f t="shared" si="68"/>
        <v/>
      </c>
      <c r="Q229" s="8" t="str">
        <f t="shared" si="68"/>
        <v/>
      </c>
      <c r="R229" s="8" t="str">
        <f t="shared" si="68"/>
        <v/>
      </c>
      <c r="S229" s="8" t="str">
        <f t="shared" si="68"/>
        <v/>
      </c>
      <c r="T229" s="8" t="str">
        <f t="shared" si="68"/>
        <v/>
      </c>
      <c r="U229" s="8"/>
      <c r="V229" s="2"/>
      <c r="W229" s="13" t="e">
        <f>IF(F229="","",IF(F229-VLOOKUP($A222,AWstandards,VLOOKUP(D229,Age,2,FALSE),FALSE)&gt;0,"","aw"))</f>
        <v>#N/A</v>
      </c>
    </row>
    <row r="230" spans="1:23">
      <c r="A230" s="83" t="s">
        <v>447</v>
      </c>
      <c r="B230" s="41">
        <v>8</v>
      </c>
      <c r="C230" s="50" t="str">
        <f>IF(A230="","",VLOOKUP($A$222,IF(LEN(A230)=2,F15B,F15A),VLOOKUP(LEFT(A230,1),Fteams,6,FALSE),FALSE))</f>
        <v>Zara Caccavone</v>
      </c>
      <c r="D230" s="50">
        <f>IF(A230="","",VLOOKUP($A222,IF(LEN(A230)=2,F15B,F15A),VLOOKUP(LEFT(A230,1),Fteams,7,FALSE),FALSE))</f>
        <v>0</v>
      </c>
      <c r="E230" s="50" t="str">
        <f t="shared" si="67"/>
        <v>East Grinstead</v>
      </c>
      <c r="F230" s="84" t="s">
        <v>631</v>
      </c>
      <c r="G230" s="85">
        <v>4</v>
      </c>
      <c r="H230" s="86"/>
      <c r="I230" s="8" t="str">
        <f t="shared" si="68"/>
        <v/>
      </c>
      <c r="J230" s="8" t="str">
        <f t="shared" si="68"/>
        <v/>
      </c>
      <c r="K230" s="8" t="str">
        <f t="shared" si="68"/>
        <v/>
      </c>
      <c r="L230" s="8" t="str">
        <f t="shared" si="68"/>
        <v/>
      </c>
      <c r="M230" s="8" t="str">
        <f t="shared" si="68"/>
        <v/>
      </c>
      <c r="N230" s="8" t="str">
        <f t="shared" si="68"/>
        <v/>
      </c>
      <c r="O230" s="8" t="str">
        <f t="shared" si="68"/>
        <v/>
      </c>
      <c r="P230" s="8" t="str">
        <f t="shared" si="68"/>
        <v/>
      </c>
      <c r="Q230" s="8" t="str">
        <f t="shared" si="68"/>
        <v/>
      </c>
      <c r="R230" s="8">
        <f t="shared" si="68"/>
        <v>4</v>
      </c>
      <c r="S230" s="8" t="str">
        <f t="shared" si="68"/>
        <v/>
      </c>
      <c r="T230" s="8" t="str">
        <f t="shared" si="68"/>
        <v/>
      </c>
      <c r="U230" s="8"/>
      <c r="V230" s="2"/>
      <c r="W230" s="13" t="e">
        <f>IF(F230="","",IF(F230-VLOOKUP($A222,AWstandards,VLOOKUP(D230,Age,2,FALSE),FALSE)&gt;0,"","aw"))</f>
        <v>#N/A</v>
      </c>
    </row>
    <row r="231" spans="1:23">
      <c r="A231" s="83" t="s">
        <v>465</v>
      </c>
      <c r="B231" s="41">
        <v>9</v>
      </c>
      <c r="C231" s="50" t="str">
        <f>IF(A231="","",VLOOKUP($A$222,IF(LEN(A231)=2,F15B,F15A),VLOOKUP(LEFT(A231,1),Fteams,6,FALSE),FALSE))</f>
        <v>Ruby-Lily Marsh</v>
      </c>
      <c r="D231" s="50">
        <f>IF(A231="","",VLOOKUP($A222,IF(LEN(A231)=2,F15B,F15A),VLOOKUP(LEFT(A231,1),Fteams,7,FALSE),FALSE))</f>
        <v>0</v>
      </c>
      <c r="E231" s="50" t="str">
        <f t="shared" si="67"/>
        <v>Horsham BS</v>
      </c>
      <c r="F231" s="84" t="s">
        <v>632</v>
      </c>
      <c r="G231" s="85">
        <v>3</v>
      </c>
      <c r="H231" s="86"/>
      <c r="I231" s="8" t="str">
        <f t="shared" si="68"/>
        <v/>
      </c>
      <c r="J231" s="8" t="str">
        <f t="shared" si="68"/>
        <v/>
      </c>
      <c r="K231" s="8" t="str">
        <f t="shared" si="68"/>
        <v/>
      </c>
      <c r="L231" s="8" t="str">
        <f t="shared" si="68"/>
        <v/>
      </c>
      <c r="M231" s="8" t="str">
        <f t="shared" si="68"/>
        <v/>
      </c>
      <c r="N231" s="8">
        <f t="shared" si="68"/>
        <v>3</v>
      </c>
      <c r="O231" s="8" t="str">
        <f t="shared" si="68"/>
        <v/>
      </c>
      <c r="P231" s="8" t="str">
        <f t="shared" si="68"/>
        <v/>
      </c>
      <c r="Q231" s="8" t="str">
        <f t="shared" si="68"/>
        <v/>
      </c>
      <c r="R231" s="8" t="str">
        <f t="shared" si="68"/>
        <v/>
      </c>
      <c r="S231" s="8" t="str">
        <f t="shared" si="68"/>
        <v/>
      </c>
      <c r="T231" s="8" t="str">
        <f t="shared" si="68"/>
        <v/>
      </c>
      <c r="U231" s="8"/>
      <c r="V231" s="2"/>
      <c r="W231" s="13" t="e">
        <f>IF(F231="","",IF(F231-VLOOKUP($A222,AWstandards,VLOOKUP(D231,Age,2,FALSE),FALSE)&gt;0,"","aw"))</f>
        <v>#N/A</v>
      </c>
    </row>
    <row r="232" spans="1:23">
      <c r="A232" s="87" t="s">
        <v>571</v>
      </c>
      <c r="B232" s="41">
        <v>10</v>
      </c>
      <c r="C232" s="50" t="str">
        <f>IF(A232="","",VLOOKUP($A$222,IF(LEN(A232)=2,F15B,F15A),VLOOKUP(LEFT(A232,1),Fteams,6,FALSE),FALSE))</f>
        <v>Evie Miller</v>
      </c>
      <c r="D232" s="50">
        <f>IF(A232="","",VLOOKUP($A222,IF(LEN(A232)=2,F15B,F15A),VLOOKUP(LEFT(A232,1),Fteams,7,FALSE),FALSE))</f>
        <v>0</v>
      </c>
      <c r="E232" s="50" t="str">
        <f t="shared" si="67"/>
        <v>Haywards Heath</v>
      </c>
      <c r="F232" s="84" t="s">
        <v>633</v>
      </c>
      <c r="G232" s="85">
        <v>2</v>
      </c>
      <c r="H232" s="86"/>
      <c r="I232" s="8" t="str">
        <f t="shared" si="68"/>
        <v/>
      </c>
      <c r="J232" s="8" t="str">
        <f t="shared" si="68"/>
        <v/>
      </c>
      <c r="K232" s="8" t="str">
        <f t="shared" si="68"/>
        <v/>
      </c>
      <c r="L232" s="8" t="str">
        <f t="shared" si="68"/>
        <v/>
      </c>
      <c r="M232" s="8" t="str">
        <f t="shared" si="68"/>
        <v/>
      </c>
      <c r="N232" s="8" t="str">
        <f t="shared" si="68"/>
        <v/>
      </c>
      <c r="O232" s="8" t="str">
        <f t="shared" si="68"/>
        <v/>
      </c>
      <c r="P232" s="8" t="str">
        <f t="shared" si="68"/>
        <v/>
      </c>
      <c r="Q232" s="8">
        <f t="shared" si="68"/>
        <v>2</v>
      </c>
      <c r="R232" s="8" t="str">
        <f t="shared" si="68"/>
        <v/>
      </c>
      <c r="S232" s="8" t="str">
        <f t="shared" si="68"/>
        <v/>
      </c>
      <c r="T232" s="8" t="str">
        <f t="shared" si="68"/>
        <v/>
      </c>
      <c r="U232" s="8"/>
      <c r="V232" s="2"/>
      <c r="W232" s="13" t="e">
        <f>IF(F232="","",IF(F232-VLOOKUP($A222,AWstandards,VLOOKUP(D232,Age,2,FALSE),FALSE)&gt;0,"","aw"))</f>
        <v>#N/A</v>
      </c>
    </row>
    <row r="233" spans="1:23">
      <c r="A233" s="87" t="s">
        <v>467</v>
      </c>
      <c r="B233" s="41">
        <v>11</v>
      </c>
      <c r="C233" s="50" t="str">
        <f>IF(A233="","",VLOOKUP($A$222,IF(LEN(A233)=2,F15B,F15A),VLOOKUP(LEFT(A233,1),Fteams,6,FALSE),FALSE))</f>
        <v>Maria O'Brien</v>
      </c>
      <c r="D233" s="50">
        <f>IF(A233="","",VLOOKUP($A222,IF(LEN(A233)=2,F15B,F15A),VLOOKUP(LEFT(A233,1),Fteams,7,FALSE),FALSE))</f>
        <v>0</v>
      </c>
      <c r="E233" s="50" t="str">
        <f t="shared" si="67"/>
        <v>Worthing</v>
      </c>
      <c r="F233" s="84" t="s">
        <v>634</v>
      </c>
      <c r="G233" s="85">
        <v>1</v>
      </c>
      <c r="H233" s="86"/>
      <c r="I233" s="8" t="str">
        <f t="shared" si="68"/>
        <v/>
      </c>
      <c r="J233" s="8" t="str">
        <f t="shared" si="68"/>
        <v/>
      </c>
      <c r="K233" s="8" t="str">
        <f t="shared" si="68"/>
        <v/>
      </c>
      <c r="L233" s="8" t="str">
        <f t="shared" si="68"/>
        <v/>
      </c>
      <c r="M233" s="8" t="str">
        <f t="shared" si="68"/>
        <v/>
      </c>
      <c r="N233" s="8" t="str">
        <f t="shared" si="68"/>
        <v/>
      </c>
      <c r="O233" s="8" t="str">
        <f t="shared" si="68"/>
        <v/>
      </c>
      <c r="P233" s="8">
        <f t="shared" si="68"/>
        <v>1</v>
      </c>
      <c r="Q233" s="8" t="str">
        <f t="shared" si="68"/>
        <v/>
      </c>
      <c r="R233" s="8" t="str">
        <f t="shared" si="68"/>
        <v/>
      </c>
      <c r="S233" s="8" t="str">
        <f t="shared" si="68"/>
        <v/>
      </c>
      <c r="T233" s="8" t="str">
        <f t="shared" si="68"/>
        <v/>
      </c>
      <c r="U233" s="8"/>
      <c r="V233" s="2"/>
      <c r="W233" s="13" t="e">
        <f>IF(F233="","",IF(F233-VLOOKUP($A222,AWstandards,VLOOKUP(D233,Age,2,FALSE),FALSE)&gt;0,"","aw"))</f>
        <v>#N/A</v>
      </c>
    </row>
    <row r="234" spans="1:23" ht="13">
      <c r="A234" s="15">
        <v>200</v>
      </c>
      <c r="B234" s="31"/>
      <c r="C234" s="51" t="s">
        <v>127</v>
      </c>
      <c r="D234" s="52"/>
      <c r="E234" s="49"/>
      <c r="F234" s="22"/>
      <c r="G234" s="35"/>
      <c r="H234" s="26" t="s">
        <v>37</v>
      </c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2" t="s">
        <v>107</v>
      </c>
      <c r="W234" s="2"/>
    </row>
    <row r="235" spans="1:23">
      <c r="A235" s="87" t="s">
        <v>456</v>
      </c>
      <c r="B235" s="41">
        <v>1</v>
      </c>
      <c r="C235" s="50" t="str">
        <f>IF(A235="","",VLOOKUP($A$234,IF(LEN(A235)=2,F15B,F15A),VLOOKUP(LEFT(A235,1),Fteams,6,FALSE),FALSE))</f>
        <v>Imogen Clayson</v>
      </c>
      <c r="D235" s="50">
        <f>IF(A235="","",VLOOKUP($A234,IF(LEN(A235)=2,F15B,F15A),VLOOKUP(LEFT(A235,1),Fteams,7,FALSE),FALSE))</f>
        <v>0</v>
      </c>
      <c r="E235" s="50" t="str">
        <f t="shared" ref="E235:E243" si="69">IF(A235="","",VLOOKUP(LEFT(A235,1),Fteams,2,FALSE))</f>
        <v>Crawley</v>
      </c>
      <c r="F235" s="84" t="s">
        <v>636</v>
      </c>
      <c r="G235" s="85">
        <v>11</v>
      </c>
      <c r="H235" s="86"/>
      <c r="I235" s="8" t="str">
        <f t="shared" ref="I235:T243" si="70">IF($A235="","",IF(LEFT($A235,1)=I$19,$G235,""))</f>
        <v/>
      </c>
      <c r="J235" s="8" t="str">
        <f t="shared" si="70"/>
        <v/>
      </c>
      <c r="K235" s="8">
        <f t="shared" si="70"/>
        <v>11</v>
      </c>
      <c r="L235" s="8" t="str">
        <f t="shared" si="70"/>
        <v/>
      </c>
      <c r="M235" s="8" t="str">
        <f t="shared" si="70"/>
        <v/>
      </c>
      <c r="N235" s="8" t="str">
        <f t="shared" si="70"/>
        <v/>
      </c>
      <c r="O235" s="8" t="str">
        <f t="shared" si="70"/>
        <v/>
      </c>
      <c r="P235" s="8" t="str">
        <f t="shared" si="70"/>
        <v/>
      </c>
      <c r="Q235" s="8" t="str">
        <f t="shared" si="70"/>
        <v/>
      </c>
      <c r="R235" s="8" t="str">
        <f t="shared" si="70"/>
        <v/>
      </c>
      <c r="S235" s="8" t="str">
        <f t="shared" si="70"/>
        <v/>
      </c>
      <c r="T235" s="8" t="str">
        <f t="shared" si="70"/>
        <v/>
      </c>
      <c r="U235" s="8"/>
      <c r="V235" s="2"/>
      <c r="W235" s="13" t="e">
        <f>IF(F235="","",IF(F235-VLOOKUP($A234,AWstandards,VLOOKUP(D235,Age,2,FALSE),FALSE)&gt;0,"","aw"))</f>
        <v>#N/A</v>
      </c>
    </row>
    <row r="236" spans="1:23">
      <c r="A236" s="87" t="s">
        <v>507</v>
      </c>
      <c r="B236" s="41">
        <v>2</v>
      </c>
      <c r="C236" s="50" t="str">
        <f>IF(A236="","",VLOOKUP($A$234,IF(LEN(A236)=2,F15B,F15A),VLOOKUP(LEFT(A236,1),Fteams,6,FALSE),FALSE))</f>
        <v>Mia Gaul</v>
      </c>
      <c r="D236" s="50">
        <f>IF(A236="","",VLOOKUP($A234,IF(LEN(A236)=2,F15B,F15A),VLOOKUP(LEFT(A236,1),Fteams,7,FALSE),FALSE))</f>
        <v>0</v>
      </c>
      <c r="E236" s="50" t="str">
        <f t="shared" si="69"/>
        <v>Horsham BS</v>
      </c>
      <c r="F236" s="84" t="s">
        <v>628</v>
      </c>
      <c r="G236" s="85">
        <v>10</v>
      </c>
      <c r="H236" s="86"/>
      <c r="I236" s="8" t="str">
        <f t="shared" si="70"/>
        <v/>
      </c>
      <c r="J236" s="8" t="str">
        <f t="shared" si="70"/>
        <v/>
      </c>
      <c r="K236" s="8" t="str">
        <f t="shared" si="70"/>
        <v/>
      </c>
      <c r="L236" s="8" t="str">
        <f t="shared" si="70"/>
        <v/>
      </c>
      <c r="M236" s="8" t="str">
        <f t="shared" si="70"/>
        <v/>
      </c>
      <c r="N236" s="8">
        <f t="shared" si="70"/>
        <v>10</v>
      </c>
      <c r="O236" s="8" t="str">
        <f t="shared" si="70"/>
        <v/>
      </c>
      <c r="P236" s="8" t="str">
        <f t="shared" si="70"/>
        <v/>
      </c>
      <c r="Q236" s="8" t="str">
        <f t="shared" si="70"/>
        <v/>
      </c>
      <c r="R236" s="8" t="str">
        <f t="shared" si="70"/>
        <v/>
      </c>
      <c r="S236" s="8" t="str">
        <f t="shared" si="70"/>
        <v/>
      </c>
      <c r="T236" s="8" t="str">
        <f t="shared" si="70"/>
        <v/>
      </c>
      <c r="U236" s="8"/>
      <c r="V236" s="2"/>
      <c r="W236" s="13" t="e">
        <f>IF(F236="","",IF(F236-VLOOKUP($A234,AWstandards,VLOOKUP(D236,Age,2,FALSE),FALSE)&gt;0,"","aw"))</f>
        <v>#N/A</v>
      </c>
    </row>
    <row r="237" spans="1:23">
      <c r="A237" s="87" t="s">
        <v>457</v>
      </c>
      <c r="B237" s="41">
        <v>3</v>
      </c>
      <c r="C237" s="50" t="str">
        <f>IF(A237="","",VLOOKUP($A$234,IF(LEN(A237)=2,F15B,F15A),VLOOKUP(LEFT(A237,1),Fteams,6,FALSE),FALSE))</f>
        <v>Evie Murray</v>
      </c>
      <c r="D237" s="50">
        <f>IF(A237="","",VLOOKUP($A234,IF(LEN(A237)=2,F15B,F15A),VLOOKUP(LEFT(A237,1),Fteams,7,FALSE),FALSE))</f>
        <v>0</v>
      </c>
      <c r="E237" s="50" t="str">
        <f t="shared" si="69"/>
        <v>Brighton &amp; Hove</v>
      </c>
      <c r="F237" s="84" t="s">
        <v>629</v>
      </c>
      <c r="G237" s="85">
        <v>9</v>
      </c>
      <c r="H237" s="86"/>
      <c r="I237" s="8" t="str">
        <f t="shared" si="70"/>
        <v/>
      </c>
      <c r="J237" s="8">
        <f t="shared" si="70"/>
        <v>9</v>
      </c>
      <c r="K237" s="8" t="str">
        <f t="shared" si="70"/>
        <v/>
      </c>
      <c r="L237" s="8" t="str">
        <f t="shared" si="70"/>
        <v/>
      </c>
      <c r="M237" s="8" t="str">
        <f t="shared" si="70"/>
        <v/>
      </c>
      <c r="N237" s="8" t="str">
        <f t="shared" si="70"/>
        <v/>
      </c>
      <c r="O237" s="8" t="str">
        <f t="shared" si="70"/>
        <v/>
      </c>
      <c r="P237" s="8" t="str">
        <f t="shared" si="70"/>
        <v/>
      </c>
      <c r="Q237" s="8" t="str">
        <f t="shared" si="70"/>
        <v/>
      </c>
      <c r="R237" s="8" t="str">
        <f t="shared" si="70"/>
        <v/>
      </c>
      <c r="S237" s="8" t="str">
        <f t="shared" si="70"/>
        <v/>
      </c>
      <c r="T237" s="8" t="str">
        <f t="shared" si="70"/>
        <v/>
      </c>
      <c r="U237" s="8"/>
      <c r="V237" s="2"/>
      <c r="W237" s="13" t="e">
        <f>IF(F237="","",IF(F237-VLOOKUP($A234,AWstandards,VLOOKUP(D237,Age,2,FALSE),FALSE)&gt;0,"","aw"))</f>
        <v>#N/A</v>
      </c>
    </row>
    <row r="238" spans="1:23">
      <c r="A238" s="87" t="s">
        <v>486</v>
      </c>
      <c r="B238" s="41">
        <v>4</v>
      </c>
      <c r="C238" s="50" t="str">
        <f>IF(A238="","",VLOOKUP($A$234,IF(LEN(A238)=2,F15B,F15A),VLOOKUP(LEFT(A238,1),Fteams,6,FALSE),FALSE))</f>
        <v>Lucienne Simkiss-Day</v>
      </c>
      <c r="D238" s="50">
        <f>IF(A238="","",VLOOKUP($A234,IF(LEN(A238)=2,F15B,F15A),VLOOKUP(LEFT(A238,1),Fteams,7,FALSE),FALSE))</f>
        <v>0</v>
      </c>
      <c r="E238" s="50" t="str">
        <f t="shared" si="69"/>
        <v>Hastings</v>
      </c>
      <c r="F238" s="84" t="s">
        <v>635</v>
      </c>
      <c r="G238" s="85">
        <v>8</v>
      </c>
      <c r="H238" s="86"/>
      <c r="I238" s="8" t="str">
        <f t="shared" si="70"/>
        <v/>
      </c>
      <c r="J238" s="8" t="str">
        <f t="shared" si="70"/>
        <v/>
      </c>
      <c r="K238" s="8" t="str">
        <f t="shared" si="70"/>
        <v/>
      </c>
      <c r="L238" s="8" t="str">
        <f t="shared" si="70"/>
        <v/>
      </c>
      <c r="M238" s="8" t="str">
        <f t="shared" si="70"/>
        <v/>
      </c>
      <c r="N238" s="8" t="str">
        <f t="shared" si="70"/>
        <v/>
      </c>
      <c r="O238" s="8" t="str">
        <f t="shared" si="70"/>
        <v/>
      </c>
      <c r="P238" s="8" t="str">
        <f t="shared" si="70"/>
        <v/>
      </c>
      <c r="Q238" s="8" t="str">
        <f t="shared" si="70"/>
        <v/>
      </c>
      <c r="R238" s="8" t="str">
        <f t="shared" si="70"/>
        <v/>
      </c>
      <c r="S238" s="8">
        <f t="shared" si="70"/>
        <v>8</v>
      </c>
      <c r="T238" s="8" t="str">
        <f t="shared" si="70"/>
        <v/>
      </c>
      <c r="U238" s="8"/>
      <c r="V238" s="2"/>
      <c r="W238" s="13" t="e">
        <f>IF(F238="","",IF(F238-VLOOKUP($A234,AWstandards,VLOOKUP(D238,Age,2,FALSE),FALSE)&gt;0,"","aw"))</f>
        <v>#N/A</v>
      </c>
    </row>
    <row r="239" spans="1:23">
      <c r="A239" s="87" t="s">
        <v>458</v>
      </c>
      <c r="B239" s="41">
        <v>5</v>
      </c>
      <c r="C239" s="50" t="str">
        <f>IF(A239="","",VLOOKUP($A$234,IF(LEN(A239)=2,F15B,F15A),VLOOKUP(LEFT(A239,1),Fteams,6,FALSE),FALSE))</f>
        <v>Grace Bleach</v>
      </c>
      <c r="D239" s="50">
        <f>IF(A239="","",VLOOKUP($A234,IF(LEN(A239)=2,F15B,F15A),VLOOKUP(LEFT(A239,1),Fteams,7,FALSE),FALSE))</f>
        <v>0</v>
      </c>
      <c r="E239" s="50" t="str">
        <f t="shared" si="69"/>
        <v>East Grinstead</v>
      </c>
      <c r="F239" s="84" t="s">
        <v>638</v>
      </c>
      <c r="G239" s="85">
        <v>7</v>
      </c>
      <c r="H239" s="86"/>
      <c r="I239" s="8" t="str">
        <f t="shared" si="70"/>
        <v/>
      </c>
      <c r="J239" s="8" t="str">
        <f t="shared" si="70"/>
        <v/>
      </c>
      <c r="K239" s="8" t="str">
        <f t="shared" si="70"/>
        <v/>
      </c>
      <c r="L239" s="8" t="str">
        <f t="shared" si="70"/>
        <v/>
      </c>
      <c r="M239" s="8" t="str">
        <f t="shared" si="70"/>
        <v/>
      </c>
      <c r="N239" s="8" t="str">
        <f t="shared" si="70"/>
        <v/>
      </c>
      <c r="O239" s="8" t="str">
        <f t="shared" si="70"/>
        <v/>
      </c>
      <c r="P239" s="8" t="str">
        <f t="shared" si="70"/>
        <v/>
      </c>
      <c r="Q239" s="8" t="str">
        <f t="shared" si="70"/>
        <v/>
      </c>
      <c r="R239" s="8">
        <f t="shared" si="70"/>
        <v>7</v>
      </c>
      <c r="S239" s="8" t="str">
        <f t="shared" si="70"/>
        <v/>
      </c>
      <c r="T239" s="8" t="str">
        <f t="shared" si="70"/>
        <v/>
      </c>
      <c r="U239" s="8"/>
      <c r="V239" s="2"/>
      <c r="W239" s="13" t="e">
        <f>IF(F239="","",IF(F239-VLOOKUP($A234,AWstandards,VLOOKUP(D239,Age,2,FALSE),FALSE)&gt;0,"","aw"))</f>
        <v>#N/A</v>
      </c>
    </row>
    <row r="240" spans="1:23">
      <c r="A240" s="87" t="s">
        <v>477</v>
      </c>
      <c r="B240" s="41">
        <v>6</v>
      </c>
      <c r="C240" s="50" t="str">
        <f>IF(A240="","",VLOOKUP($A$234,IF(LEN(A240)=2,F15B,F15A),VLOOKUP(LEFT(A240,1),Fteams,6,FALSE),FALSE))</f>
        <v>Grace Culshaw</v>
      </c>
      <c r="D240" s="50">
        <f>IF(A240="","",VLOOKUP($A234,IF(LEN(A240)=2,F15B,F15A),VLOOKUP(LEFT(A240,1),Fteams,7,FALSE),FALSE))</f>
        <v>0</v>
      </c>
      <c r="E240" s="50" t="str">
        <f t="shared" si="69"/>
        <v>Eastbourne</v>
      </c>
      <c r="F240" s="84" t="s">
        <v>633</v>
      </c>
      <c r="G240" s="85">
        <v>6</v>
      </c>
      <c r="H240" s="86"/>
      <c r="I240" s="8" t="str">
        <f t="shared" si="70"/>
        <v/>
      </c>
      <c r="J240" s="8" t="str">
        <f t="shared" si="70"/>
        <v/>
      </c>
      <c r="K240" s="8" t="str">
        <f t="shared" si="70"/>
        <v/>
      </c>
      <c r="L240" s="8" t="str">
        <f t="shared" si="70"/>
        <v/>
      </c>
      <c r="M240" s="8">
        <f t="shared" si="70"/>
        <v>6</v>
      </c>
      <c r="N240" s="8" t="str">
        <f t="shared" si="70"/>
        <v/>
      </c>
      <c r="O240" s="8" t="str">
        <f t="shared" si="70"/>
        <v/>
      </c>
      <c r="P240" s="8" t="str">
        <f t="shared" si="70"/>
        <v/>
      </c>
      <c r="Q240" s="8" t="str">
        <f t="shared" si="70"/>
        <v/>
      </c>
      <c r="R240" s="8" t="str">
        <f t="shared" si="70"/>
        <v/>
      </c>
      <c r="S240" s="8" t="str">
        <f t="shared" si="70"/>
        <v/>
      </c>
      <c r="T240" s="8" t="str">
        <f t="shared" si="70"/>
        <v/>
      </c>
      <c r="U240" s="8"/>
      <c r="V240" s="2"/>
      <c r="W240" s="13" t="e">
        <f>IF(F240="","",IF(F240-VLOOKUP($A234,AWstandards,VLOOKUP(D240,Age,2,FALSE),FALSE)&gt;0,"","aw"))</f>
        <v>#N/A</v>
      </c>
    </row>
    <row r="241" spans="1:23">
      <c r="A241" s="87" t="s">
        <v>478</v>
      </c>
      <c r="B241" s="41">
        <v>7</v>
      </c>
      <c r="C241" s="50" t="str">
        <f>IF(A241="","",VLOOKUP($A$234,IF(LEN(A241)=2,F15B,F15A),VLOOKUP(LEFT(A241,1),Fteams,6,FALSE),FALSE))</f>
        <v>Vida Johnson</v>
      </c>
      <c r="D241" s="50">
        <f>IF(A241="","",VLOOKUP($A234,IF(LEN(A241)=2,F15B,F15A),VLOOKUP(LEFT(A241,1),Fteams,7,FALSE),FALSE))</f>
        <v>0</v>
      </c>
      <c r="E241" s="50" t="str">
        <f t="shared" si="69"/>
        <v>Lewes</v>
      </c>
      <c r="F241" s="84" t="s">
        <v>639</v>
      </c>
      <c r="G241" s="85">
        <v>5</v>
      </c>
      <c r="H241" s="86"/>
      <c r="I241" s="8" t="str">
        <f t="shared" si="70"/>
        <v/>
      </c>
      <c r="J241" s="8" t="str">
        <f t="shared" si="70"/>
        <v/>
      </c>
      <c r="K241" s="8" t="str">
        <f t="shared" si="70"/>
        <v/>
      </c>
      <c r="L241" s="8" t="str">
        <f t="shared" si="70"/>
        <v/>
      </c>
      <c r="M241" s="8" t="str">
        <f t="shared" si="70"/>
        <v/>
      </c>
      <c r="N241" s="8" t="str">
        <f t="shared" si="70"/>
        <v/>
      </c>
      <c r="O241" s="8">
        <f t="shared" si="70"/>
        <v>5</v>
      </c>
      <c r="P241" s="8" t="str">
        <f t="shared" si="70"/>
        <v/>
      </c>
      <c r="Q241" s="8" t="str">
        <f t="shared" si="70"/>
        <v/>
      </c>
      <c r="R241" s="8" t="str">
        <f t="shared" si="70"/>
        <v/>
      </c>
      <c r="S241" s="8" t="str">
        <f t="shared" si="70"/>
        <v/>
      </c>
      <c r="T241" s="8" t="str">
        <f t="shared" si="70"/>
        <v/>
      </c>
      <c r="U241" s="8"/>
      <c r="V241" s="2"/>
      <c r="W241" s="13" t="e">
        <f>IF(F241="","",IF(F241-VLOOKUP($A234,AWstandards,VLOOKUP(D241,Age,2,FALSE),FALSE)&gt;0,"","aw"))</f>
        <v>#N/A</v>
      </c>
    </row>
    <row r="242" spans="1:23">
      <c r="A242" s="87" t="s">
        <v>459</v>
      </c>
      <c r="B242" s="41">
        <v>8</v>
      </c>
      <c r="C242" s="50" t="str">
        <f>IF(A242="","",VLOOKUP($A$234,IF(LEN(A242)=2,F15B,F15A),VLOOKUP(LEFT(A242,1),Fteams,6,FALSE),FALSE))</f>
        <v>Tilly Goodband</v>
      </c>
      <c r="D242" s="50">
        <f>IF(A242="","",VLOOKUP($A234,IF(LEN(A242)=2,F15B,F15A),VLOOKUP(LEFT(A242,1),Fteams,7,FALSE),FALSE))</f>
        <v>0</v>
      </c>
      <c r="E242" s="50" t="str">
        <f t="shared" si="69"/>
        <v>Chichester</v>
      </c>
      <c r="F242" s="84" t="s">
        <v>640</v>
      </c>
      <c r="G242" s="85">
        <v>4</v>
      </c>
      <c r="H242" s="86"/>
      <c r="I242" s="8" t="str">
        <f t="shared" si="70"/>
        <v/>
      </c>
      <c r="J242" s="8" t="str">
        <f t="shared" si="70"/>
        <v/>
      </c>
      <c r="K242" s="8" t="str">
        <f t="shared" si="70"/>
        <v/>
      </c>
      <c r="L242" s="8">
        <f t="shared" si="70"/>
        <v>4</v>
      </c>
      <c r="M242" s="8" t="str">
        <f t="shared" si="70"/>
        <v/>
      </c>
      <c r="N242" s="8" t="str">
        <f t="shared" si="70"/>
        <v/>
      </c>
      <c r="O242" s="8" t="str">
        <f t="shared" si="70"/>
        <v/>
      </c>
      <c r="P242" s="8" t="str">
        <f t="shared" si="70"/>
        <v/>
      </c>
      <c r="Q242" s="8" t="str">
        <f t="shared" si="70"/>
        <v/>
      </c>
      <c r="R242" s="8" t="str">
        <f t="shared" si="70"/>
        <v/>
      </c>
      <c r="S242" s="8" t="str">
        <f t="shared" si="70"/>
        <v/>
      </c>
      <c r="T242" s="8" t="str">
        <f t="shared" si="70"/>
        <v/>
      </c>
      <c r="U242" s="8"/>
      <c r="V242" s="2"/>
      <c r="W242" s="13" t="e">
        <f>IF(F242="","",IF(F242-VLOOKUP($A234,AWstandards,VLOOKUP(D242,Age,2,FALSE),FALSE)&gt;0,"","aw"))</f>
        <v>#N/A</v>
      </c>
    </row>
    <row r="243" spans="1:23">
      <c r="A243" s="87" t="s">
        <v>460</v>
      </c>
      <c r="B243" s="41">
        <v>9</v>
      </c>
      <c r="C243" s="50" t="str">
        <f>IF(A243="","",VLOOKUP($A$234,IF(LEN(A243)=2,F15B,F15A),VLOOKUP(LEFT(A243,1),Fteams,6,FALSE),FALSE))</f>
        <v>Olivia Collins</v>
      </c>
      <c r="D243" s="50">
        <f>IF(A243="","",VLOOKUP($A234,IF(LEN(A243)=2,F15B,F15A),VLOOKUP(LEFT(A243,1),Fteams,7,FALSE),FALSE))</f>
        <v>0</v>
      </c>
      <c r="E243" s="50" t="str">
        <f t="shared" si="69"/>
        <v>HYAC</v>
      </c>
      <c r="F243" s="84" t="s">
        <v>641</v>
      </c>
      <c r="G243" s="85">
        <v>3</v>
      </c>
      <c r="H243" s="86"/>
      <c r="I243" s="8">
        <f t="shared" si="70"/>
        <v>3</v>
      </c>
      <c r="J243" s="8" t="str">
        <f t="shared" si="70"/>
        <v/>
      </c>
      <c r="K243" s="8" t="str">
        <f t="shared" si="70"/>
        <v/>
      </c>
      <c r="L243" s="8" t="str">
        <f t="shared" si="70"/>
        <v/>
      </c>
      <c r="M243" s="8" t="str">
        <f t="shared" si="70"/>
        <v/>
      </c>
      <c r="N243" s="8" t="str">
        <f t="shared" si="70"/>
        <v/>
      </c>
      <c r="O243" s="8" t="str">
        <f t="shared" si="70"/>
        <v/>
      </c>
      <c r="P243" s="8" t="str">
        <f t="shared" si="70"/>
        <v/>
      </c>
      <c r="Q243" s="8" t="str">
        <f t="shared" si="70"/>
        <v/>
      </c>
      <c r="R243" s="8" t="str">
        <f t="shared" si="70"/>
        <v/>
      </c>
      <c r="S243" s="8" t="str">
        <f t="shared" si="70"/>
        <v/>
      </c>
      <c r="T243" s="8" t="str">
        <f t="shared" si="70"/>
        <v/>
      </c>
      <c r="U243" s="8"/>
      <c r="V243" s="2"/>
      <c r="W243" s="13" t="e">
        <f>IF(F243="","",IF(F243-VLOOKUP($A234,AWstandards,VLOOKUP(D243,Age,2,FALSE),FALSE)&gt;0,"","aw"))</f>
        <v>#N/A</v>
      </c>
    </row>
    <row r="244" spans="1:23" ht="13">
      <c r="A244" s="15">
        <v>300</v>
      </c>
      <c r="B244" s="31"/>
      <c r="C244" s="52" t="s">
        <v>128</v>
      </c>
      <c r="D244" s="52"/>
      <c r="E244" s="53"/>
      <c r="F244" s="20"/>
      <c r="G244" s="35"/>
      <c r="H244" s="2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2" t="s">
        <v>108</v>
      </c>
      <c r="W244" s="2"/>
    </row>
    <row r="245" spans="1:23">
      <c r="A245" s="83" t="s">
        <v>443</v>
      </c>
      <c r="B245" s="41">
        <v>1</v>
      </c>
      <c r="C245" s="50" t="str">
        <f>IF(A245="","",VLOOKUP($A$244,IF(LEN(A245)=2,F15B,F15A),VLOOKUP(LEFT(A245,1),Fteams,6,FALSE),FALSE))</f>
        <v>Kira Dunford</v>
      </c>
      <c r="D245" s="50">
        <f>IF(A245="","",VLOOKUP($A244,IF(LEN(A245)=2,F15B,F15A),VLOOKUP(LEFT(A245,1),Fteams,7,FALSE),FALSE))</f>
        <v>0</v>
      </c>
      <c r="E245" s="50" t="str">
        <f t="shared" ref="E245:E253" si="71">IF(A245="","",VLOOKUP(LEFT(A245,1),Fteams,2,FALSE))</f>
        <v>Brighton &amp; Hove</v>
      </c>
      <c r="F245" s="84" t="s">
        <v>500</v>
      </c>
      <c r="G245" s="85">
        <v>11</v>
      </c>
      <c r="H245" s="26"/>
      <c r="I245" s="8" t="str">
        <f t="shared" ref="I245:T253" si="72">IF($A245="","",IF(LEFT($A245,1)=I$19,$G245,""))</f>
        <v/>
      </c>
      <c r="J245" s="8">
        <f t="shared" si="72"/>
        <v>11</v>
      </c>
      <c r="K245" s="8" t="str">
        <f t="shared" si="72"/>
        <v/>
      </c>
      <c r="L245" s="8" t="str">
        <f t="shared" si="72"/>
        <v/>
      </c>
      <c r="M245" s="8" t="str">
        <f t="shared" si="72"/>
        <v/>
      </c>
      <c r="N245" s="8" t="str">
        <f t="shared" si="72"/>
        <v/>
      </c>
      <c r="O245" s="8" t="str">
        <f t="shared" si="72"/>
        <v/>
      </c>
      <c r="P245" s="8" t="str">
        <f t="shared" si="72"/>
        <v/>
      </c>
      <c r="Q245" s="8" t="str">
        <f t="shared" si="72"/>
        <v/>
      </c>
      <c r="R245" s="8" t="str">
        <f t="shared" si="72"/>
        <v/>
      </c>
      <c r="S245" s="8" t="str">
        <f t="shared" si="72"/>
        <v/>
      </c>
      <c r="T245" s="8" t="str">
        <f t="shared" si="72"/>
        <v/>
      </c>
      <c r="U245" s="8"/>
      <c r="V245" s="2"/>
      <c r="W245" s="13" t="e">
        <f>IF(F245="","",IF(F245-VLOOKUP($A244,AWstandards,VLOOKUP(D245,Age,2,FALSE),FALSE)&gt;0,"","aw"))</f>
        <v>#N/A</v>
      </c>
    </row>
    <row r="246" spans="1:23">
      <c r="A246" s="83" t="s">
        <v>466</v>
      </c>
      <c r="B246" s="41">
        <v>2</v>
      </c>
      <c r="C246" s="50" t="str">
        <f>IF(A246="","",VLOOKUP($A$244,IF(LEN(A246)=2,F15B,F15A),VLOOKUP(LEFT(A246,1),Fteams,6,FALSE),FALSE))</f>
        <v>Martha Wynn</v>
      </c>
      <c r="D246" s="50">
        <f>IF(A246="","",VLOOKUP($A244,IF(LEN(A246)=2,F15B,F15A),VLOOKUP(LEFT(A246,1),Fteams,7,FALSE),FALSE))</f>
        <v>0</v>
      </c>
      <c r="E246" s="50" t="str">
        <f t="shared" si="71"/>
        <v>Eastbourne</v>
      </c>
      <c r="F246" s="84" t="s">
        <v>501</v>
      </c>
      <c r="G246" s="85">
        <v>10</v>
      </c>
      <c r="H246" s="26"/>
      <c r="I246" s="8" t="str">
        <f t="shared" si="72"/>
        <v/>
      </c>
      <c r="J246" s="8" t="str">
        <f t="shared" si="72"/>
        <v/>
      </c>
      <c r="K246" s="8" t="str">
        <f t="shared" si="72"/>
        <v/>
      </c>
      <c r="L246" s="8" t="str">
        <f t="shared" si="72"/>
        <v/>
      </c>
      <c r="M246" s="8">
        <f t="shared" si="72"/>
        <v>10</v>
      </c>
      <c r="N246" s="8" t="str">
        <f t="shared" si="72"/>
        <v/>
      </c>
      <c r="O246" s="8" t="str">
        <f t="shared" si="72"/>
        <v/>
      </c>
      <c r="P246" s="8" t="str">
        <f t="shared" si="72"/>
        <v/>
      </c>
      <c r="Q246" s="8" t="str">
        <f t="shared" si="72"/>
        <v/>
      </c>
      <c r="R246" s="8" t="str">
        <f t="shared" si="72"/>
        <v/>
      </c>
      <c r="S246" s="8" t="str">
        <f t="shared" si="72"/>
        <v/>
      </c>
      <c r="T246" s="8" t="str">
        <f t="shared" si="72"/>
        <v/>
      </c>
      <c r="U246" s="8"/>
      <c r="V246" s="2"/>
      <c r="W246" s="13" t="e">
        <f>IF(F246="","",IF(F246-VLOOKUP($A244,AWstandards,VLOOKUP(D246,Age,2,FALSE),FALSE)&gt;0,"","aw"))</f>
        <v>#N/A</v>
      </c>
    </row>
    <row r="247" spans="1:23">
      <c r="A247" s="83" t="s">
        <v>486</v>
      </c>
      <c r="B247" s="41">
        <v>3</v>
      </c>
      <c r="C247" s="50" t="str">
        <f>IF(A247="","",VLOOKUP($A$244,IF(LEN(A247)=2,F15B,F15A),VLOOKUP(LEFT(A247,1),Fteams,6,FALSE),FALSE))</f>
        <v>Lucienne Simkiss-Day</v>
      </c>
      <c r="D247" s="50">
        <f>IF(A247="","",VLOOKUP($A244,IF(LEN(A247)=2,F15B,F15A),VLOOKUP(LEFT(A247,1),Fteams,7,FALSE),FALSE))</f>
        <v>0</v>
      </c>
      <c r="E247" s="50" t="str">
        <f t="shared" si="71"/>
        <v>Hastings</v>
      </c>
      <c r="F247" s="84" t="s">
        <v>493</v>
      </c>
      <c r="G247" s="85">
        <v>9</v>
      </c>
      <c r="H247" s="26"/>
      <c r="I247" s="8" t="str">
        <f t="shared" si="72"/>
        <v/>
      </c>
      <c r="J247" s="8" t="str">
        <f t="shared" si="72"/>
        <v/>
      </c>
      <c r="K247" s="8" t="str">
        <f t="shared" si="72"/>
        <v/>
      </c>
      <c r="L247" s="8" t="str">
        <f t="shared" si="72"/>
        <v/>
      </c>
      <c r="M247" s="8" t="str">
        <f t="shared" si="72"/>
        <v/>
      </c>
      <c r="N247" s="8" t="str">
        <f t="shared" si="72"/>
        <v/>
      </c>
      <c r="O247" s="8" t="str">
        <f t="shared" si="72"/>
        <v/>
      </c>
      <c r="P247" s="8" t="str">
        <f t="shared" si="72"/>
        <v/>
      </c>
      <c r="Q247" s="8" t="str">
        <f t="shared" si="72"/>
        <v/>
      </c>
      <c r="R247" s="8" t="str">
        <f t="shared" si="72"/>
        <v/>
      </c>
      <c r="S247" s="8">
        <f t="shared" si="72"/>
        <v>9</v>
      </c>
      <c r="T247" s="8" t="str">
        <f t="shared" si="72"/>
        <v/>
      </c>
      <c r="U247" s="8"/>
      <c r="V247" s="2"/>
      <c r="W247" s="13" t="e">
        <f>IF(F247="","",IF(F247-VLOOKUP($A244,AWstandards,VLOOKUP(D247,Age,2,FALSE),FALSE)&gt;0,"","aw"))</f>
        <v>#N/A</v>
      </c>
    </row>
    <row r="248" spans="1:23">
      <c r="A248" s="83" t="s">
        <v>444</v>
      </c>
      <c r="B248" s="41">
        <v>4</v>
      </c>
      <c r="C248" s="50" t="str">
        <f>IF(A248="","",VLOOKUP($A$244,IF(LEN(A248)=2,F15B,F15A),VLOOKUP(LEFT(A248,1),Fteams,6,FALSE),FALSE))</f>
        <v>Elodie Hill</v>
      </c>
      <c r="D248" s="50">
        <f>IF(A248="","",VLOOKUP($A244,IF(LEN(A248)=2,F15B,F15A),VLOOKUP(LEFT(A248,1),Fteams,7,FALSE),FALSE))</f>
        <v>0</v>
      </c>
      <c r="E248" s="50" t="str">
        <f t="shared" si="71"/>
        <v>Chichester</v>
      </c>
      <c r="F248" s="84" t="s">
        <v>502</v>
      </c>
      <c r="G248" s="85">
        <v>8</v>
      </c>
      <c r="H248" s="26"/>
      <c r="I248" s="8" t="str">
        <f t="shared" si="72"/>
        <v/>
      </c>
      <c r="J248" s="8" t="str">
        <f t="shared" si="72"/>
        <v/>
      </c>
      <c r="K248" s="8" t="str">
        <f t="shared" si="72"/>
        <v/>
      </c>
      <c r="L248" s="8">
        <f t="shared" si="72"/>
        <v>8</v>
      </c>
      <c r="M248" s="8" t="str">
        <f t="shared" si="72"/>
        <v/>
      </c>
      <c r="N248" s="8" t="str">
        <f t="shared" si="72"/>
        <v/>
      </c>
      <c r="O248" s="8" t="str">
        <f t="shared" si="72"/>
        <v/>
      </c>
      <c r="P248" s="8" t="str">
        <f t="shared" si="72"/>
        <v/>
      </c>
      <c r="Q248" s="8" t="str">
        <f t="shared" si="72"/>
        <v/>
      </c>
      <c r="R248" s="8" t="str">
        <f t="shared" si="72"/>
        <v/>
      </c>
      <c r="S248" s="8" t="str">
        <f t="shared" si="72"/>
        <v/>
      </c>
      <c r="T248" s="8" t="str">
        <f t="shared" si="72"/>
        <v/>
      </c>
      <c r="U248" s="8"/>
      <c r="V248" s="2"/>
      <c r="W248" s="13" t="e">
        <f>IF(F248="","",IF(F248-VLOOKUP($A244,AWstandards,VLOOKUP(D248,Age,2,FALSE),FALSE)&gt;0,"","aw"))</f>
        <v>#N/A</v>
      </c>
    </row>
    <row r="249" spans="1:23">
      <c r="A249" s="83" t="s">
        <v>446</v>
      </c>
      <c r="B249" s="41">
        <v>5</v>
      </c>
      <c r="C249" s="50" t="str">
        <f>IF(A249="","",VLOOKUP($A$244,IF(LEN(A249)=2,F15B,F15A),VLOOKUP(LEFT(A249,1),Fteams,6,FALSE),FALSE))</f>
        <v>Josie Cox</v>
      </c>
      <c r="D249" s="50">
        <f>IF(A249="","",VLOOKUP($A244,IF(LEN(A249)=2,F15B,F15A),VLOOKUP(LEFT(A249,1),Fteams,7,FALSE),FALSE))</f>
        <v>0</v>
      </c>
      <c r="E249" s="50" t="str">
        <f t="shared" si="71"/>
        <v>Crawley</v>
      </c>
      <c r="F249" s="84" t="s">
        <v>503</v>
      </c>
      <c r="G249" s="85">
        <v>7</v>
      </c>
      <c r="H249" s="26"/>
      <c r="I249" s="8" t="str">
        <f t="shared" si="72"/>
        <v/>
      </c>
      <c r="J249" s="8" t="str">
        <f t="shared" si="72"/>
        <v/>
      </c>
      <c r="K249" s="8">
        <f t="shared" si="72"/>
        <v>7</v>
      </c>
      <c r="L249" s="8" t="str">
        <f t="shared" si="72"/>
        <v/>
      </c>
      <c r="M249" s="8" t="str">
        <f t="shared" si="72"/>
        <v/>
      </c>
      <c r="N249" s="8" t="str">
        <f t="shared" si="72"/>
        <v/>
      </c>
      <c r="O249" s="8" t="str">
        <f t="shared" si="72"/>
        <v/>
      </c>
      <c r="P249" s="8" t="str">
        <f t="shared" si="72"/>
        <v/>
      </c>
      <c r="Q249" s="8" t="str">
        <f t="shared" si="72"/>
        <v/>
      </c>
      <c r="R249" s="8" t="str">
        <f t="shared" si="72"/>
        <v/>
      </c>
      <c r="S249" s="8" t="str">
        <f t="shared" si="72"/>
        <v/>
      </c>
      <c r="T249" s="8" t="str">
        <f t="shared" si="72"/>
        <v/>
      </c>
      <c r="U249" s="8"/>
      <c r="V249" s="2"/>
      <c r="W249" s="13" t="e">
        <f>IF(F249="","",IF(F249-VLOOKUP($A244,AWstandards,VLOOKUP(D249,Age,2,FALSE),FALSE)&gt;0,"","aw"))</f>
        <v>#N/A</v>
      </c>
    </row>
    <row r="250" spans="1:23">
      <c r="A250" s="83" t="s">
        <v>448</v>
      </c>
      <c r="B250" s="41">
        <v>6</v>
      </c>
      <c r="C250" s="50" t="str">
        <f>IF(A250="","",VLOOKUP($A$244,IF(LEN(A250)=2,F15B,F15A),VLOOKUP(LEFT(A250,1),Fteams,6,FALSE),FALSE))</f>
        <v>Lily Peachment</v>
      </c>
      <c r="D250" s="50">
        <f>IF(A250="","",VLOOKUP($A244,IF(LEN(A250)=2,F15B,F15A),VLOOKUP(LEFT(A250,1),Fteams,7,FALSE),FALSE))</f>
        <v>0</v>
      </c>
      <c r="E250" s="50" t="str">
        <f t="shared" si="71"/>
        <v>HYAC</v>
      </c>
      <c r="F250" s="84" t="s">
        <v>504</v>
      </c>
      <c r="G250" s="85">
        <v>6</v>
      </c>
      <c r="H250" s="26"/>
      <c r="I250" s="8">
        <f t="shared" si="72"/>
        <v>6</v>
      </c>
      <c r="J250" s="8" t="str">
        <f t="shared" si="72"/>
        <v/>
      </c>
      <c r="K250" s="8" t="str">
        <f t="shared" si="72"/>
        <v/>
      </c>
      <c r="L250" s="8" t="str">
        <f t="shared" si="72"/>
        <v/>
      </c>
      <c r="M250" s="8" t="str">
        <f t="shared" si="72"/>
        <v/>
      </c>
      <c r="N250" s="8" t="str">
        <f t="shared" si="72"/>
        <v/>
      </c>
      <c r="O250" s="8" t="str">
        <f t="shared" si="72"/>
        <v/>
      </c>
      <c r="P250" s="8" t="str">
        <f t="shared" si="72"/>
        <v/>
      </c>
      <c r="Q250" s="8" t="str">
        <f t="shared" si="72"/>
        <v/>
      </c>
      <c r="R250" s="8" t="str">
        <f t="shared" si="72"/>
        <v/>
      </c>
      <c r="S250" s="8" t="str">
        <f t="shared" si="72"/>
        <v/>
      </c>
      <c r="T250" s="8" t="str">
        <f t="shared" si="72"/>
        <v/>
      </c>
      <c r="U250" s="8"/>
      <c r="V250" s="2"/>
      <c r="W250" s="13" t="e">
        <f>IF(F250="","",IF(F250-VLOOKUP($A244,AWstandards,VLOOKUP(D250,Age,2,FALSE),FALSE)&gt;0,"","aw"))</f>
        <v>#N/A</v>
      </c>
    </row>
    <row r="251" spans="1:23">
      <c r="A251" s="83" t="s">
        <v>445</v>
      </c>
      <c r="B251" s="41">
        <v>7</v>
      </c>
      <c r="C251" s="50" t="str">
        <f>IF(A251="","",VLOOKUP($A$244,IF(LEN(A251)=2,F15B,F15A),VLOOKUP(LEFT(A251,1),Fteams,6,FALSE),FALSE))</f>
        <v>Isla Tivey</v>
      </c>
      <c r="D251" s="50">
        <f>IF(A251="","",VLOOKUP($A244,IF(LEN(A251)=2,F15B,F15A),VLOOKUP(LEFT(A251,1),Fteams,7,FALSE),FALSE))</f>
        <v>0</v>
      </c>
      <c r="E251" s="50" t="str">
        <f t="shared" si="71"/>
        <v>Lewes</v>
      </c>
      <c r="F251" s="84" t="s">
        <v>505</v>
      </c>
      <c r="G251" s="85">
        <v>5</v>
      </c>
      <c r="H251" s="26"/>
      <c r="I251" s="8" t="str">
        <f t="shared" si="72"/>
        <v/>
      </c>
      <c r="J251" s="8" t="str">
        <f t="shared" si="72"/>
        <v/>
      </c>
      <c r="K251" s="8" t="str">
        <f t="shared" si="72"/>
        <v/>
      </c>
      <c r="L251" s="8" t="str">
        <f t="shared" si="72"/>
        <v/>
      </c>
      <c r="M251" s="8" t="str">
        <f t="shared" si="72"/>
        <v/>
      </c>
      <c r="N251" s="8" t="str">
        <f t="shared" si="72"/>
        <v/>
      </c>
      <c r="O251" s="8">
        <f t="shared" si="72"/>
        <v>5</v>
      </c>
      <c r="P251" s="8" t="str">
        <f t="shared" si="72"/>
        <v/>
      </c>
      <c r="Q251" s="8" t="str">
        <f t="shared" si="72"/>
        <v/>
      </c>
      <c r="R251" s="8" t="str">
        <f t="shared" si="72"/>
        <v/>
      </c>
      <c r="S251" s="8" t="str">
        <f t="shared" si="72"/>
        <v/>
      </c>
      <c r="T251" s="8" t="str">
        <f t="shared" si="72"/>
        <v/>
      </c>
      <c r="U251" s="8"/>
      <c r="V251" s="2"/>
      <c r="W251" s="13" t="e">
        <f>IF(F251="","",IF(F251-VLOOKUP($A244,AWstandards,VLOOKUP(D251,Age,2,FALSE),FALSE)&gt;0,"","aw"))</f>
        <v>#N/A</v>
      </c>
    </row>
    <row r="252" spans="1:23">
      <c r="A252" s="83" t="s">
        <v>465</v>
      </c>
      <c r="B252" s="41">
        <v>8</v>
      </c>
      <c r="C252" s="50" t="str">
        <f>IF(A252="","",VLOOKUP($A$244,IF(LEN(A252)=2,F15B,F15A),VLOOKUP(LEFT(A252,1),Fteams,6,FALSE),FALSE))</f>
        <v>Niamh Murphy</v>
      </c>
      <c r="D252" s="50">
        <f>IF(A252="","",VLOOKUP($A244,IF(LEN(A252)=2,F15B,F15A),VLOOKUP(LEFT(A252,1),Fteams,7,FALSE),FALSE))</f>
        <v>0</v>
      </c>
      <c r="E252" s="50" t="str">
        <f t="shared" si="71"/>
        <v>Horsham BS</v>
      </c>
      <c r="F252" s="84" t="s">
        <v>506</v>
      </c>
      <c r="G252" s="85">
        <v>4</v>
      </c>
      <c r="H252" s="26"/>
      <c r="I252" s="8" t="str">
        <f t="shared" si="72"/>
        <v/>
      </c>
      <c r="J252" s="8" t="str">
        <f t="shared" si="72"/>
        <v/>
      </c>
      <c r="K252" s="8" t="str">
        <f t="shared" si="72"/>
        <v/>
      </c>
      <c r="L252" s="8" t="str">
        <f t="shared" si="72"/>
        <v/>
      </c>
      <c r="M252" s="8" t="str">
        <f t="shared" si="72"/>
        <v/>
      </c>
      <c r="N252" s="8">
        <f t="shared" si="72"/>
        <v>4</v>
      </c>
      <c r="O252" s="8" t="str">
        <f t="shared" si="72"/>
        <v/>
      </c>
      <c r="P252" s="8" t="str">
        <f t="shared" si="72"/>
        <v/>
      </c>
      <c r="Q252" s="8" t="str">
        <f t="shared" si="72"/>
        <v/>
      </c>
      <c r="R252" s="8" t="str">
        <f t="shared" si="72"/>
        <v/>
      </c>
      <c r="S252" s="8" t="str">
        <f t="shared" si="72"/>
        <v/>
      </c>
      <c r="T252" s="8" t="str">
        <f t="shared" si="72"/>
        <v/>
      </c>
      <c r="U252" s="8"/>
      <c r="V252" s="2"/>
      <c r="W252" s="13" t="e">
        <f>IF(F252="","",IF(F252-VLOOKUP($A244,AWstandards,VLOOKUP(D252,Age,2,FALSE),FALSE)&gt;0,"","aw"))</f>
        <v>#N/A</v>
      </c>
    </row>
    <row r="253" spans="1:23">
      <c r="A253" s="83" t="s">
        <v>467</v>
      </c>
      <c r="B253" s="41">
        <v>9</v>
      </c>
      <c r="C253" s="50" t="str">
        <f>IF(A253="","",VLOOKUP($A$244,IF(LEN(A253)=2,F15B,F15A),VLOOKUP(LEFT(A253,1),Fteams,6,FALSE),FALSE))</f>
        <v>Evie Muggeridge</v>
      </c>
      <c r="D253" s="50">
        <f>IF(A253="","",VLOOKUP($A244,IF(LEN(A253)=2,F15B,F15A),VLOOKUP(LEFT(A253,1),Fteams,7,FALSE),FALSE))</f>
        <v>0</v>
      </c>
      <c r="E253" s="50" t="str">
        <f t="shared" si="71"/>
        <v>Worthing</v>
      </c>
      <c r="F253" s="84" t="s">
        <v>509</v>
      </c>
      <c r="G253" s="85">
        <v>3</v>
      </c>
      <c r="H253" s="26"/>
      <c r="I253" s="8" t="str">
        <f t="shared" si="72"/>
        <v/>
      </c>
      <c r="J253" s="8" t="str">
        <f t="shared" si="72"/>
        <v/>
      </c>
      <c r="K253" s="8" t="str">
        <f t="shared" si="72"/>
        <v/>
      </c>
      <c r="L253" s="8" t="str">
        <f t="shared" si="72"/>
        <v/>
      </c>
      <c r="M253" s="8" t="str">
        <f t="shared" si="72"/>
        <v/>
      </c>
      <c r="N253" s="8" t="str">
        <f t="shared" si="72"/>
        <v/>
      </c>
      <c r="O253" s="8" t="str">
        <f t="shared" si="72"/>
        <v/>
      </c>
      <c r="P253" s="8">
        <f t="shared" si="72"/>
        <v>3</v>
      </c>
      <c r="Q253" s="8" t="str">
        <f t="shared" si="72"/>
        <v/>
      </c>
      <c r="R253" s="8" t="str">
        <f t="shared" si="72"/>
        <v/>
      </c>
      <c r="S253" s="8" t="str">
        <f t="shared" si="72"/>
        <v/>
      </c>
      <c r="T253" s="8" t="str">
        <f t="shared" si="72"/>
        <v/>
      </c>
      <c r="U253" s="8"/>
      <c r="V253" s="2"/>
      <c r="W253" s="13" t="e">
        <f>IF(F253="","",IF(F253-VLOOKUP($A244,AWstandards,VLOOKUP(D253,Age,2,FALSE),FALSE)&gt;0,"","aw"))</f>
        <v>#N/A</v>
      </c>
    </row>
    <row r="254" spans="1:23" ht="13">
      <c r="A254" s="15">
        <v>300</v>
      </c>
      <c r="B254" s="31"/>
      <c r="C254" s="51" t="s">
        <v>129</v>
      </c>
      <c r="D254" s="52"/>
      <c r="E254" s="53"/>
      <c r="F254" s="20"/>
      <c r="G254" s="35"/>
      <c r="H254" s="2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2" t="s">
        <v>109</v>
      </c>
      <c r="W254" s="2"/>
    </row>
    <row r="255" spans="1:23">
      <c r="A255" s="83" t="s">
        <v>457</v>
      </c>
      <c r="B255" s="41">
        <v>1</v>
      </c>
      <c r="C255" s="50" t="str">
        <f>IF(A255="","",VLOOKUP($A$254,IF(LEN(A255)=2,F15B,F15A),VLOOKUP(LEFT(A255,1),Fteams,6,FALSE),FALSE))</f>
        <v>Evie Murray</v>
      </c>
      <c r="D255" s="50">
        <f>IF(A255="","",VLOOKUP($A254,IF(LEN(A255)=2,F15B,F15A),VLOOKUP(LEFT(A255,1),Fteams,7,FALSE),FALSE))</f>
        <v>0</v>
      </c>
      <c r="E255" s="50" t="str">
        <f t="shared" ref="E255:E261" si="73">IF(A255="","",VLOOKUP(LEFT(A255,1),Fteams,2,FALSE))</f>
        <v>Brighton &amp; Hove</v>
      </c>
      <c r="F255" s="84" t="s">
        <v>510</v>
      </c>
      <c r="G255" s="85">
        <v>11</v>
      </c>
      <c r="H255" s="26"/>
      <c r="I255" s="8" t="str">
        <f t="shared" ref="I255:T261" si="74">IF($A255="","",IF(LEFT($A255,1)=I$19,$G255,""))</f>
        <v/>
      </c>
      <c r="J255" s="8">
        <f t="shared" si="74"/>
        <v>11</v>
      </c>
      <c r="K255" s="8" t="str">
        <f t="shared" si="74"/>
        <v/>
      </c>
      <c r="L255" s="8" t="str">
        <f t="shared" si="74"/>
        <v/>
      </c>
      <c r="M255" s="8" t="str">
        <f t="shared" si="74"/>
        <v/>
      </c>
      <c r="N255" s="8" t="str">
        <f t="shared" si="74"/>
        <v/>
      </c>
      <c r="O255" s="8" t="str">
        <f t="shared" si="74"/>
        <v/>
      </c>
      <c r="P255" s="8" t="str">
        <f t="shared" si="74"/>
        <v/>
      </c>
      <c r="Q255" s="8" t="str">
        <f t="shared" si="74"/>
        <v/>
      </c>
      <c r="R255" s="8" t="str">
        <f t="shared" si="74"/>
        <v/>
      </c>
      <c r="S255" s="8" t="str">
        <f t="shared" si="74"/>
        <v/>
      </c>
      <c r="T255" s="8" t="str">
        <f t="shared" si="74"/>
        <v/>
      </c>
      <c r="U255" s="8"/>
      <c r="V255" s="2"/>
      <c r="W255" s="13" t="e">
        <f>IF(F255="","",IF(F255-VLOOKUP($A254,AWstandards,VLOOKUP(D255,Age,2,FALSE),FALSE)&gt;0,"","aw"))</f>
        <v>#N/A</v>
      </c>
    </row>
    <row r="256" spans="1:23">
      <c r="A256" s="83" t="s">
        <v>456</v>
      </c>
      <c r="B256" s="41">
        <v>2</v>
      </c>
      <c r="C256" s="50" t="str">
        <f>IF(A256="","",VLOOKUP($A$254,IF(LEN(A256)=2,F15B,F15A),VLOOKUP(LEFT(A256,1),Fteams,6,FALSE),FALSE))</f>
        <v>Sophie Ware</v>
      </c>
      <c r="D256" s="50">
        <f>IF(A256="","",VLOOKUP($A254,IF(LEN(A256)=2,F15B,F15A),VLOOKUP(LEFT(A256,1),Fteams,7,FALSE),FALSE))</f>
        <v>0</v>
      </c>
      <c r="E256" s="50" t="str">
        <f t="shared" si="73"/>
        <v>Crawley</v>
      </c>
      <c r="F256" s="84" t="s">
        <v>511</v>
      </c>
      <c r="G256" s="85">
        <v>10</v>
      </c>
      <c r="H256" s="26"/>
      <c r="I256" s="8" t="str">
        <f t="shared" si="74"/>
        <v/>
      </c>
      <c r="J256" s="8" t="str">
        <f t="shared" si="74"/>
        <v/>
      </c>
      <c r="K256" s="8">
        <f t="shared" si="74"/>
        <v>10</v>
      </c>
      <c r="L256" s="8" t="str">
        <f t="shared" si="74"/>
        <v/>
      </c>
      <c r="M256" s="8" t="str">
        <f t="shared" si="74"/>
        <v/>
      </c>
      <c r="N256" s="8" t="str">
        <f t="shared" si="74"/>
        <v/>
      </c>
      <c r="O256" s="8" t="str">
        <f t="shared" si="74"/>
        <v/>
      </c>
      <c r="P256" s="8" t="str">
        <f t="shared" si="74"/>
        <v/>
      </c>
      <c r="Q256" s="8" t="str">
        <f t="shared" si="74"/>
        <v/>
      </c>
      <c r="R256" s="8" t="str">
        <f t="shared" si="74"/>
        <v/>
      </c>
      <c r="S256" s="8" t="str">
        <f t="shared" si="74"/>
        <v/>
      </c>
      <c r="T256" s="8" t="str">
        <f t="shared" si="74"/>
        <v/>
      </c>
      <c r="U256" s="8"/>
      <c r="V256" s="2"/>
      <c r="W256" s="13" t="e">
        <f>IF(F256="","",IF(F256-VLOOKUP($A254,AWstandards,VLOOKUP(D256,Age,2,FALSE),FALSE)&gt;0,"","aw"))</f>
        <v>#N/A</v>
      </c>
    </row>
    <row r="257" spans="1:23">
      <c r="A257" s="83" t="s">
        <v>477</v>
      </c>
      <c r="B257" s="41">
        <v>3</v>
      </c>
      <c r="C257" s="50" t="str">
        <f>IF(A257="","",VLOOKUP($A$254,IF(LEN(A257)=2,F15B,F15A),VLOOKUP(LEFT(A257,1),Fteams,6,FALSE),FALSE))</f>
        <v>Grace Culshaw</v>
      </c>
      <c r="D257" s="50">
        <f>IF(A257="","",VLOOKUP($A254,IF(LEN(A257)=2,F15B,F15A),VLOOKUP(LEFT(A257,1),Fteams,7,FALSE),FALSE))</f>
        <v>0</v>
      </c>
      <c r="E257" s="50" t="str">
        <f t="shared" si="73"/>
        <v>Eastbourne</v>
      </c>
      <c r="F257" s="84" t="s">
        <v>513</v>
      </c>
      <c r="G257" s="85">
        <v>9</v>
      </c>
      <c r="H257" s="26"/>
      <c r="I257" s="8" t="str">
        <f t="shared" si="74"/>
        <v/>
      </c>
      <c r="J257" s="8" t="str">
        <f t="shared" si="74"/>
        <v/>
      </c>
      <c r="K257" s="8" t="str">
        <f t="shared" si="74"/>
        <v/>
      </c>
      <c r="L257" s="8" t="str">
        <f t="shared" si="74"/>
        <v/>
      </c>
      <c r="M257" s="8">
        <f t="shared" si="74"/>
        <v>9</v>
      </c>
      <c r="N257" s="8" t="str">
        <f t="shared" si="74"/>
        <v/>
      </c>
      <c r="O257" s="8" t="str">
        <f t="shared" si="74"/>
        <v/>
      </c>
      <c r="P257" s="8" t="str">
        <f t="shared" si="74"/>
        <v/>
      </c>
      <c r="Q257" s="8" t="str">
        <f t="shared" si="74"/>
        <v/>
      </c>
      <c r="R257" s="8" t="str">
        <f t="shared" si="74"/>
        <v/>
      </c>
      <c r="S257" s="8" t="str">
        <f t="shared" si="74"/>
        <v/>
      </c>
      <c r="T257" s="8" t="str">
        <f t="shared" si="74"/>
        <v/>
      </c>
      <c r="U257" s="8"/>
      <c r="V257" s="2"/>
      <c r="W257" s="13" t="e">
        <f>IF(F257="","",IF(F257-VLOOKUP($A254,AWstandards,VLOOKUP(D257,Age,2,FALSE),FALSE)&gt;0,"","aw"))</f>
        <v>#N/A</v>
      </c>
    </row>
    <row r="258" spans="1:23">
      <c r="A258" s="83" t="s">
        <v>507</v>
      </c>
      <c r="B258" s="41">
        <v>4</v>
      </c>
      <c r="C258" s="50" t="str">
        <f>IF(A258="","",VLOOKUP($A$254,IF(LEN(A258)=2,F15B,F15A),VLOOKUP(LEFT(A258,1),Fteams,6,FALSE),FALSE))</f>
        <v>Amber Nugent</v>
      </c>
      <c r="D258" s="50">
        <f>IF(A258="","",VLOOKUP($A254,IF(LEN(A258)=2,F15B,F15A),VLOOKUP(LEFT(A258,1),Fteams,7,FALSE),FALSE))</f>
        <v>0</v>
      </c>
      <c r="E258" s="50" t="str">
        <f t="shared" si="73"/>
        <v>Horsham BS</v>
      </c>
      <c r="F258" s="84" t="s">
        <v>514</v>
      </c>
      <c r="G258" s="85">
        <v>8</v>
      </c>
      <c r="H258" s="26"/>
      <c r="I258" s="8" t="str">
        <f t="shared" si="74"/>
        <v/>
      </c>
      <c r="J258" s="8" t="str">
        <f t="shared" si="74"/>
        <v/>
      </c>
      <c r="K258" s="8" t="str">
        <f t="shared" si="74"/>
        <v/>
      </c>
      <c r="L258" s="8" t="str">
        <f t="shared" si="74"/>
        <v/>
      </c>
      <c r="M258" s="8" t="str">
        <f t="shared" si="74"/>
        <v/>
      </c>
      <c r="N258" s="8">
        <f t="shared" si="74"/>
        <v>8</v>
      </c>
      <c r="O258" s="8" t="str">
        <f t="shared" si="74"/>
        <v/>
      </c>
      <c r="P258" s="8" t="str">
        <f t="shared" si="74"/>
        <v/>
      </c>
      <c r="Q258" s="8" t="str">
        <f t="shared" si="74"/>
        <v/>
      </c>
      <c r="R258" s="8" t="str">
        <f t="shared" si="74"/>
        <v/>
      </c>
      <c r="S258" s="8" t="str">
        <f t="shared" si="74"/>
        <v/>
      </c>
      <c r="T258" s="8" t="str">
        <f t="shared" si="74"/>
        <v/>
      </c>
      <c r="U258" s="8"/>
      <c r="V258" s="2"/>
      <c r="W258" s="13" t="e">
        <f>IF(F258="","",IF(F258-VLOOKUP($A254,AWstandards,VLOOKUP(D258,Age,2,FALSE),FALSE)&gt;0,"","aw"))</f>
        <v>#N/A</v>
      </c>
    </row>
    <row r="259" spans="1:23">
      <c r="A259" s="83" t="s">
        <v>460</v>
      </c>
      <c r="B259" s="41">
        <v>5</v>
      </c>
      <c r="C259" s="50" t="str">
        <f>IF(A259="","",VLOOKUP($A$254,IF(LEN(A259)=2,F15B,F15A),VLOOKUP(LEFT(A259,1),Fteams,6,FALSE),FALSE))</f>
        <v>Kitty Morgan</v>
      </c>
      <c r="D259" s="50">
        <f>IF(A259="","",VLOOKUP($A254,IF(LEN(A259)=2,F15B,F15A),VLOOKUP(LEFT(A259,1),Fteams,7,FALSE),FALSE))</f>
        <v>0</v>
      </c>
      <c r="E259" s="50" t="str">
        <f t="shared" si="73"/>
        <v>HYAC</v>
      </c>
      <c r="F259" s="84" t="s">
        <v>515</v>
      </c>
      <c r="G259" s="85">
        <v>7</v>
      </c>
      <c r="H259" s="26"/>
      <c r="I259" s="8">
        <f t="shared" si="74"/>
        <v>7</v>
      </c>
      <c r="J259" s="8" t="str">
        <f t="shared" si="74"/>
        <v/>
      </c>
      <c r="K259" s="8" t="str">
        <f t="shared" si="74"/>
        <v/>
      </c>
      <c r="L259" s="8" t="str">
        <f t="shared" si="74"/>
        <v/>
      </c>
      <c r="M259" s="8" t="str">
        <f t="shared" si="74"/>
        <v/>
      </c>
      <c r="N259" s="8" t="str">
        <f t="shared" si="74"/>
        <v/>
      </c>
      <c r="O259" s="8" t="str">
        <f t="shared" si="74"/>
        <v/>
      </c>
      <c r="P259" s="8" t="str">
        <f t="shared" si="74"/>
        <v/>
      </c>
      <c r="Q259" s="8" t="str">
        <f t="shared" si="74"/>
        <v/>
      </c>
      <c r="R259" s="8" t="str">
        <f t="shared" si="74"/>
        <v/>
      </c>
      <c r="S259" s="8" t="str">
        <f t="shared" si="74"/>
        <v/>
      </c>
      <c r="T259" s="8" t="str">
        <f t="shared" si="74"/>
        <v/>
      </c>
      <c r="U259" s="8"/>
      <c r="V259" s="2"/>
      <c r="W259" s="13" t="e">
        <f>IF(F259="","",IF(F259-VLOOKUP($A254,AWstandards,VLOOKUP(D259,Age,2,FALSE),FALSE)&gt;0,"","aw"))</f>
        <v>#N/A</v>
      </c>
    </row>
    <row r="260" spans="1:23">
      <c r="A260" s="83" t="s">
        <v>459</v>
      </c>
      <c r="B260" s="41">
        <v>6</v>
      </c>
      <c r="C260" s="50" t="str">
        <f>IF(A260="","",VLOOKUP($A$254,IF(LEN(A260)=2,F15B,F15A),VLOOKUP(LEFT(A260,1),Fteams,6,FALSE),FALSE))</f>
        <v>Isabella Lendrum</v>
      </c>
      <c r="D260" s="50">
        <f>IF(A260="","",VLOOKUP($A254,IF(LEN(A260)=2,F15B,F15A),VLOOKUP(LEFT(A260,1),Fteams,7,FALSE),FALSE))</f>
        <v>0</v>
      </c>
      <c r="E260" s="50" t="str">
        <f t="shared" si="73"/>
        <v>Chichester</v>
      </c>
      <c r="F260" s="84" t="s">
        <v>516</v>
      </c>
      <c r="G260" s="85">
        <v>6</v>
      </c>
      <c r="H260" s="26"/>
      <c r="I260" s="8" t="str">
        <f t="shared" si="74"/>
        <v/>
      </c>
      <c r="J260" s="8" t="str">
        <f t="shared" si="74"/>
        <v/>
      </c>
      <c r="K260" s="8" t="str">
        <f t="shared" si="74"/>
        <v/>
      </c>
      <c r="L260" s="8">
        <f t="shared" si="74"/>
        <v>6</v>
      </c>
      <c r="M260" s="8" t="str">
        <f t="shared" si="74"/>
        <v/>
      </c>
      <c r="N260" s="8" t="str">
        <f t="shared" si="74"/>
        <v/>
      </c>
      <c r="O260" s="8" t="str">
        <f t="shared" si="74"/>
        <v/>
      </c>
      <c r="P260" s="8" t="str">
        <f t="shared" si="74"/>
        <v/>
      </c>
      <c r="Q260" s="8" t="str">
        <f t="shared" si="74"/>
        <v/>
      </c>
      <c r="R260" s="8" t="str">
        <f t="shared" si="74"/>
        <v/>
      </c>
      <c r="S260" s="8" t="str">
        <f t="shared" si="74"/>
        <v/>
      </c>
      <c r="T260" s="8" t="str">
        <f t="shared" si="74"/>
        <v/>
      </c>
      <c r="U260" s="8"/>
      <c r="V260" s="2"/>
      <c r="W260" s="13" t="e">
        <f>IF(F260="","",IF(F260-VLOOKUP($A254,AWstandards,VLOOKUP(D260,Age,2,FALSE),FALSE)&gt;0,"","aw"))</f>
        <v>#N/A</v>
      </c>
    </row>
    <row r="261" spans="1:23">
      <c r="A261" s="83" t="s">
        <v>508</v>
      </c>
      <c r="B261" s="41">
        <v>7</v>
      </c>
      <c r="C261" s="50" t="str">
        <f>IF(A261="","",VLOOKUP($A$254,IF(LEN(A261)=2,F15B,F15A),VLOOKUP(LEFT(A261,1),Fteams,6,FALSE),FALSE))</f>
        <v>Honor Cassleton-Elliot</v>
      </c>
      <c r="D261" s="50">
        <f>IF(A261="","",VLOOKUP($A254,IF(LEN(A261)=2,F15B,F15A),VLOOKUP(LEFT(A261,1),Fteams,7,FALSE),FALSE))</f>
        <v>0</v>
      </c>
      <c r="E261" s="50" t="str">
        <f t="shared" si="73"/>
        <v>Hastings</v>
      </c>
      <c r="F261" s="84" t="s">
        <v>517</v>
      </c>
      <c r="G261" s="85">
        <v>5</v>
      </c>
      <c r="H261" s="26"/>
      <c r="I261" s="8" t="str">
        <f t="shared" si="74"/>
        <v/>
      </c>
      <c r="J261" s="8" t="str">
        <f t="shared" si="74"/>
        <v/>
      </c>
      <c r="K261" s="8" t="str">
        <f t="shared" si="74"/>
        <v/>
      </c>
      <c r="L261" s="8" t="str">
        <f t="shared" si="74"/>
        <v/>
      </c>
      <c r="M261" s="8" t="str">
        <f t="shared" si="74"/>
        <v/>
      </c>
      <c r="N261" s="8" t="str">
        <f t="shared" si="74"/>
        <v/>
      </c>
      <c r="O261" s="8" t="str">
        <f t="shared" si="74"/>
        <v/>
      </c>
      <c r="P261" s="8" t="str">
        <f t="shared" si="74"/>
        <v/>
      </c>
      <c r="Q261" s="8" t="str">
        <f t="shared" si="74"/>
        <v/>
      </c>
      <c r="R261" s="8" t="str">
        <f t="shared" si="74"/>
        <v/>
      </c>
      <c r="S261" s="8">
        <f t="shared" si="74"/>
        <v>5</v>
      </c>
      <c r="T261" s="8" t="str">
        <f t="shared" si="74"/>
        <v/>
      </c>
      <c r="U261" s="8"/>
      <c r="V261" s="2"/>
      <c r="W261" s="13" t="e">
        <f>IF(F261="","",IF(F261-VLOOKUP($A254,AWstandards,VLOOKUP(D261,Age,2,FALSE),FALSE)&gt;0,"","aw"))</f>
        <v>#N/A</v>
      </c>
    </row>
    <row r="262" spans="1:23" ht="13">
      <c r="A262" s="15">
        <v>800</v>
      </c>
      <c r="B262" s="31"/>
      <c r="C262" s="51" t="s">
        <v>130</v>
      </c>
      <c r="D262" s="52"/>
      <c r="E262" s="53"/>
      <c r="F262" s="20"/>
      <c r="G262" s="35"/>
      <c r="H262" s="26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2" t="s">
        <v>110</v>
      </c>
      <c r="W262" s="2"/>
    </row>
    <row r="263" spans="1:23">
      <c r="A263" s="83" t="s">
        <v>446</v>
      </c>
      <c r="B263" s="41">
        <v>1</v>
      </c>
      <c r="C263" s="50" t="str">
        <f>IF(A263="","",VLOOKUP($A$262,IF(LEN(A263)=2,F15B,F15A),VLOOKUP(LEFT(A263,1),Fteams,6,FALSE),FALSE))</f>
        <v>Bibi Webb</v>
      </c>
      <c r="D263" s="50">
        <f>IF(A263="","",VLOOKUP($A262,IF(LEN(A263)=2,F15B,F15A),VLOOKUP(LEFT(A263,1),Fteams,7,FALSE),FALSE))</f>
        <v>0</v>
      </c>
      <c r="E263" s="50" t="str">
        <f t="shared" ref="E263:E271" si="75">IF(A263="","",VLOOKUP(LEFT(A263,1),Fteams,2,FALSE))</f>
        <v>Crawley</v>
      </c>
      <c r="F263" s="84" t="s">
        <v>587</v>
      </c>
      <c r="G263" s="85">
        <v>11</v>
      </c>
      <c r="H263" s="26"/>
      <c r="I263" s="8" t="str">
        <f t="shared" ref="I263:T271" si="76">IF($A263="","",IF(LEFT($A263,1)=I$19,$G263,""))</f>
        <v/>
      </c>
      <c r="J263" s="8" t="str">
        <f t="shared" si="76"/>
        <v/>
      </c>
      <c r="K263" s="8">
        <f t="shared" si="76"/>
        <v>11</v>
      </c>
      <c r="L263" s="8" t="str">
        <f t="shared" si="76"/>
        <v/>
      </c>
      <c r="M263" s="8" t="str">
        <f t="shared" si="76"/>
        <v/>
      </c>
      <c r="N263" s="8" t="str">
        <f t="shared" si="76"/>
        <v/>
      </c>
      <c r="O263" s="8" t="str">
        <f t="shared" si="76"/>
        <v/>
      </c>
      <c r="P263" s="8" t="str">
        <f t="shared" si="76"/>
        <v/>
      </c>
      <c r="Q263" s="8" t="str">
        <f t="shared" si="76"/>
        <v/>
      </c>
      <c r="R263" s="8" t="str">
        <f t="shared" si="76"/>
        <v/>
      </c>
      <c r="S263" s="8" t="str">
        <f t="shared" si="76"/>
        <v/>
      </c>
      <c r="T263" s="8" t="str">
        <f t="shared" si="76"/>
        <v/>
      </c>
      <c r="U263" s="8"/>
      <c r="V263" s="2"/>
      <c r="W263" s="13" t="e">
        <f>IF(F263="","",IF(F263-VLOOKUP($A262,AWstandards,VLOOKUP(D263,Age,2,FALSE),FALSE)&gt;0,"","aw"))</f>
        <v>#N/A</v>
      </c>
    </row>
    <row r="264" spans="1:23">
      <c r="A264" s="83" t="s">
        <v>443</v>
      </c>
      <c r="B264" s="41">
        <v>2</v>
      </c>
      <c r="C264" s="50" t="str">
        <f>IF(A264="","",VLOOKUP($A$262,IF(LEN(A264)=2,F15B,F15A),VLOOKUP(LEFT(A264,1),Fteams,6,FALSE),FALSE))</f>
        <v>Seren Rowe</v>
      </c>
      <c r="D264" s="50">
        <f>IF(A264="","",VLOOKUP($A262,IF(LEN(A264)=2,F15B,F15A),VLOOKUP(LEFT(A264,1),Fteams,7,FALSE),FALSE))</f>
        <v>0</v>
      </c>
      <c r="E264" s="50" t="str">
        <f t="shared" si="75"/>
        <v>Brighton &amp; Hove</v>
      </c>
      <c r="F264" s="84" t="s">
        <v>588</v>
      </c>
      <c r="G264" s="85">
        <v>10</v>
      </c>
      <c r="H264" s="26"/>
      <c r="I264" s="8" t="str">
        <f t="shared" si="76"/>
        <v/>
      </c>
      <c r="J264" s="8">
        <f t="shared" si="76"/>
        <v>10</v>
      </c>
      <c r="K264" s="8" t="str">
        <f t="shared" si="76"/>
        <v/>
      </c>
      <c r="L264" s="8" t="str">
        <f t="shared" si="76"/>
        <v/>
      </c>
      <c r="M264" s="8" t="str">
        <f t="shared" si="76"/>
        <v/>
      </c>
      <c r="N264" s="8" t="str">
        <f t="shared" si="76"/>
        <v/>
      </c>
      <c r="O264" s="8" t="str">
        <f t="shared" si="76"/>
        <v/>
      </c>
      <c r="P264" s="8" t="str">
        <f t="shared" si="76"/>
        <v/>
      </c>
      <c r="Q264" s="8" t="str">
        <f t="shared" si="76"/>
        <v/>
      </c>
      <c r="R264" s="8" t="str">
        <f t="shared" si="76"/>
        <v/>
      </c>
      <c r="S264" s="8" t="str">
        <f t="shared" si="76"/>
        <v/>
      </c>
      <c r="T264" s="8" t="str">
        <f t="shared" si="76"/>
        <v/>
      </c>
      <c r="U264" s="8"/>
      <c r="V264" s="2"/>
      <c r="W264" s="13" t="e">
        <f>IF(F264="","",IF(F264-VLOOKUP($A262,AWstandards,VLOOKUP(D264,Age,2,FALSE),FALSE)&gt;0,"","aw"))</f>
        <v>#N/A</v>
      </c>
    </row>
    <row r="265" spans="1:23">
      <c r="A265" s="83" t="s">
        <v>486</v>
      </c>
      <c r="B265" s="41">
        <v>3</v>
      </c>
      <c r="C265" s="50" t="str">
        <f>IF(A265="","",VLOOKUP($A$262,IF(LEN(A265)=2,F15B,F15A),VLOOKUP(LEFT(A265,1),Fteams,6,FALSE),FALSE))</f>
        <v>Rosie Ferguson</v>
      </c>
      <c r="D265" s="50">
        <f>IF(A265="","",VLOOKUP($A262,IF(LEN(A265)=2,F15B,F15A),VLOOKUP(LEFT(A265,1),Fteams,7,FALSE),FALSE))</f>
        <v>0</v>
      </c>
      <c r="E265" s="50" t="str">
        <f t="shared" si="75"/>
        <v>Hastings</v>
      </c>
      <c r="F265" s="84" t="s">
        <v>589</v>
      </c>
      <c r="G265" s="85">
        <v>9</v>
      </c>
      <c r="H265" s="26"/>
      <c r="I265" s="8" t="str">
        <f t="shared" si="76"/>
        <v/>
      </c>
      <c r="J265" s="8" t="str">
        <f t="shared" si="76"/>
        <v/>
      </c>
      <c r="K265" s="8" t="str">
        <f t="shared" si="76"/>
        <v/>
      </c>
      <c r="L265" s="8" t="str">
        <f t="shared" si="76"/>
        <v/>
      </c>
      <c r="M265" s="8" t="str">
        <f t="shared" si="76"/>
        <v/>
      </c>
      <c r="N265" s="8" t="str">
        <f t="shared" si="76"/>
        <v/>
      </c>
      <c r="O265" s="8" t="str">
        <f t="shared" si="76"/>
        <v/>
      </c>
      <c r="P265" s="8" t="str">
        <f t="shared" si="76"/>
        <v/>
      </c>
      <c r="Q265" s="8" t="str">
        <f t="shared" si="76"/>
        <v/>
      </c>
      <c r="R265" s="8" t="str">
        <f t="shared" si="76"/>
        <v/>
      </c>
      <c r="S265" s="8">
        <f t="shared" si="76"/>
        <v>9</v>
      </c>
      <c r="T265" s="8" t="str">
        <f t="shared" si="76"/>
        <v/>
      </c>
      <c r="U265" s="8"/>
      <c r="V265" s="2"/>
      <c r="W265" s="13" t="e">
        <f>IF(F265="","",IF(F265-VLOOKUP($A262,AWstandards,VLOOKUP(D265,Age,2,FALSE),FALSE)&gt;0,"","aw"))</f>
        <v>#N/A</v>
      </c>
    </row>
    <row r="266" spans="1:23">
      <c r="A266" s="83" t="s">
        <v>445</v>
      </c>
      <c r="B266" s="41">
        <v>4</v>
      </c>
      <c r="C266" s="50" t="str">
        <f>IF(A266="","",VLOOKUP($A$262,IF(LEN(A266)=2,F15B,F15A),VLOOKUP(LEFT(A266,1),Fteams,6,FALSE),FALSE))</f>
        <v>Eliza Barry</v>
      </c>
      <c r="D266" s="50">
        <f>IF(A266="","",VLOOKUP($A262,IF(LEN(A266)=2,F15B,F15A),VLOOKUP(LEFT(A266,1),Fteams,7,FALSE),FALSE))</f>
        <v>0</v>
      </c>
      <c r="E266" s="50" t="str">
        <f t="shared" si="75"/>
        <v>Lewes</v>
      </c>
      <c r="F266" s="84" t="s">
        <v>590</v>
      </c>
      <c r="G266" s="85">
        <v>8</v>
      </c>
      <c r="H266" s="26"/>
      <c r="I266" s="8" t="str">
        <f t="shared" si="76"/>
        <v/>
      </c>
      <c r="J266" s="8" t="str">
        <f t="shared" si="76"/>
        <v/>
      </c>
      <c r="K266" s="8" t="str">
        <f t="shared" si="76"/>
        <v/>
      </c>
      <c r="L266" s="8" t="str">
        <f t="shared" si="76"/>
        <v/>
      </c>
      <c r="M266" s="8" t="str">
        <f t="shared" si="76"/>
        <v/>
      </c>
      <c r="N266" s="8" t="str">
        <f t="shared" si="76"/>
        <v/>
      </c>
      <c r="O266" s="8">
        <f t="shared" si="76"/>
        <v>8</v>
      </c>
      <c r="P266" s="8" t="str">
        <f t="shared" si="76"/>
        <v/>
      </c>
      <c r="Q266" s="8" t="str">
        <f t="shared" si="76"/>
        <v/>
      </c>
      <c r="R266" s="8" t="str">
        <f t="shared" si="76"/>
        <v/>
      </c>
      <c r="S266" s="8" t="str">
        <f t="shared" si="76"/>
        <v/>
      </c>
      <c r="T266" s="8" t="str">
        <f t="shared" si="76"/>
        <v/>
      </c>
      <c r="U266" s="8"/>
      <c r="V266" s="2"/>
      <c r="W266" s="13" t="e">
        <f>IF(F266="","",IF(F266-VLOOKUP($A262,AWstandards,VLOOKUP(D266,Age,2,FALSE),FALSE)&gt;0,"","aw"))</f>
        <v>#N/A</v>
      </c>
    </row>
    <row r="267" spans="1:23">
      <c r="A267" s="83" t="s">
        <v>448</v>
      </c>
      <c r="B267" s="41">
        <v>5</v>
      </c>
      <c r="C267" s="50" t="str">
        <f>IF(A267="","",VLOOKUP($A$262,IF(LEN(A267)=2,F15B,F15A),VLOOKUP(LEFT(A267,1),Fteams,6,FALSE),FALSE))</f>
        <v>Megan Hopkins-Parry</v>
      </c>
      <c r="D267" s="50">
        <f>IF(A267="","",VLOOKUP($A262,IF(LEN(A267)=2,F15B,F15A),VLOOKUP(LEFT(A267,1),Fteams,7,FALSE),FALSE))</f>
        <v>0</v>
      </c>
      <c r="E267" s="50" t="str">
        <f t="shared" si="75"/>
        <v>HYAC</v>
      </c>
      <c r="F267" s="84" t="s">
        <v>591</v>
      </c>
      <c r="G267" s="85">
        <v>7</v>
      </c>
      <c r="H267" s="26"/>
      <c r="I267" s="8">
        <f t="shared" si="76"/>
        <v>7</v>
      </c>
      <c r="J267" s="8" t="str">
        <f t="shared" si="76"/>
        <v/>
      </c>
      <c r="K267" s="8" t="str">
        <f t="shared" si="76"/>
        <v/>
      </c>
      <c r="L267" s="8" t="str">
        <f t="shared" si="76"/>
        <v/>
      </c>
      <c r="M267" s="8" t="str">
        <f t="shared" si="76"/>
        <v/>
      </c>
      <c r="N267" s="8" t="str">
        <f t="shared" si="76"/>
        <v/>
      </c>
      <c r="O267" s="8" t="str">
        <f t="shared" si="76"/>
        <v/>
      </c>
      <c r="P267" s="8" t="str">
        <f t="shared" si="76"/>
        <v/>
      </c>
      <c r="Q267" s="8" t="str">
        <f t="shared" si="76"/>
        <v/>
      </c>
      <c r="R267" s="8" t="str">
        <f t="shared" si="76"/>
        <v/>
      </c>
      <c r="S267" s="8" t="str">
        <f t="shared" si="76"/>
        <v/>
      </c>
      <c r="T267" s="8" t="str">
        <f t="shared" si="76"/>
        <v/>
      </c>
      <c r="U267" s="8"/>
      <c r="V267" s="2"/>
      <c r="W267" s="13" t="e">
        <f>IF(F267="","",IF(F267-VLOOKUP($A262,AWstandards,VLOOKUP(D267,Age,2,FALSE),FALSE)&gt;0,"","aw"))</f>
        <v>#N/A</v>
      </c>
    </row>
    <row r="268" spans="1:23">
      <c r="A268" s="83" t="s">
        <v>465</v>
      </c>
      <c r="B268" s="41">
        <v>6</v>
      </c>
      <c r="C268" s="50" t="str">
        <f>IF(A268="","",VLOOKUP($A$262,IF(LEN(A268)=2,F15B,F15A),VLOOKUP(LEFT(A268,1),Fteams,6,FALSE),FALSE))</f>
        <v>Isabella Jestico</v>
      </c>
      <c r="D268" s="50">
        <f>IF(A268="","",VLOOKUP($A262,IF(LEN(A268)=2,F15B,F15A),VLOOKUP(LEFT(A268,1),Fteams,7,FALSE),FALSE))</f>
        <v>0</v>
      </c>
      <c r="E268" s="50" t="str">
        <f t="shared" si="75"/>
        <v>Horsham BS</v>
      </c>
      <c r="F268" s="84" t="s">
        <v>592</v>
      </c>
      <c r="G268" s="85">
        <v>6</v>
      </c>
      <c r="H268" s="26"/>
      <c r="I268" s="8" t="str">
        <f t="shared" si="76"/>
        <v/>
      </c>
      <c r="J268" s="8" t="str">
        <f t="shared" si="76"/>
        <v/>
      </c>
      <c r="K268" s="8" t="str">
        <f t="shared" si="76"/>
        <v/>
      </c>
      <c r="L268" s="8" t="str">
        <f t="shared" si="76"/>
        <v/>
      </c>
      <c r="M268" s="8" t="str">
        <f t="shared" si="76"/>
        <v/>
      </c>
      <c r="N268" s="8">
        <f t="shared" si="76"/>
        <v>6</v>
      </c>
      <c r="O268" s="8" t="str">
        <f t="shared" si="76"/>
        <v/>
      </c>
      <c r="P268" s="8" t="str">
        <f t="shared" si="76"/>
        <v/>
      </c>
      <c r="Q268" s="8" t="str">
        <f t="shared" si="76"/>
        <v/>
      </c>
      <c r="R268" s="8" t="str">
        <f t="shared" si="76"/>
        <v/>
      </c>
      <c r="S268" s="8" t="str">
        <f t="shared" si="76"/>
        <v/>
      </c>
      <c r="T268" s="8" t="str">
        <f t="shared" si="76"/>
        <v/>
      </c>
      <c r="U268" s="8"/>
      <c r="V268" s="2"/>
      <c r="W268" s="13" t="e">
        <f>IF(F268="","",IF(F268-VLOOKUP($A262,AWstandards,VLOOKUP(D268,Age,2,FALSE),FALSE)&gt;0,"","aw"))</f>
        <v>#N/A</v>
      </c>
    </row>
    <row r="269" spans="1:23">
      <c r="A269" s="83" t="s">
        <v>466</v>
      </c>
      <c r="B269" s="41">
        <v>7</v>
      </c>
      <c r="C269" s="50" t="str">
        <f>IF(A269="","",VLOOKUP($A$262,IF(LEN(A269)=2,F15B,F15A),VLOOKUP(LEFT(A269,1),Fteams,6,FALSE),FALSE))</f>
        <v>Lexie Mcclean</v>
      </c>
      <c r="D269" s="50">
        <f>IF(A269="","",VLOOKUP($A262,IF(LEN(A269)=2,F15B,F15A),VLOOKUP(LEFT(A269,1),Fteams,7,FALSE),FALSE))</f>
        <v>0</v>
      </c>
      <c r="E269" s="50" t="str">
        <f t="shared" si="75"/>
        <v>Eastbourne</v>
      </c>
      <c r="F269" s="84" t="s">
        <v>593</v>
      </c>
      <c r="G269" s="85">
        <v>5</v>
      </c>
      <c r="H269" s="26"/>
      <c r="I269" s="8" t="str">
        <f t="shared" si="76"/>
        <v/>
      </c>
      <c r="J269" s="8" t="str">
        <f t="shared" si="76"/>
        <v/>
      </c>
      <c r="K269" s="8" t="str">
        <f t="shared" si="76"/>
        <v/>
      </c>
      <c r="L269" s="8" t="str">
        <f t="shared" si="76"/>
        <v/>
      </c>
      <c r="M269" s="8">
        <f t="shared" si="76"/>
        <v>5</v>
      </c>
      <c r="N269" s="8" t="str">
        <f t="shared" si="76"/>
        <v/>
      </c>
      <c r="O269" s="8" t="str">
        <f t="shared" si="76"/>
        <v/>
      </c>
      <c r="P269" s="8" t="str">
        <f t="shared" si="76"/>
        <v/>
      </c>
      <c r="Q269" s="8" t="str">
        <f t="shared" si="76"/>
        <v/>
      </c>
      <c r="R269" s="8" t="str">
        <f t="shared" si="76"/>
        <v/>
      </c>
      <c r="S269" s="8" t="str">
        <f t="shared" si="76"/>
        <v/>
      </c>
      <c r="T269" s="8" t="str">
        <f t="shared" si="76"/>
        <v/>
      </c>
      <c r="U269" s="8"/>
      <c r="V269" s="2"/>
      <c r="W269" s="13" t="e">
        <f>IF(F269="","",IF(F269-VLOOKUP($A262,AWstandards,VLOOKUP(D269,Age,2,FALSE),FALSE)&gt;0,"","aw"))</f>
        <v>#N/A</v>
      </c>
    </row>
    <row r="270" spans="1:23">
      <c r="A270" s="83" t="s">
        <v>444</v>
      </c>
      <c r="B270" s="41">
        <v>8</v>
      </c>
      <c r="C270" s="50" t="str">
        <f>IF(A270="","",VLOOKUP($A$262,IF(LEN(A270)=2,F15B,F15A),VLOOKUP(LEFT(A270,1),Fteams,6,FALSE),FALSE))</f>
        <v>Isla Hill</v>
      </c>
      <c r="D270" s="50">
        <f>IF(A270="","",VLOOKUP($A262,IF(LEN(A270)=2,F15B,F15A),VLOOKUP(LEFT(A270,1),Fteams,7,FALSE),FALSE))</f>
        <v>0</v>
      </c>
      <c r="E270" s="50" t="str">
        <f t="shared" si="75"/>
        <v>Chichester</v>
      </c>
      <c r="F270" s="84" t="s">
        <v>594</v>
      </c>
      <c r="G270" s="85">
        <v>4</v>
      </c>
      <c r="H270" s="26"/>
      <c r="I270" s="8" t="str">
        <f t="shared" si="76"/>
        <v/>
      </c>
      <c r="J270" s="8" t="str">
        <f t="shared" si="76"/>
        <v/>
      </c>
      <c r="K270" s="8" t="str">
        <f t="shared" si="76"/>
        <v/>
      </c>
      <c r="L270" s="8">
        <f t="shared" si="76"/>
        <v>4</v>
      </c>
      <c r="M270" s="8" t="str">
        <f t="shared" si="76"/>
        <v/>
      </c>
      <c r="N270" s="8" t="str">
        <f t="shared" si="76"/>
        <v/>
      </c>
      <c r="O270" s="8" t="str">
        <f t="shared" si="76"/>
        <v/>
      </c>
      <c r="P270" s="8" t="str">
        <f t="shared" si="76"/>
        <v/>
      </c>
      <c r="Q270" s="8" t="str">
        <f t="shared" si="76"/>
        <v/>
      </c>
      <c r="R270" s="8" t="str">
        <f t="shared" si="76"/>
        <v/>
      </c>
      <c r="S270" s="8" t="str">
        <f t="shared" si="76"/>
        <v/>
      </c>
      <c r="T270" s="8" t="str">
        <f t="shared" si="76"/>
        <v/>
      </c>
      <c r="U270" s="8"/>
      <c r="V270" s="2"/>
      <c r="W270" s="13" t="e">
        <f>IF(F270="","",IF(F270-VLOOKUP($A262,AWstandards,VLOOKUP(D270,Age,2,FALSE),FALSE)&gt;0,"","aw"))</f>
        <v>#N/A</v>
      </c>
    </row>
    <row r="271" spans="1:23">
      <c r="A271" s="83" t="s">
        <v>467</v>
      </c>
      <c r="B271" s="41">
        <v>9</v>
      </c>
      <c r="C271" s="50" t="str">
        <f>IF(A271="","",VLOOKUP($A$262,IF(LEN(A271)=2,F15B,F15A),VLOOKUP(LEFT(A271,1),Fteams,6,FALSE),FALSE))</f>
        <v>Evie Muggeridge</v>
      </c>
      <c r="D271" s="50">
        <f>IF(A271="","",VLOOKUP($A262,IF(LEN(A271)=2,F15B,F15A),VLOOKUP(LEFT(A271,1),Fteams,7,FALSE),FALSE))</f>
        <v>0</v>
      </c>
      <c r="E271" s="50" t="str">
        <f t="shared" si="75"/>
        <v>Worthing</v>
      </c>
      <c r="F271" s="84" t="s">
        <v>595</v>
      </c>
      <c r="G271" s="85">
        <v>3</v>
      </c>
      <c r="H271" s="26"/>
      <c r="I271" s="8" t="str">
        <f t="shared" si="76"/>
        <v/>
      </c>
      <c r="J271" s="8" t="str">
        <f t="shared" si="76"/>
        <v/>
      </c>
      <c r="K271" s="8" t="str">
        <f t="shared" si="76"/>
        <v/>
      </c>
      <c r="L271" s="8" t="str">
        <f t="shared" si="76"/>
        <v/>
      </c>
      <c r="M271" s="8" t="str">
        <f t="shared" si="76"/>
        <v/>
      </c>
      <c r="N271" s="8" t="str">
        <f t="shared" si="76"/>
        <v/>
      </c>
      <c r="O271" s="8" t="str">
        <f t="shared" si="76"/>
        <v/>
      </c>
      <c r="P271" s="8">
        <f t="shared" si="76"/>
        <v>3</v>
      </c>
      <c r="Q271" s="8" t="str">
        <f t="shared" si="76"/>
        <v/>
      </c>
      <c r="R271" s="8" t="str">
        <f t="shared" si="76"/>
        <v/>
      </c>
      <c r="S271" s="8" t="str">
        <f t="shared" si="76"/>
        <v/>
      </c>
      <c r="T271" s="8" t="str">
        <f t="shared" si="76"/>
        <v/>
      </c>
      <c r="U271" s="8"/>
      <c r="V271" s="2"/>
      <c r="W271" s="13" t="e">
        <f>IF(F271="","",IF(F271-VLOOKUP($A262,AWstandards,VLOOKUP(D271,Age,2,FALSE),FALSE)&gt;0,"","aw"))</f>
        <v>#N/A</v>
      </c>
    </row>
    <row r="272" spans="1:23" ht="13">
      <c r="A272" s="15">
        <v>800</v>
      </c>
      <c r="B272" s="31"/>
      <c r="C272" s="51" t="s">
        <v>131</v>
      </c>
      <c r="D272" s="52"/>
      <c r="E272" s="53"/>
      <c r="F272" s="20"/>
      <c r="G272" s="35"/>
      <c r="H272" s="26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2" t="s">
        <v>111</v>
      </c>
      <c r="W272" s="2"/>
    </row>
    <row r="273" spans="1:23">
      <c r="A273" s="83" t="s">
        <v>456</v>
      </c>
      <c r="B273" s="41">
        <v>1</v>
      </c>
      <c r="C273" s="50" t="str">
        <f>IF(A273="","",VLOOKUP($A$272,IF(LEN(A273)=2,F15B,F15A),VLOOKUP(LEFT(A273,1),Fteams,6,FALSE),FALSE))</f>
        <v>Anna Duncan</v>
      </c>
      <c r="D273" s="50">
        <f>IF(A273="","",VLOOKUP($A272,IF(LEN(A273)=2,F15B,F15A),VLOOKUP(LEFT(A273,1),Fteams,7,FALSE),FALSE))</f>
        <v>0</v>
      </c>
      <c r="E273" s="50" t="str">
        <f t="shared" ref="E273:E278" si="77">IF(A273="","",VLOOKUP(LEFT(A273,1),Fteams,2,FALSE))</f>
        <v>Crawley</v>
      </c>
      <c r="F273" s="84" t="s">
        <v>596</v>
      </c>
      <c r="G273" s="85">
        <v>11</v>
      </c>
      <c r="H273" s="26"/>
      <c r="I273" s="8" t="str">
        <f t="shared" ref="I273:T278" si="78">IF($A273="","",IF(LEFT($A273,1)=I$19,$G273,""))</f>
        <v/>
      </c>
      <c r="J273" s="8" t="str">
        <f t="shared" si="78"/>
        <v/>
      </c>
      <c r="K273" s="8">
        <f t="shared" si="78"/>
        <v>11</v>
      </c>
      <c r="L273" s="8" t="str">
        <f t="shared" si="78"/>
        <v/>
      </c>
      <c r="M273" s="8" t="str">
        <f t="shared" si="78"/>
        <v/>
      </c>
      <c r="N273" s="8" t="str">
        <f t="shared" si="78"/>
        <v/>
      </c>
      <c r="O273" s="8" t="str">
        <f t="shared" si="78"/>
        <v/>
      </c>
      <c r="P273" s="8" t="str">
        <f t="shared" si="78"/>
        <v/>
      </c>
      <c r="Q273" s="8" t="str">
        <f t="shared" si="78"/>
        <v/>
      </c>
      <c r="R273" s="8" t="str">
        <f t="shared" si="78"/>
        <v/>
      </c>
      <c r="S273" s="8" t="str">
        <f t="shared" si="78"/>
        <v/>
      </c>
      <c r="T273" s="8" t="str">
        <f t="shared" si="78"/>
        <v/>
      </c>
      <c r="U273" s="8"/>
      <c r="V273" s="2"/>
      <c r="W273" s="13" t="e">
        <f>IF(F273="","",IF(F273-VLOOKUP($A272,AWstandards,VLOOKUP(D273,Age,2,FALSE),FALSE)&gt;0,"","aw"))</f>
        <v>#N/A</v>
      </c>
    </row>
    <row r="274" spans="1:23">
      <c r="A274" s="83" t="s">
        <v>457</v>
      </c>
      <c r="B274" s="41">
        <v>2</v>
      </c>
      <c r="C274" s="50" t="str">
        <f>IF(A274="","",VLOOKUP($A$272,IF(LEN(A274)=2,F15B,F15A),VLOOKUP(LEFT(A274,1),Fteams,6,FALSE),FALSE))</f>
        <v>Mia Potton</v>
      </c>
      <c r="D274" s="50">
        <f>IF(A274="","",VLOOKUP($A272,IF(LEN(A274)=2,F15B,F15A),VLOOKUP(LEFT(A274,1),Fteams,7,FALSE),FALSE))</f>
        <v>0</v>
      </c>
      <c r="E274" s="50" t="str">
        <f t="shared" si="77"/>
        <v>Brighton &amp; Hove</v>
      </c>
      <c r="F274" s="84" t="s">
        <v>597</v>
      </c>
      <c r="G274" s="85">
        <v>10</v>
      </c>
      <c r="H274" s="26"/>
      <c r="I274" s="8" t="str">
        <f t="shared" si="78"/>
        <v/>
      </c>
      <c r="J274" s="8">
        <f t="shared" si="78"/>
        <v>10</v>
      </c>
      <c r="K274" s="8" t="str">
        <f t="shared" si="78"/>
        <v/>
      </c>
      <c r="L274" s="8" t="str">
        <f t="shared" si="78"/>
        <v/>
      </c>
      <c r="M274" s="8" t="str">
        <f t="shared" si="78"/>
        <v/>
      </c>
      <c r="N274" s="8" t="str">
        <f t="shared" si="78"/>
        <v/>
      </c>
      <c r="O274" s="8" t="str">
        <f t="shared" si="78"/>
        <v/>
      </c>
      <c r="P274" s="8" t="str">
        <f t="shared" si="78"/>
        <v/>
      </c>
      <c r="Q274" s="8" t="str">
        <f t="shared" si="78"/>
        <v/>
      </c>
      <c r="R274" s="8" t="str">
        <f t="shared" si="78"/>
        <v/>
      </c>
      <c r="S274" s="8" t="str">
        <f t="shared" si="78"/>
        <v/>
      </c>
      <c r="T274" s="8" t="str">
        <f t="shared" si="78"/>
        <v/>
      </c>
      <c r="U274" s="8"/>
      <c r="V274" s="2"/>
      <c r="W274" s="13" t="e">
        <f>IF(F274="","",IF(F274-VLOOKUP($A272,AWstandards,VLOOKUP(D274,Age,2,FALSE),FALSE)&gt;0,"","aw"))</f>
        <v>#N/A</v>
      </c>
    </row>
    <row r="275" spans="1:23">
      <c r="A275" s="83" t="s">
        <v>460</v>
      </c>
      <c r="B275" s="41">
        <v>3</v>
      </c>
      <c r="C275" s="50" t="str">
        <f>IF(A275="","",VLOOKUP($A$272,IF(LEN(A275)=2,F15B,F15A),VLOOKUP(LEFT(A275,1),Fteams,6,FALSE),FALSE))</f>
        <v>Daisy Welch</v>
      </c>
      <c r="D275" s="50">
        <f>IF(A275="","",VLOOKUP($A272,IF(LEN(A275)=2,F15B,F15A),VLOOKUP(LEFT(A275,1),Fteams,7,FALSE),FALSE))</f>
        <v>0</v>
      </c>
      <c r="E275" s="50" t="str">
        <f t="shared" si="77"/>
        <v>HYAC</v>
      </c>
      <c r="F275" s="84" t="s">
        <v>598</v>
      </c>
      <c r="G275" s="85">
        <v>9</v>
      </c>
      <c r="H275" s="26"/>
      <c r="I275" s="8">
        <f t="shared" si="78"/>
        <v>9</v>
      </c>
      <c r="J275" s="8" t="str">
        <f t="shared" si="78"/>
        <v/>
      </c>
      <c r="K275" s="8" t="str">
        <f t="shared" si="78"/>
        <v/>
      </c>
      <c r="L275" s="8" t="str">
        <f t="shared" si="78"/>
        <v/>
      </c>
      <c r="M275" s="8" t="str">
        <f t="shared" si="78"/>
        <v/>
      </c>
      <c r="N275" s="8" t="str">
        <f t="shared" si="78"/>
        <v/>
      </c>
      <c r="O275" s="8" t="str">
        <f t="shared" si="78"/>
        <v/>
      </c>
      <c r="P275" s="8" t="str">
        <f t="shared" si="78"/>
        <v/>
      </c>
      <c r="Q275" s="8" t="str">
        <f t="shared" si="78"/>
        <v/>
      </c>
      <c r="R275" s="8" t="str">
        <f t="shared" si="78"/>
        <v/>
      </c>
      <c r="S275" s="8" t="str">
        <f t="shared" si="78"/>
        <v/>
      </c>
      <c r="T275" s="8" t="str">
        <f t="shared" si="78"/>
        <v/>
      </c>
      <c r="U275" s="8"/>
      <c r="V275" s="2"/>
      <c r="W275" s="13" t="e">
        <f>IF(F275="","",IF(F275-VLOOKUP($A272,AWstandards,VLOOKUP(D275,Age,2,FALSE),FALSE)&gt;0,"","aw"))</f>
        <v>#N/A</v>
      </c>
    </row>
    <row r="276" spans="1:23">
      <c r="A276" s="83" t="s">
        <v>459</v>
      </c>
      <c r="B276" s="41">
        <v>4</v>
      </c>
      <c r="C276" s="50" t="str">
        <f>IF(A276="","",VLOOKUP($A$272,IF(LEN(A276)=2,F15B,F15A),VLOOKUP(LEFT(A276,1),Fteams,6,FALSE),FALSE))</f>
        <v>Isla Pearson</v>
      </c>
      <c r="D276" s="50">
        <f>IF(A276="","",VLOOKUP($A272,IF(LEN(A276)=2,F15B,F15A),VLOOKUP(LEFT(A276,1),Fteams,7,FALSE),FALSE))</f>
        <v>0</v>
      </c>
      <c r="E276" s="50" t="str">
        <f t="shared" si="77"/>
        <v>Chichester</v>
      </c>
      <c r="F276" s="84" t="s">
        <v>599</v>
      </c>
      <c r="G276" s="85">
        <v>8</v>
      </c>
      <c r="H276" s="26"/>
      <c r="I276" s="8" t="str">
        <f t="shared" si="78"/>
        <v/>
      </c>
      <c r="J276" s="8" t="str">
        <f t="shared" si="78"/>
        <v/>
      </c>
      <c r="K276" s="8" t="str">
        <f t="shared" si="78"/>
        <v/>
      </c>
      <c r="L276" s="8">
        <f t="shared" si="78"/>
        <v>8</v>
      </c>
      <c r="M276" s="8" t="str">
        <f t="shared" si="78"/>
        <v/>
      </c>
      <c r="N276" s="8" t="str">
        <f t="shared" si="78"/>
        <v/>
      </c>
      <c r="O276" s="8" t="str">
        <f t="shared" si="78"/>
        <v/>
      </c>
      <c r="P276" s="8" t="str">
        <f t="shared" si="78"/>
        <v/>
      </c>
      <c r="Q276" s="8" t="str">
        <f t="shared" si="78"/>
        <v/>
      </c>
      <c r="R276" s="8" t="str">
        <f t="shared" si="78"/>
        <v/>
      </c>
      <c r="S276" s="8" t="str">
        <f t="shared" si="78"/>
        <v/>
      </c>
      <c r="T276" s="8" t="str">
        <f t="shared" si="78"/>
        <v/>
      </c>
      <c r="U276" s="8"/>
      <c r="V276" s="2"/>
      <c r="W276" s="13" t="e">
        <f>IF(F276="","",IF(F276-VLOOKUP($A272,AWstandards,VLOOKUP(D276,Age,2,FALSE),FALSE)&gt;0,"","aw"))</f>
        <v>#N/A</v>
      </c>
    </row>
    <row r="277" spans="1:23">
      <c r="A277" s="83" t="s">
        <v>478</v>
      </c>
      <c r="B277" s="41">
        <v>5</v>
      </c>
      <c r="C277" s="50" t="str">
        <f>IF(A277="","",VLOOKUP($A$272,IF(LEN(A277)=2,F15B,F15A),VLOOKUP(LEFT(A277,1),Fteams,6,FALSE),FALSE))</f>
        <v>Millie Button</v>
      </c>
      <c r="D277" s="50">
        <f>IF(A277="","",VLOOKUP($A272,IF(LEN(A277)=2,F15B,F15A),VLOOKUP(LEFT(A277,1),Fteams,7,FALSE),FALSE))</f>
        <v>0</v>
      </c>
      <c r="E277" s="50" t="str">
        <f t="shared" si="77"/>
        <v>Lewes</v>
      </c>
      <c r="F277" s="84" t="s">
        <v>600</v>
      </c>
      <c r="G277" s="85">
        <v>7</v>
      </c>
      <c r="H277" s="26"/>
      <c r="I277" s="8" t="str">
        <f t="shared" si="78"/>
        <v/>
      </c>
      <c r="J277" s="8" t="str">
        <f t="shared" si="78"/>
        <v/>
      </c>
      <c r="K277" s="8" t="str">
        <f t="shared" si="78"/>
        <v/>
      </c>
      <c r="L277" s="8" t="str">
        <f t="shared" si="78"/>
        <v/>
      </c>
      <c r="M277" s="8" t="str">
        <f t="shared" si="78"/>
        <v/>
      </c>
      <c r="N277" s="8" t="str">
        <f t="shared" si="78"/>
        <v/>
      </c>
      <c r="O277" s="8">
        <f t="shared" si="78"/>
        <v>7</v>
      </c>
      <c r="P277" s="8" t="str">
        <f t="shared" si="78"/>
        <v/>
      </c>
      <c r="Q277" s="8" t="str">
        <f t="shared" si="78"/>
        <v/>
      </c>
      <c r="R277" s="8" t="str">
        <f t="shared" si="78"/>
        <v/>
      </c>
      <c r="S277" s="8" t="str">
        <f t="shared" si="78"/>
        <v/>
      </c>
      <c r="T277" s="8" t="str">
        <f t="shared" si="78"/>
        <v/>
      </c>
      <c r="U277" s="8"/>
      <c r="V277" s="2"/>
      <c r="W277" s="13" t="e">
        <f>IF(F277="","",IF(F277-VLOOKUP($A272,AWstandards,VLOOKUP(D277,Age,2,FALSE),FALSE)&gt;0,"","aw"))</f>
        <v>#N/A</v>
      </c>
    </row>
    <row r="278" spans="1:23">
      <c r="A278" s="83" t="s">
        <v>477</v>
      </c>
      <c r="B278" s="41">
        <v>6</v>
      </c>
      <c r="C278" s="50" t="str">
        <f>IF(A278="","",VLOOKUP($A$272,IF(LEN(A278)=2,F15B,F15A),VLOOKUP(LEFT(A278,1),Fteams,6,FALSE),FALSE))</f>
        <v>Maeve Jennings</v>
      </c>
      <c r="D278" s="50">
        <f>IF(A278="","",VLOOKUP($A272,IF(LEN(A278)=2,F15B,F15A),VLOOKUP(LEFT(A278,1),Fteams,7,FALSE),FALSE))</f>
        <v>0</v>
      </c>
      <c r="E278" s="50" t="str">
        <f t="shared" si="77"/>
        <v>Eastbourne</v>
      </c>
      <c r="F278" s="84" t="s">
        <v>601</v>
      </c>
      <c r="G278" s="85">
        <v>6</v>
      </c>
      <c r="H278" s="26"/>
      <c r="I278" s="8" t="str">
        <f t="shared" si="78"/>
        <v/>
      </c>
      <c r="J278" s="8" t="str">
        <f t="shared" si="78"/>
        <v/>
      </c>
      <c r="K278" s="8" t="str">
        <f t="shared" si="78"/>
        <v/>
      </c>
      <c r="L278" s="8" t="str">
        <f t="shared" si="78"/>
        <v/>
      </c>
      <c r="M278" s="8">
        <f t="shared" si="78"/>
        <v>6</v>
      </c>
      <c r="N278" s="8" t="str">
        <f t="shared" si="78"/>
        <v/>
      </c>
      <c r="O278" s="8" t="str">
        <f t="shared" si="78"/>
        <v/>
      </c>
      <c r="P278" s="8" t="str">
        <f t="shared" si="78"/>
        <v/>
      </c>
      <c r="Q278" s="8" t="str">
        <f t="shared" si="78"/>
        <v/>
      </c>
      <c r="R278" s="8" t="str">
        <f t="shared" si="78"/>
        <v/>
      </c>
      <c r="S278" s="8" t="str">
        <f t="shared" si="78"/>
        <v/>
      </c>
      <c r="T278" s="8" t="str">
        <f t="shared" si="78"/>
        <v/>
      </c>
      <c r="U278" s="8"/>
      <c r="V278" s="2"/>
      <c r="W278" s="13" t="e">
        <f>IF(F278="","",IF(F278-VLOOKUP($A272,AWstandards,VLOOKUP(D278,Age,2,FALSE),FALSE)&gt;0,"","aw"))</f>
        <v>#N/A</v>
      </c>
    </row>
    <row r="279" spans="1:23" ht="13">
      <c r="A279" s="82">
        <v>1500</v>
      </c>
      <c r="B279" s="69"/>
      <c r="C279" s="72" t="s">
        <v>132</v>
      </c>
      <c r="D279" s="70"/>
      <c r="E279" s="70"/>
      <c r="F279" s="89"/>
      <c r="G279" s="88"/>
      <c r="H279" s="2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2" t="s">
        <v>112</v>
      </c>
      <c r="W279" s="13"/>
    </row>
    <row r="280" spans="1:23">
      <c r="A280" s="83" t="s">
        <v>448</v>
      </c>
      <c r="B280" s="41">
        <v>1</v>
      </c>
      <c r="C280" s="50" t="str">
        <f>IF(A280="","",VLOOKUP($A$279,IF(LEN(A280)=2,F15B,F15A),VLOOKUP(LEFT(A280,1),Fteams,6,FALSE),FALSE))</f>
        <v>Isabella Buchanan</v>
      </c>
      <c r="D280" s="50">
        <f>IF(A280="","",VLOOKUP($A279,IF(LEN(A280)=2,F15B,F15A),VLOOKUP(LEFT(A280,1),Fteams,7,FALSE),FALSE))</f>
        <v>0</v>
      </c>
      <c r="E280" s="50" t="str">
        <f t="shared" ref="E280:E288" si="79">IF(A280="","",VLOOKUP(LEFT(A280,1),Fteams,2,FALSE))</f>
        <v>HYAC</v>
      </c>
      <c r="F280" s="84" t="s">
        <v>699</v>
      </c>
      <c r="G280" s="85">
        <v>11</v>
      </c>
      <c r="H280" s="26"/>
      <c r="I280" s="8">
        <f t="shared" ref="I280:T288" si="80">IF($A280="","",IF(LEFT($A280,1)=I$19,$G280,""))</f>
        <v>11</v>
      </c>
      <c r="J280" s="8" t="str">
        <f t="shared" si="80"/>
        <v/>
      </c>
      <c r="K280" s="8" t="str">
        <f t="shared" si="80"/>
        <v/>
      </c>
      <c r="L280" s="8" t="str">
        <f t="shared" si="80"/>
        <v/>
      </c>
      <c r="M280" s="8" t="str">
        <f t="shared" si="80"/>
        <v/>
      </c>
      <c r="N280" s="8" t="str">
        <f t="shared" si="80"/>
        <v/>
      </c>
      <c r="O280" s="8" t="str">
        <f t="shared" si="80"/>
        <v/>
      </c>
      <c r="P280" s="8" t="str">
        <f t="shared" si="80"/>
        <v/>
      </c>
      <c r="Q280" s="8" t="str">
        <f t="shared" si="80"/>
        <v/>
      </c>
      <c r="R280" s="8" t="str">
        <f t="shared" si="80"/>
        <v/>
      </c>
      <c r="S280" s="8" t="str">
        <f t="shared" si="80"/>
        <v/>
      </c>
      <c r="T280" s="8" t="str">
        <f t="shared" si="80"/>
        <v/>
      </c>
      <c r="U280" s="8"/>
      <c r="V280" s="2"/>
      <c r="W280" s="13"/>
    </row>
    <row r="281" spans="1:23">
      <c r="A281" s="83" t="s">
        <v>465</v>
      </c>
      <c r="B281" s="41">
        <v>2</v>
      </c>
      <c r="C281" s="50" t="str">
        <f>IF(A281="","",VLOOKUP($A$279,IF(LEN(A281)=2,F15B,F15A),VLOOKUP(LEFT(A281,1),Fteams,6,FALSE),FALSE))</f>
        <v>Izzy Wheeler</v>
      </c>
      <c r="D281" s="50">
        <f>IF(A281="","",VLOOKUP($A279,IF(LEN(A281)=2,F15B,F15A),VLOOKUP(LEFT(A281,1),Fteams,7,FALSE),FALSE))</f>
        <v>0</v>
      </c>
      <c r="E281" s="50" t="str">
        <f t="shared" si="79"/>
        <v>Horsham BS</v>
      </c>
      <c r="F281" s="84" t="s">
        <v>700</v>
      </c>
      <c r="G281" s="85">
        <v>10</v>
      </c>
      <c r="H281" s="26"/>
      <c r="I281" s="8" t="str">
        <f t="shared" si="80"/>
        <v/>
      </c>
      <c r="J281" s="8" t="str">
        <f t="shared" si="80"/>
        <v/>
      </c>
      <c r="K281" s="8" t="str">
        <f t="shared" si="80"/>
        <v/>
      </c>
      <c r="L281" s="8" t="str">
        <f t="shared" si="80"/>
        <v/>
      </c>
      <c r="M281" s="8" t="str">
        <f t="shared" si="80"/>
        <v/>
      </c>
      <c r="N281" s="8">
        <f t="shared" si="80"/>
        <v>10</v>
      </c>
      <c r="O281" s="8" t="str">
        <f t="shared" si="80"/>
        <v/>
      </c>
      <c r="P281" s="8" t="str">
        <f t="shared" si="80"/>
        <v/>
      </c>
      <c r="Q281" s="8" t="str">
        <f t="shared" si="80"/>
        <v/>
      </c>
      <c r="R281" s="8" t="str">
        <f t="shared" si="80"/>
        <v/>
      </c>
      <c r="S281" s="8" t="str">
        <f t="shared" si="80"/>
        <v/>
      </c>
      <c r="T281" s="8" t="str">
        <f t="shared" si="80"/>
        <v/>
      </c>
      <c r="U281" s="8"/>
      <c r="V281" s="2"/>
      <c r="W281" s="13"/>
    </row>
    <row r="282" spans="1:23">
      <c r="A282" s="83" t="s">
        <v>467</v>
      </c>
      <c r="B282" s="41">
        <v>3</v>
      </c>
      <c r="C282" s="50" t="str">
        <f>IF(A282="","",VLOOKUP($A$279,IF(LEN(A282)=2,F15B,F15A),VLOOKUP(LEFT(A282,1),Fteams,6,FALSE),FALSE))</f>
        <v>Elise Aston</v>
      </c>
      <c r="D282" s="50">
        <f>IF(A282="","",VLOOKUP($A279,IF(LEN(A282)=2,F15B,F15A),VLOOKUP(LEFT(A282,1),Fteams,7,FALSE),FALSE))</f>
        <v>0</v>
      </c>
      <c r="E282" s="50" t="str">
        <f t="shared" si="79"/>
        <v>Worthing</v>
      </c>
      <c r="F282" s="84" t="s">
        <v>701</v>
      </c>
      <c r="G282" s="85">
        <v>9</v>
      </c>
      <c r="H282" s="26"/>
      <c r="I282" s="8" t="str">
        <f t="shared" si="80"/>
        <v/>
      </c>
      <c r="J282" s="8" t="str">
        <f t="shared" si="80"/>
        <v/>
      </c>
      <c r="K282" s="8" t="str">
        <f t="shared" si="80"/>
        <v/>
      </c>
      <c r="L282" s="8" t="str">
        <f t="shared" si="80"/>
        <v/>
      </c>
      <c r="M282" s="8" t="str">
        <f t="shared" si="80"/>
        <v/>
      </c>
      <c r="N282" s="8" t="str">
        <f t="shared" si="80"/>
        <v/>
      </c>
      <c r="O282" s="8" t="str">
        <f t="shared" si="80"/>
        <v/>
      </c>
      <c r="P282" s="8">
        <f t="shared" si="80"/>
        <v>9</v>
      </c>
      <c r="Q282" s="8" t="str">
        <f t="shared" si="80"/>
        <v/>
      </c>
      <c r="R282" s="8" t="str">
        <f t="shared" si="80"/>
        <v/>
      </c>
      <c r="S282" s="8" t="str">
        <f t="shared" si="80"/>
        <v/>
      </c>
      <c r="T282" s="8" t="str">
        <f t="shared" si="80"/>
        <v/>
      </c>
      <c r="U282" s="8"/>
      <c r="V282" s="2"/>
      <c r="W282" s="13"/>
    </row>
    <row r="283" spans="1:23">
      <c r="A283" s="83" t="s">
        <v>446</v>
      </c>
      <c r="B283" s="41">
        <v>4</v>
      </c>
      <c r="C283" s="50" t="str">
        <f>IF(A283="","",VLOOKUP($A$279,IF(LEN(A283)=2,F15B,F15A),VLOOKUP(LEFT(A283,1),Fteams,6,FALSE),FALSE))</f>
        <v>Amelie Whitehouse</v>
      </c>
      <c r="D283" s="50">
        <f>IF(A283="","",VLOOKUP($A279,IF(LEN(A283)=2,F15B,F15A),VLOOKUP(LEFT(A283,1),Fteams,7,FALSE),FALSE))</f>
        <v>0</v>
      </c>
      <c r="E283" s="50" t="str">
        <f t="shared" si="79"/>
        <v>Crawley</v>
      </c>
      <c r="F283" s="84" t="s">
        <v>702</v>
      </c>
      <c r="G283" s="85">
        <v>8</v>
      </c>
      <c r="H283" s="26"/>
      <c r="I283" s="8" t="str">
        <f t="shared" si="80"/>
        <v/>
      </c>
      <c r="J283" s="8" t="str">
        <f t="shared" si="80"/>
        <v/>
      </c>
      <c r="K283" s="8">
        <f t="shared" si="80"/>
        <v>8</v>
      </c>
      <c r="L283" s="8" t="str">
        <f t="shared" si="80"/>
        <v/>
      </c>
      <c r="M283" s="8" t="str">
        <f t="shared" si="80"/>
        <v/>
      </c>
      <c r="N283" s="8" t="str">
        <f t="shared" si="80"/>
        <v/>
      </c>
      <c r="O283" s="8" t="str">
        <f t="shared" si="80"/>
        <v/>
      </c>
      <c r="P283" s="8" t="str">
        <f t="shared" si="80"/>
        <v/>
      </c>
      <c r="Q283" s="8" t="str">
        <f t="shared" si="80"/>
        <v/>
      </c>
      <c r="R283" s="8" t="str">
        <f t="shared" si="80"/>
        <v/>
      </c>
      <c r="S283" s="8" t="str">
        <f t="shared" si="80"/>
        <v/>
      </c>
      <c r="T283" s="8" t="str">
        <f t="shared" si="80"/>
        <v/>
      </c>
      <c r="U283" s="8"/>
      <c r="V283" s="2"/>
      <c r="W283" s="13"/>
    </row>
    <row r="284" spans="1:23">
      <c r="A284" s="83" t="s">
        <v>466</v>
      </c>
      <c r="B284" s="41">
        <v>5</v>
      </c>
      <c r="C284" s="50" t="str">
        <f>IF(A284="","",VLOOKUP($A$279,IF(LEN(A284)=2,F15B,F15A),VLOOKUP(LEFT(A284,1),Fteams,6,FALSE),FALSE))</f>
        <v>Evie Lennard</v>
      </c>
      <c r="D284" s="50">
        <f>IF(A284="","",VLOOKUP($A279,IF(LEN(A284)=2,F15B,F15A),VLOOKUP(LEFT(A284,1),Fteams,7,FALSE),FALSE))</f>
        <v>0</v>
      </c>
      <c r="E284" s="50" t="str">
        <f t="shared" si="79"/>
        <v>Eastbourne</v>
      </c>
      <c r="F284" s="84" t="s">
        <v>703</v>
      </c>
      <c r="G284" s="85">
        <v>7</v>
      </c>
      <c r="H284" s="26"/>
      <c r="I284" s="8" t="str">
        <f t="shared" si="80"/>
        <v/>
      </c>
      <c r="J284" s="8" t="str">
        <f t="shared" si="80"/>
        <v/>
      </c>
      <c r="K284" s="8" t="str">
        <f t="shared" si="80"/>
        <v/>
      </c>
      <c r="L284" s="8" t="str">
        <f t="shared" si="80"/>
        <v/>
      </c>
      <c r="M284" s="8">
        <f t="shared" si="80"/>
        <v>7</v>
      </c>
      <c r="N284" s="8" t="str">
        <f t="shared" si="80"/>
        <v/>
      </c>
      <c r="O284" s="8" t="str">
        <f t="shared" si="80"/>
        <v/>
      </c>
      <c r="P284" s="8" t="str">
        <f t="shared" si="80"/>
        <v/>
      </c>
      <c r="Q284" s="8" t="str">
        <f t="shared" si="80"/>
        <v/>
      </c>
      <c r="R284" s="8" t="str">
        <f t="shared" si="80"/>
        <v/>
      </c>
      <c r="S284" s="8" t="str">
        <f t="shared" si="80"/>
        <v/>
      </c>
      <c r="T284" s="8" t="str">
        <f t="shared" si="80"/>
        <v/>
      </c>
      <c r="U284" s="8"/>
      <c r="V284" s="2"/>
      <c r="W284" s="13"/>
    </row>
    <row r="285" spans="1:23">
      <c r="A285" s="83" t="s">
        <v>457</v>
      </c>
      <c r="B285" s="41">
        <v>6</v>
      </c>
      <c r="C285" s="50" t="str">
        <f>IF(A285="","",VLOOKUP($A$279,IF(LEN(A285)=2,F15B,F15A),VLOOKUP(LEFT(A285,1),Fteams,6,FALSE),FALSE))</f>
        <v>Juliana Christopherson</v>
      </c>
      <c r="D285" s="50">
        <f>IF(A285="","",VLOOKUP($A279,IF(LEN(A285)=2,F15B,F15A),VLOOKUP(LEFT(A285,1),Fteams,7,FALSE),FALSE))</f>
        <v>0</v>
      </c>
      <c r="E285" s="50" t="str">
        <f t="shared" si="79"/>
        <v>Brighton &amp; Hove</v>
      </c>
      <c r="F285" s="84" t="s">
        <v>704</v>
      </c>
      <c r="G285" s="85">
        <v>6</v>
      </c>
      <c r="H285" s="26"/>
      <c r="I285" s="8" t="str">
        <f t="shared" si="80"/>
        <v/>
      </c>
      <c r="J285" s="8">
        <f t="shared" si="80"/>
        <v>6</v>
      </c>
      <c r="K285" s="8" t="str">
        <f t="shared" si="80"/>
        <v/>
      </c>
      <c r="L285" s="8" t="str">
        <f t="shared" si="80"/>
        <v/>
      </c>
      <c r="M285" s="8" t="str">
        <f t="shared" si="80"/>
        <v/>
      </c>
      <c r="N285" s="8" t="str">
        <f t="shared" si="80"/>
        <v/>
      </c>
      <c r="O285" s="8" t="str">
        <f t="shared" si="80"/>
        <v/>
      </c>
      <c r="P285" s="8" t="str">
        <f t="shared" si="80"/>
        <v/>
      </c>
      <c r="Q285" s="8" t="str">
        <f t="shared" si="80"/>
        <v/>
      </c>
      <c r="R285" s="8" t="str">
        <f t="shared" si="80"/>
        <v/>
      </c>
      <c r="S285" s="8" t="str">
        <f t="shared" si="80"/>
        <v/>
      </c>
      <c r="T285" s="8" t="str">
        <f t="shared" si="80"/>
        <v/>
      </c>
      <c r="U285" s="8"/>
      <c r="V285" s="2"/>
      <c r="W285" s="13"/>
    </row>
    <row r="286" spans="1:23">
      <c r="A286" s="83" t="s">
        <v>445</v>
      </c>
      <c r="B286" s="41">
        <v>7</v>
      </c>
      <c r="C286" s="50" t="str">
        <f>IF(A286="","",VLOOKUP($A$279,IF(LEN(A286)=2,F15B,F15A),VLOOKUP(LEFT(A286,1),Fteams,6,FALSE),FALSE))</f>
        <v>Izza Docwra</v>
      </c>
      <c r="D286" s="50">
        <f>IF(A286="","",VLOOKUP($A279,IF(LEN(A286)=2,F15B,F15A),VLOOKUP(LEFT(A286,1),Fteams,7,FALSE),FALSE))</f>
        <v>0</v>
      </c>
      <c r="E286" s="50" t="str">
        <f t="shared" si="79"/>
        <v>Lewes</v>
      </c>
      <c r="F286" s="84" t="s">
        <v>705</v>
      </c>
      <c r="G286" s="85">
        <v>5</v>
      </c>
      <c r="H286" s="26"/>
      <c r="I286" s="8" t="str">
        <f t="shared" si="80"/>
        <v/>
      </c>
      <c r="J286" s="8" t="str">
        <f t="shared" si="80"/>
        <v/>
      </c>
      <c r="K286" s="8" t="str">
        <f t="shared" si="80"/>
        <v/>
      </c>
      <c r="L286" s="8" t="str">
        <f t="shared" si="80"/>
        <v/>
      </c>
      <c r="M286" s="8" t="str">
        <f t="shared" si="80"/>
        <v/>
      </c>
      <c r="N286" s="8" t="str">
        <f t="shared" si="80"/>
        <v/>
      </c>
      <c r="O286" s="8">
        <f t="shared" si="80"/>
        <v>5</v>
      </c>
      <c r="P286" s="8" t="str">
        <f t="shared" si="80"/>
        <v/>
      </c>
      <c r="Q286" s="8" t="str">
        <f t="shared" si="80"/>
        <v/>
      </c>
      <c r="R286" s="8" t="str">
        <f t="shared" si="80"/>
        <v/>
      </c>
      <c r="S286" s="8" t="str">
        <f t="shared" si="80"/>
        <v/>
      </c>
      <c r="T286" s="8" t="str">
        <f t="shared" si="80"/>
        <v/>
      </c>
      <c r="U286" s="8"/>
      <c r="V286" s="2"/>
      <c r="W286" s="13"/>
    </row>
    <row r="287" spans="1:23">
      <c r="A287" s="83" t="s">
        <v>486</v>
      </c>
      <c r="B287" s="41">
        <v>8</v>
      </c>
      <c r="C287" s="50" t="str">
        <f>IF(A287="","",VLOOKUP($A$279,IF(LEN(A287)=2,F15B,F15A),VLOOKUP(LEFT(A287,1),Fteams,6,FALSE),FALSE))</f>
        <v>Elizabeth Hutchinson</v>
      </c>
      <c r="D287" s="50">
        <f>IF(A287="","",VLOOKUP($A279,IF(LEN(A287)=2,F15B,F15A),VLOOKUP(LEFT(A287,1),Fteams,7,FALSE),FALSE))</f>
        <v>0</v>
      </c>
      <c r="E287" s="50" t="str">
        <f t="shared" si="79"/>
        <v>Hastings</v>
      </c>
      <c r="F287" s="84" t="s">
        <v>706</v>
      </c>
      <c r="G287" s="85">
        <v>4</v>
      </c>
      <c r="H287" s="26"/>
      <c r="I287" s="8" t="str">
        <f t="shared" si="80"/>
        <v/>
      </c>
      <c r="J287" s="8" t="str">
        <f t="shared" si="80"/>
        <v/>
      </c>
      <c r="K287" s="8" t="str">
        <f t="shared" si="80"/>
        <v/>
      </c>
      <c r="L287" s="8" t="str">
        <f t="shared" si="80"/>
        <v/>
      </c>
      <c r="M287" s="8" t="str">
        <f t="shared" si="80"/>
        <v/>
      </c>
      <c r="N287" s="8" t="str">
        <f t="shared" si="80"/>
        <v/>
      </c>
      <c r="O287" s="8" t="str">
        <f t="shared" si="80"/>
        <v/>
      </c>
      <c r="P287" s="8" t="str">
        <f t="shared" si="80"/>
        <v/>
      </c>
      <c r="Q287" s="8" t="str">
        <f t="shared" si="80"/>
        <v/>
      </c>
      <c r="R287" s="8" t="str">
        <f t="shared" si="80"/>
        <v/>
      </c>
      <c r="S287" s="8">
        <f t="shared" si="80"/>
        <v>4</v>
      </c>
      <c r="T287" s="8" t="str">
        <f t="shared" si="80"/>
        <v/>
      </c>
      <c r="U287" s="8"/>
      <c r="V287" s="2"/>
      <c r="W287" s="13"/>
    </row>
    <row r="288" spans="1:23">
      <c r="A288" s="83" t="s">
        <v>444</v>
      </c>
      <c r="B288" s="41">
        <v>9</v>
      </c>
      <c r="C288" s="50" t="str">
        <f>IF(A288="","",VLOOKUP($A$279,IF(LEN(A288)=2,F15B,F15A),VLOOKUP(LEFT(A288,1),Fteams,6,FALSE),FALSE))</f>
        <v>Elodie Hill</v>
      </c>
      <c r="D288" s="50">
        <f>IF(A288="","",VLOOKUP($A279,IF(LEN(A288)=2,F15B,F15A),VLOOKUP(LEFT(A288,1),Fteams,7,FALSE),FALSE))</f>
        <v>0</v>
      </c>
      <c r="E288" s="50" t="str">
        <f t="shared" si="79"/>
        <v>Chichester</v>
      </c>
      <c r="F288" s="84" t="s">
        <v>707</v>
      </c>
      <c r="G288" s="85">
        <v>3</v>
      </c>
      <c r="H288" s="26"/>
      <c r="I288" s="8" t="str">
        <f t="shared" si="80"/>
        <v/>
      </c>
      <c r="J288" s="8" t="str">
        <f t="shared" si="80"/>
        <v/>
      </c>
      <c r="K288" s="8" t="str">
        <f t="shared" si="80"/>
        <v/>
      </c>
      <c r="L288" s="8">
        <f t="shared" si="80"/>
        <v>3</v>
      </c>
      <c r="M288" s="8" t="str">
        <f t="shared" si="80"/>
        <v/>
      </c>
      <c r="N288" s="8" t="str">
        <f t="shared" si="80"/>
        <v/>
      </c>
      <c r="O288" s="8" t="str">
        <f t="shared" si="80"/>
        <v/>
      </c>
      <c r="P288" s="8" t="str">
        <f t="shared" si="80"/>
        <v/>
      </c>
      <c r="Q288" s="8" t="str">
        <f t="shared" si="80"/>
        <v/>
      </c>
      <c r="R288" s="8" t="str">
        <f t="shared" si="80"/>
        <v/>
      </c>
      <c r="S288" s="8" t="str">
        <f t="shared" si="80"/>
        <v/>
      </c>
      <c r="T288" s="8" t="str">
        <f t="shared" si="80"/>
        <v/>
      </c>
      <c r="U288" s="8"/>
      <c r="V288" s="2"/>
      <c r="W288" s="13"/>
    </row>
    <row r="289" spans="1:23" ht="13">
      <c r="A289" s="82">
        <v>1500</v>
      </c>
      <c r="B289" s="69"/>
      <c r="C289" s="72" t="s">
        <v>137</v>
      </c>
      <c r="D289" s="70"/>
      <c r="E289" s="70"/>
      <c r="F289" s="89"/>
      <c r="G289" s="88"/>
      <c r="H289" s="2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2" t="s">
        <v>113</v>
      </c>
      <c r="W289" s="13"/>
    </row>
    <row r="290" spans="1:23">
      <c r="A290" s="83" t="s">
        <v>460</v>
      </c>
      <c r="B290" s="41">
        <v>1</v>
      </c>
      <c r="C290" s="50" t="str">
        <f>IF(A290="","",VLOOKUP($A$289,IF(LEN(A290)=2,F15B,F15A),VLOOKUP(LEFT(A290,1),Fteams,6,FALSE),FALSE))</f>
        <v>Florence Tewkesbury</v>
      </c>
      <c r="D290" s="50">
        <f>IF(A290="","",VLOOKUP($A289,IF(LEN(A290)=2,F15B,F15A),VLOOKUP(LEFT(A290,1),Fteams,7,FALSE),FALSE))</f>
        <v>0</v>
      </c>
      <c r="E290" s="50" t="str">
        <f t="shared" ref="E290:E297" si="81">IF(A290="","",VLOOKUP(LEFT(A290,1),Fteams,2,FALSE))</f>
        <v>HYAC</v>
      </c>
      <c r="F290" s="84" t="s">
        <v>709</v>
      </c>
      <c r="G290" s="85">
        <v>11</v>
      </c>
      <c r="H290" s="26"/>
      <c r="I290" s="8">
        <f t="shared" ref="I290:T297" si="82">IF($A290="","",IF(LEFT($A290,1)=I$19,$G290,""))</f>
        <v>11</v>
      </c>
      <c r="J290" s="8" t="str">
        <f t="shared" si="82"/>
        <v/>
      </c>
      <c r="K290" s="8" t="str">
        <f t="shared" si="82"/>
        <v/>
      </c>
      <c r="L290" s="8" t="str">
        <f t="shared" si="82"/>
        <v/>
      </c>
      <c r="M290" s="8" t="str">
        <f t="shared" si="82"/>
        <v/>
      </c>
      <c r="N290" s="8" t="str">
        <f t="shared" si="82"/>
        <v/>
      </c>
      <c r="O290" s="8" t="str">
        <f t="shared" si="82"/>
        <v/>
      </c>
      <c r="P290" s="8" t="str">
        <f t="shared" si="82"/>
        <v/>
      </c>
      <c r="Q290" s="8" t="str">
        <f t="shared" si="82"/>
        <v/>
      </c>
      <c r="R290" s="8" t="str">
        <f t="shared" si="82"/>
        <v/>
      </c>
      <c r="S290" s="8" t="str">
        <f t="shared" si="82"/>
        <v/>
      </c>
      <c r="T290" s="8" t="str">
        <f t="shared" si="82"/>
        <v/>
      </c>
      <c r="U290" s="8"/>
      <c r="V290" s="2"/>
      <c r="W290" s="13"/>
    </row>
    <row r="291" spans="1:23">
      <c r="A291" s="83" t="s">
        <v>443</v>
      </c>
      <c r="B291" s="41">
        <v>2</v>
      </c>
      <c r="C291" s="50" t="str">
        <f>IF(A291="","",VLOOKUP($A$289,IF(LEN(A291)=2,F15B,F15A),VLOOKUP(LEFT(A291,1),Fteams,6,FALSE),FALSE))</f>
        <v>Gracie Fox</v>
      </c>
      <c r="D291" s="50">
        <f>IF(A291="","",VLOOKUP($A289,IF(LEN(A291)=2,F15B,F15A),VLOOKUP(LEFT(A291,1),Fteams,7,FALSE),FALSE))</f>
        <v>0</v>
      </c>
      <c r="E291" s="50" t="str">
        <f t="shared" si="81"/>
        <v>Brighton &amp; Hove</v>
      </c>
      <c r="F291" s="84" t="s">
        <v>710</v>
      </c>
      <c r="G291" s="85">
        <v>10</v>
      </c>
      <c r="H291" s="26"/>
      <c r="I291" s="8" t="str">
        <f t="shared" si="82"/>
        <v/>
      </c>
      <c r="J291" s="8">
        <f t="shared" si="82"/>
        <v>10</v>
      </c>
      <c r="K291" s="8" t="str">
        <f t="shared" si="82"/>
        <v/>
      </c>
      <c r="L291" s="8" t="str">
        <f t="shared" si="82"/>
        <v/>
      </c>
      <c r="M291" s="8" t="str">
        <f t="shared" si="82"/>
        <v/>
      </c>
      <c r="N291" s="8" t="str">
        <f t="shared" si="82"/>
        <v/>
      </c>
      <c r="O291" s="8" t="str">
        <f t="shared" si="82"/>
        <v/>
      </c>
      <c r="P291" s="8" t="str">
        <f t="shared" si="82"/>
        <v/>
      </c>
      <c r="Q291" s="8" t="str">
        <f t="shared" si="82"/>
        <v/>
      </c>
      <c r="R291" s="8" t="str">
        <f t="shared" si="82"/>
        <v/>
      </c>
      <c r="S291" s="8" t="str">
        <f t="shared" si="82"/>
        <v/>
      </c>
      <c r="T291" s="8" t="str">
        <f t="shared" si="82"/>
        <v/>
      </c>
      <c r="U291" s="8"/>
      <c r="V291" s="2"/>
      <c r="W291" s="13"/>
    </row>
    <row r="292" spans="1:23">
      <c r="A292" s="83" t="s">
        <v>456</v>
      </c>
      <c r="B292" s="41">
        <v>3</v>
      </c>
      <c r="C292" s="50" t="str">
        <f>IF(A292="","",VLOOKUP($A$289,IF(LEN(A292)=2,F15B,F15A),VLOOKUP(LEFT(A292,1),Fteams,6,FALSE),FALSE))</f>
        <v>Maya Brazier</v>
      </c>
      <c r="D292" s="50">
        <f>IF(A292="","",VLOOKUP($A289,IF(LEN(A292)=2,F15B,F15A),VLOOKUP(LEFT(A292,1),Fteams,7,FALSE),FALSE))</f>
        <v>0</v>
      </c>
      <c r="E292" s="50" t="str">
        <f t="shared" si="81"/>
        <v>Crawley</v>
      </c>
      <c r="F292" s="84" t="s">
        <v>708</v>
      </c>
      <c r="G292" s="85">
        <v>9</v>
      </c>
      <c r="H292" s="26"/>
      <c r="I292" s="8" t="str">
        <f t="shared" si="82"/>
        <v/>
      </c>
      <c r="J292" s="8" t="str">
        <f t="shared" si="82"/>
        <v/>
      </c>
      <c r="K292" s="8">
        <f t="shared" si="82"/>
        <v>9</v>
      </c>
      <c r="L292" s="8" t="str">
        <f t="shared" si="82"/>
        <v/>
      </c>
      <c r="M292" s="8" t="str">
        <f t="shared" si="82"/>
        <v/>
      </c>
      <c r="N292" s="8" t="str">
        <f t="shared" si="82"/>
        <v/>
      </c>
      <c r="O292" s="8" t="str">
        <f t="shared" si="82"/>
        <v/>
      </c>
      <c r="P292" s="8" t="str">
        <f t="shared" si="82"/>
        <v/>
      </c>
      <c r="Q292" s="8" t="str">
        <f t="shared" si="82"/>
        <v/>
      </c>
      <c r="R292" s="8" t="str">
        <f t="shared" si="82"/>
        <v/>
      </c>
      <c r="S292" s="8" t="str">
        <f t="shared" si="82"/>
        <v/>
      </c>
      <c r="T292" s="8" t="str">
        <f t="shared" si="82"/>
        <v/>
      </c>
      <c r="U292" s="8"/>
      <c r="V292" s="2"/>
      <c r="W292" s="13"/>
    </row>
    <row r="293" spans="1:23">
      <c r="A293" s="83" t="s">
        <v>459</v>
      </c>
      <c r="B293" s="41">
        <v>4</v>
      </c>
      <c r="C293" s="50" t="str">
        <f>IF(A293="","",VLOOKUP($A$289,IF(LEN(A293)=2,F15B,F15A),VLOOKUP(LEFT(A293,1),Fteams,6,FALSE),FALSE))</f>
        <v>Isabella Lendrum</v>
      </c>
      <c r="D293" s="50">
        <f>IF(A293="","",VLOOKUP($A289,IF(LEN(A293)=2,F15B,F15A),VLOOKUP(LEFT(A293,1),Fteams,7,FALSE),FALSE))</f>
        <v>0</v>
      </c>
      <c r="E293" s="50" t="str">
        <f t="shared" si="81"/>
        <v>Chichester</v>
      </c>
      <c r="F293" s="84" t="s">
        <v>711</v>
      </c>
      <c r="G293" s="85">
        <v>8</v>
      </c>
      <c r="H293" s="26"/>
      <c r="I293" s="8" t="str">
        <f t="shared" si="82"/>
        <v/>
      </c>
      <c r="J293" s="8" t="str">
        <f t="shared" si="82"/>
        <v/>
      </c>
      <c r="K293" s="8" t="str">
        <f t="shared" si="82"/>
        <v/>
      </c>
      <c r="L293" s="8">
        <f t="shared" si="82"/>
        <v>8</v>
      </c>
      <c r="M293" s="8" t="str">
        <f t="shared" si="82"/>
        <v/>
      </c>
      <c r="N293" s="8" t="str">
        <f t="shared" si="82"/>
        <v/>
      </c>
      <c r="O293" s="8" t="str">
        <f t="shared" si="82"/>
        <v/>
      </c>
      <c r="P293" s="8" t="str">
        <f t="shared" si="82"/>
        <v/>
      </c>
      <c r="Q293" s="8" t="str">
        <f t="shared" si="82"/>
        <v/>
      </c>
      <c r="R293" s="8" t="str">
        <f t="shared" si="82"/>
        <v/>
      </c>
      <c r="S293" s="8" t="str">
        <f t="shared" si="82"/>
        <v/>
      </c>
      <c r="T293" s="8" t="str">
        <f t="shared" si="82"/>
        <v/>
      </c>
      <c r="U293" s="8"/>
      <c r="V293" s="2"/>
      <c r="W293" s="13"/>
    </row>
    <row r="294" spans="1:23">
      <c r="A294" s="83" t="s">
        <v>507</v>
      </c>
      <c r="B294" s="41">
        <v>5</v>
      </c>
      <c r="C294" s="50" t="str">
        <f>IF(A294="","",VLOOKUP($A$289,IF(LEN(A294)=2,F15B,F15A),VLOOKUP(LEFT(A294,1),Fteams,6,FALSE),FALSE))</f>
        <v>Isabella Green</v>
      </c>
      <c r="D294" s="50">
        <f>IF(A294="","",VLOOKUP($A289,IF(LEN(A294)=2,F15B,F15A),VLOOKUP(LEFT(A294,1),Fteams,7,FALSE),FALSE))</f>
        <v>0</v>
      </c>
      <c r="E294" s="50" t="str">
        <f t="shared" si="81"/>
        <v>Horsham BS</v>
      </c>
      <c r="F294" s="84" t="s">
        <v>695</v>
      </c>
      <c r="G294" s="85">
        <v>7</v>
      </c>
      <c r="H294" s="26"/>
      <c r="I294" s="8" t="str">
        <f t="shared" si="82"/>
        <v/>
      </c>
      <c r="J294" s="8" t="str">
        <f t="shared" si="82"/>
        <v/>
      </c>
      <c r="K294" s="8" t="str">
        <f t="shared" si="82"/>
        <v/>
      </c>
      <c r="L294" s="8" t="str">
        <f t="shared" si="82"/>
        <v/>
      </c>
      <c r="M294" s="8" t="str">
        <f t="shared" si="82"/>
        <v/>
      </c>
      <c r="N294" s="8">
        <f t="shared" si="82"/>
        <v>7</v>
      </c>
      <c r="O294" s="8" t="str">
        <f t="shared" si="82"/>
        <v/>
      </c>
      <c r="P294" s="8" t="str">
        <f t="shared" si="82"/>
        <v/>
      </c>
      <c r="Q294" s="8" t="str">
        <f t="shared" si="82"/>
        <v/>
      </c>
      <c r="R294" s="8" t="str">
        <f t="shared" si="82"/>
        <v/>
      </c>
      <c r="S294" s="8" t="str">
        <f t="shared" si="82"/>
        <v/>
      </c>
      <c r="T294" s="8" t="str">
        <f t="shared" si="82"/>
        <v/>
      </c>
      <c r="U294" s="8"/>
      <c r="V294" s="2"/>
      <c r="W294" s="13"/>
    </row>
    <row r="295" spans="1:23">
      <c r="A295" s="83" t="s">
        <v>477</v>
      </c>
      <c r="B295" s="41">
        <v>6</v>
      </c>
      <c r="C295" s="50" t="str">
        <f>IF(A295="","",VLOOKUP($A$289,IF(LEN(A295)=2,F15B,F15A),VLOOKUP(LEFT(A295,1),Fteams,6,FALSE),FALSE))</f>
        <v>Chyna Wai</v>
      </c>
      <c r="D295" s="50">
        <f>IF(A295="","",VLOOKUP($A289,IF(LEN(A295)=2,F15B,F15A),VLOOKUP(LEFT(A295,1),Fteams,7,FALSE),FALSE))</f>
        <v>0</v>
      </c>
      <c r="E295" s="50" t="str">
        <f t="shared" si="81"/>
        <v>Eastbourne</v>
      </c>
      <c r="F295" s="84" t="s">
        <v>712</v>
      </c>
      <c r="G295" s="85">
        <v>6</v>
      </c>
      <c r="H295" s="26"/>
      <c r="I295" s="8" t="str">
        <f t="shared" si="82"/>
        <v/>
      </c>
      <c r="J295" s="8" t="str">
        <f t="shared" si="82"/>
        <v/>
      </c>
      <c r="K295" s="8" t="str">
        <f t="shared" si="82"/>
        <v/>
      </c>
      <c r="L295" s="8" t="str">
        <f t="shared" si="82"/>
        <v/>
      </c>
      <c r="M295" s="8">
        <f t="shared" si="82"/>
        <v>6</v>
      </c>
      <c r="N295" s="8" t="str">
        <f t="shared" si="82"/>
        <v/>
      </c>
      <c r="O295" s="8" t="str">
        <f t="shared" si="82"/>
        <v/>
      </c>
      <c r="P295" s="8" t="str">
        <f t="shared" si="82"/>
        <v/>
      </c>
      <c r="Q295" s="8" t="str">
        <f t="shared" si="82"/>
        <v/>
      </c>
      <c r="R295" s="8" t="str">
        <f t="shared" si="82"/>
        <v/>
      </c>
      <c r="S295" s="8" t="str">
        <f t="shared" si="82"/>
        <v/>
      </c>
      <c r="T295" s="8" t="str">
        <f t="shared" si="82"/>
        <v/>
      </c>
      <c r="U295" s="8"/>
      <c r="V295" s="2"/>
      <c r="W295" s="13"/>
    </row>
    <row r="296" spans="1:23">
      <c r="A296" s="83" t="s">
        <v>508</v>
      </c>
      <c r="B296" s="41">
        <v>7</v>
      </c>
      <c r="C296" s="50" t="str">
        <f>IF(A296="","",VLOOKUP($A$289,IF(LEN(A296)=2,F15B,F15A),VLOOKUP(LEFT(A296,1),Fteams,6,FALSE),FALSE))</f>
        <v>Honor Cassleton-Elliot</v>
      </c>
      <c r="D296" s="50">
        <f>IF(A296="","",VLOOKUP($A289,IF(LEN(A296)=2,F15B,F15A),VLOOKUP(LEFT(A296,1),Fteams,7,FALSE),FALSE))</f>
        <v>0</v>
      </c>
      <c r="E296" s="50" t="str">
        <f t="shared" si="81"/>
        <v>Hastings</v>
      </c>
      <c r="F296" s="84" t="s">
        <v>713</v>
      </c>
      <c r="G296" s="85">
        <v>5</v>
      </c>
      <c r="H296" s="26"/>
      <c r="I296" s="8" t="str">
        <f t="shared" si="82"/>
        <v/>
      </c>
      <c r="J296" s="8" t="str">
        <f t="shared" si="82"/>
        <v/>
      </c>
      <c r="K296" s="8" t="str">
        <f t="shared" si="82"/>
        <v/>
      </c>
      <c r="L296" s="8" t="str">
        <f t="shared" si="82"/>
        <v/>
      </c>
      <c r="M296" s="8" t="str">
        <f t="shared" si="82"/>
        <v/>
      </c>
      <c r="N296" s="8" t="str">
        <f t="shared" si="82"/>
        <v/>
      </c>
      <c r="O296" s="8" t="str">
        <f t="shared" si="82"/>
        <v/>
      </c>
      <c r="P296" s="8" t="str">
        <f t="shared" si="82"/>
        <v/>
      </c>
      <c r="Q296" s="8" t="str">
        <f t="shared" si="82"/>
        <v/>
      </c>
      <c r="R296" s="8" t="str">
        <f t="shared" si="82"/>
        <v/>
      </c>
      <c r="S296" s="8">
        <f t="shared" si="82"/>
        <v>5</v>
      </c>
      <c r="T296" s="8" t="str">
        <f t="shared" si="82"/>
        <v/>
      </c>
      <c r="U296" s="8"/>
      <c r="V296" s="2"/>
      <c r="W296" s="13"/>
    </row>
    <row r="297" spans="1:23">
      <c r="A297" s="83" t="s">
        <v>478</v>
      </c>
      <c r="B297" s="41">
        <v>8</v>
      </c>
      <c r="C297" s="50" t="str">
        <f>IF(A297="","",VLOOKUP($A$289,IF(LEN(A297)=2,F15B,F15A),VLOOKUP(LEFT(A297,1),Fteams,6,FALSE),FALSE))</f>
        <v>Jess Wickens</v>
      </c>
      <c r="D297" s="50">
        <f>IF(A297="","",VLOOKUP($A289,IF(LEN(A297)=2,F15B,F15A),VLOOKUP(LEFT(A297,1),Fteams,7,FALSE),FALSE))</f>
        <v>0</v>
      </c>
      <c r="E297" s="50" t="str">
        <f t="shared" si="81"/>
        <v>Lewes</v>
      </c>
      <c r="F297" s="84" t="s">
        <v>714</v>
      </c>
      <c r="G297" s="85">
        <v>4</v>
      </c>
      <c r="H297" s="26"/>
      <c r="I297" s="8" t="str">
        <f t="shared" si="82"/>
        <v/>
      </c>
      <c r="J297" s="8" t="str">
        <f t="shared" si="82"/>
        <v/>
      </c>
      <c r="K297" s="8" t="str">
        <f t="shared" si="82"/>
        <v/>
      </c>
      <c r="L297" s="8" t="str">
        <f t="shared" si="82"/>
        <v/>
      </c>
      <c r="M297" s="8" t="str">
        <f t="shared" si="82"/>
        <v/>
      </c>
      <c r="N297" s="8" t="str">
        <f t="shared" si="82"/>
        <v/>
      </c>
      <c r="O297" s="8">
        <f t="shared" si="82"/>
        <v>4</v>
      </c>
      <c r="P297" s="8" t="str">
        <f t="shared" si="82"/>
        <v/>
      </c>
      <c r="Q297" s="8" t="str">
        <f t="shared" si="82"/>
        <v/>
      </c>
      <c r="R297" s="8" t="str">
        <f t="shared" si="82"/>
        <v/>
      </c>
      <c r="S297" s="8" t="str">
        <f t="shared" si="82"/>
        <v/>
      </c>
      <c r="T297" s="8" t="str">
        <f t="shared" si="82"/>
        <v/>
      </c>
      <c r="U297" s="8"/>
      <c r="V297" s="2"/>
      <c r="W297" s="13"/>
    </row>
    <row r="298" spans="1:23" ht="13">
      <c r="A298" s="15" t="s">
        <v>43</v>
      </c>
      <c r="B298" s="31"/>
      <c r="C298" s="80" t="s">
        <v>133</v>
      </c>
      <c r="D298" s="52"/>
      <c r="E298" s="49"/>
      <c r="F298" s="22"/>
      <c r="G298" s="35"/>
      <c r="H298" s="26" t="s">
        <v>37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2" t="s">
        <v>134</v>
      </c>
      <c r="W298" s="2"/>
    </row>
    <row r="299" spans="1:23">
      <c r="A299" s="83" t="s">
        <v>443</v>
      </c>
      <c r="B299" s="41">
        <v>1</v>
      </c>
      <c r="C299" s="50" t="str">
        <f>IF(A299="","",VLOOKUP($A$298,IF(LEN(A299)=2,F15B,F15A),VLOOKUP(LEFT(A299,1),Fteams,6,FALSE),FALSE))</f>
        <v>Heidi Ely</v>
      </c>
      <c r="D299" s="50">
        <f>IF(A299="","",VLOOKUP($A298,IF(LEN(A299)=2,F15B,F15A),VLOOKUP(LEFT(A299,1),Fteams,7,FALSE),FALSE))</f>
        <v>0</v>
      </c>
      <c r="E299" s="50" t="str">
        <f t="shared" ref="E299:E307" si="83">IF(A299="","",VLOOKUP(LEFT(A299,1),Fteams,2,FALSE))</f>
        <v>Brighton &amp; Hove</v>
      </c>
      <c r="F299" s="84" t="s">
        <v>468</v>
      </c>
      <c r="G299" s="85">
        <v>11</v>
      </c>
      <c r="H299" s="86"/>
      <c r="I299" s="8" t="str">
        <f t="shared" ref="I299:T307" si="84">IF($A299="","",IF(LEFT($A299,1)=I$19,$G299,""))</f>
        <v/>
      </c>
      <c r="J299" s="8">
        <f t="shared" si="84"/>
        <v>11</v>
      </c>
      <c r="K299" s="8" t="str">
        <f t="shared" si="84"/>
        <v/>
      </c>
      <c r="L299" s="8" t="str">
        <f t="shared" si="84"/>
        <v/>
      </c>
      <c r="M299" s="8" t="str">
        <f t="shared" si="84"/>
        <v/>
      </c>
      <c r="N299" s="8" t="str">
        <f t="shared" si="84"/>
        <v/>
      </c>
      <c r="O299" s="8" t="str">
        <f t="shared" si="84"/>
        <v/>
      </c>
      <c r="P299" s="8" t="str">
        <f t="shared" si="84"/>
        <v/>
      </c>
      <c r="Q299" s="8" t="str">
        <f t="shared" si="84"/>
        <v/>
      </c>
      <c r="R299" s="8" t="str">
        <f t="shared" si="84"/>
        <v/>
      </c>
      <c r="S299" s="8" t="str">
        <f t="shared" si="84"/>
        <v/>
      </c>
      <c r="T299" s="8" t="str">
        <f t="shared" si="84"/>
        <v/>
      </c>
      <c r="U299" s="8"/>
      <c r="V299" s="2"/>
      <c r="W299" s="13" t="e">
        <f>IF(F299="","",IF(F299-VLOOKUP($A298,AWstandards,VLOOKUP(D299,Age,2,FALSE),FALSE)&gt;0,"","aw"))</f>
        <v>#N/A</v>
      </c>
    </row>
    <row r="300" spans="1:23">
      <c r="A300" s="83" t="s">
        <v>446</v>
      </c>
      <c r="B300" s="41">
        <v>2</v>
      </c>
      <c r="C300" s="50" t="str">
        <f>IF(A300="","",VLOOKUP($A$298,IF(LEN(A300)=2,F15B,F15A),VLOOKUP(LEFT(A300,1),Fteams,6,FALSE),FALSE))</f>
        <v>Millie Cole</v>
      </c>
      <c r="D300" s="50">
        <f>IF(A300="","",VLOOKUP($A298,IF(LEN(A300)=2,F15B,F15A),VLOOKUP(LEFT(A300,1),Fteams,7,FALSE),FALSE))</f>
        <v>0</v>
      </c>
      <c r="E300" s="50" t="str">
        <f t="shared" si="83"/>
        <v>Crawley</v>
      </c>
      <c r="F300" s="84" t="s">
        <v>469</v>
      </c>
      <c r="G300" s="85">
        <v>10</v>
      </c>
      <c r="H300" s="86"/>
      <c r="I300" s="8" t="str">
        <f t="shared" si="84"/>
        <v/>
      </c>
      <c r="J300" s="8" t="str">
        <f t="shared" si="84"/>
        <v/>
      </c>
      <c r="K300" s="8">
        <f t="shared" si="84"/>
        <v>10</v>
      </c>
      <c r="L300" s="8" t="str">
        <f t="shared" si="84"/>
        <v/>
      </c>
      <c r="M300" s="8" t="str">
        <f t="shared" si="84"/>
        <v/>
      </c>
      <c r="N300" s="8" t="str">
        <f t="shared" si="84"/>
        <v/>
      </c>
      <c r="O300" s="8" t="str">
        <f t="shared" si="84"/>
        <v/>
      </c>
      <c r="P300" s="8" t="str">
        <f t="shared" si="84"/>
        <v/>
      </c>
      <c r="Q300" s="8" t="str">
        <f t="shared" si="84"/>
        <v/>
      </c>
      <c r="R300" s="8" t="str">
        <f t="shared" si="84"/>
        <v/>
      </c>
      <c r="S300" s="8" t="str">
        <f t="shared" si="84"/>
        <v/>
      </c>
      <c r="T300" s="8" t="str">
        <f t="shared" si="84"/>
        <v/>
      </c>
      <c r="U300" s="8"/>
      <c r="V300" s="2"/>
      <c r="W300" s="13" t="e">
        <f>IF(F300="","",IF(F300-VLOOKUP($A298,AWstandards,VLOOKUP(D300,Age,2,FALSE),FALSE)&gt;0,"","aw"))</f>
        <v>#N/A</v>
      </c>
    </row>
    <row r="301" spans="1:23">
      <c r="A301" s="83" t="s">
        <v>466</v>
      </c>
      <c r="B301" s="41">
        <v>3</v>
      </c>
      <c r="C301" s="50" t="str">
        <f>IF(A301="","",VLOOKUP($A$298,IF(LEN(A301)=2,F15B,F15A),VLOOKUP(LEFT(A301,1),Fteams,6,FALSE),FALSE))</f>
        <v>Kristi Prifti</v>
      </c>
      <c r="D301" s="50">
        <f>IF(A301="","",VLOOKUP($A298,IF(LEN(A301)=2,F15B,F15A),VLOOKUP(LEFT(A301,1),Fteams,7,FALSE),FALSE))</f>
        <v>0</v>
      </c>
      <c r="E301" s="50" t="str">
        <f t="shared" si="83"/>
        <v>Eastbourne</v>
      </c>
      <c r="F301" s="84" t="s">
        <v>471</v>
      </c>
      <c r="G301" s="85">
        <v>9</v>
      </c>
      <c r="H301" s="86"/>
      <c r="I301" s="8" t="str">
        <f t="shared" si="84"/>
        <v/>
      </c>
      <c r="J301" s="8" t="str">
        <f t="shared" si="84"/>
        <v/>
      </c>
      <c r="K301" s="8" t="str">
        <f t="shared" si="84"/>
        <v/>
      </c>
      <c r="L301" s="8" t="str">
        <f t="shared" si="84"/>
        <v/>
      </c>
      <c r="M301" s="8">
        <f t="shared" si="84"/>
        <v>9</v>
      </c>
      <c r="N301" s="8" t="str">
        <f t="shared" si="84"/>
        <v/>
      </c>
      <c r="O301" s="8" t="str">
        <f t="shared" si="84"/>
        <v/>
      </c>
      <c r="P301" s="8" t="str">
        <f t="shared" si="84"/>
        <v/>
      </c>
      <c r="Q301" s="8" t="str">
        <f t="shared" si="84"/>
        <v/>
      </c>
      <c r="R301" s="8" t="str">
        <f t="shared" si="84"/>
        <v/>
      </c>
      <c r="S301" s="8" t="str">
        <f t="shared" si="84"/>
        <v/>
      </c>
      <c r="T301" s="8" t="str">
        <f t="shared" si="84"/>
        <v/>
      </c>
      <c r="U301" s="8"/>
      <c r="V301" s="2"/>
      <c r="W301" s="13" t="e">
        <f>IF(F301="","",IF(F301-VLOOKUP($A298,AWstandards,VLOOKUP(D301,Age,2,FALSE),FALSE)&gt;0,"","aw"))</f>
        <v>#N/A</v>
      </c>
    </row>
    <row r="302" spans="1:23">
      <c r="A302" s="83" t="s">
        <v>465</v>
      </c>
      <c r="B302" s="41">
        <v>4</v>
      </c>
      <c r="C302" s="50" t="str">
        <f>IF(A302="","",VLOOKUP($A$298,IF(LEN(A302)=2,F15B,F15A),VLOOKUP(LEFT(A302,1),Fteams,6,FALSE),FALSE))</f>
        <v>Autumn Hooker</v>
      </c>
      <c r="D302" s="50">
        <f>IF(A302="","",VLOOKUP($A298,IF(LEN(A302)=2,F15B,F15A),VLOOKUP(LEFT(A302,1),Fteams,7,FALSE),FALSE))</f>
        <v>0</v>
      </c>
      <c r="E302" s="50" t="str">
        <f t="shared" si="83"/>
        <v>Horsham BS</v>
      </c>
      <c r="F302" s="84" t="s">
        <v>472</v>
      </c>
      <c r="G302" s="85">
        <v>8</v>
      </c>
      <c r="H302" s="86"/>
      <c r="I302" s="8" t="str">
        <f t="shared" si="84"/>
        <v/>
      </c>
      <c r="J302" s="8" t="str">
        <f t="shared" si="84"/>
        <v/>
      </c>
      <c r="K302" s="8" t="str">
        <f t="shared" si="84"/>
        <v/>
      </c>
      <c r="L302" s="8" t="str">
        <f t="shared" si="84"/>
        <v/>
      </c>
      <c r="M302" s="8" t="str">
        <f t="shared" si="84"/>
        <v/>
      </c>
      <c r="N302" s="8">
        <f t="shared" si="84"/>
        <v>8</v>
      </c>
      <c r="O302" s="8" t="str">
        <f t="shared" si="84"/>
        <v/>
      </c>
      <c r="P302" s="8" t="str">
        <f t="shared" si="84"/>
        <v/>
      </c>
      <c r="Q302" s="8" t="str">
        <f t="shared" si="84"/>
        <v/>
      </c>
      <c r="R302" s="8" t="str">
        <f t="shared" si="84"/>
        <v/>
      </c>
      <c r="S302" s="8" t="str">
        <f t="shared" si="84"/>
        <v/>
      </c>
      <c r="T302" s="8" t="str">
        <f t="shared" si="84"/>
        <v/>
      </c>
      <c r="U302" s="8"/>
      <c r="V302" s="2"/>
      <c r="W302" s="13" t="e">
        <f>IF(F302="","",IF(F302-VLOOKUP($A298,AWstandards,VLOOKUP(D302,Age,2,FALSE),FALSE)&gt;0,"","aw"))</f>
        <v>#N/A</v>
      </c>
    </row>
    <row r="303" spans="1:23">
      <c r="A303" s="83" t="s">
        <v>444</v>
      </c>
      <c r="B303" s="41">
        <v>5</v>
      </c>
      <c r="C303" s="50" t="str">
        <f>IF(A303="","",VLOOKUP($A$298,IF(LEN(A303)=2,F15B,F15A),VLOOKUP(LEFT(A303,1),Fteams,6,FALSE),FALSE))</f>
        <v>Kitty Goodband</v>
      </c>
      <c r="D303" s="50">
        <f>IF(A303="","",VLOOKUP($A298,IF(LEN(A303)=2,F15B,F15A),VLOOKUP(LEFT(A303,1),Fteams,7,FALSE),FALSE))</f>
        <v>0</v>
      </c>
      <c r="E303" s="50" t="str">
        <f t="shared" si="83"/>
        <v>Chichester</v>
      </c>
      <c r="F303" s="84" t="s">
        <v>472</v>
      </c>
      <c r="G303" s="85">
        <v>7</v>
      </c>
      <c r="H303" s="86"/>
      <c r="I303" s="8" t="str">
        <f t="shared" si="84"/>
        <v/>
      </c>
      <c r="J303" s="8" t="str">
        <f t="shared" si="84"/>
        <v/>
      </c>
      <c r="K303" s="8" t="str">
        <f t="shared" si="84"/>
        <v/>
      </c>
      <c r="L303" s="8">
        <f t="shared" si="84"/>
        <v>7</v>
      </c>
      <c r="M303" s="8" t="str">
        <f t="shared" si="84"/>
        <v/>
      </c>
      <c r="N303" s="8" t="str">
        <f t="shared" si="84"/>
        <v/>
      </c>
      <c r="O303" s="8" t="str">
        <f t="shared" si="84"/>
        <v/>
      </c>
      <c r="P303" s="8" t="str">
        <f t="shared" si="84"/>
        <v/>
      </c>
      <c r="Q303" s="8" t="str">
        <f t="shared" si="84"/>
        <v/>
      </c>
      <c r="R303" s="8" t="str">
        <f t="shared" si="84"/>
        <v/>
      </c>
      <c r="S303" s="8" t="str">
        <f t="shared" si="84"/>
        <v/>
      </c>
      <c r="T303" s="8" t="str">
        <f t="shared" si="84"/>
        <v/>
      </c>
      <c r="U303" s="8"/>
      <c r="V303" s="2"/>
      <c r="W303" s="13" t="e">
        <f>IF(F303="","",IF(F303-VLOOKUP($A298,AWstandards,VLOOKUP(D303,Age,2,FALSE),FALSE)&gt;0,"","aw"))</f>
        <v>#N/A</v>
      </c>
    </row>
    <row r="304" spans="1:23">
      <c r="A304" s="83" t="s">
        <v>467</v>
      </c>
      <c r="B304" s="41">
        <v>6</v>
      </c>
      <c r="C304" s="50" t="str">
        <f>IF(A304="","",VLOOKUP($A$298,IF(LEN(A304)=2,F15B,F15A),VLOOKUP(LEFT(A304,1),Fteams,6,FALSE),FALSE))</f>
        <v>Grace Garner</v>
      </c>
      <c r="D304" s="50">
        <f>IF(A304="","",VLOOKUP($A298,IF(LEN(A304)=2,F15B,F15A),VLOOKUP(LEFT(A304,1),Fteams,7,FALSE),FALSE))</f>
        <v>0</v>
      </c>
      <c r="E304" s="50" t="str">
        <f t="shared" si="83"/>
        <v>Worthing</v>
      </c>
      <c r="F304" s="84" t="s">
        <v>473</v>
      </c>
      <c r="G304" s="85">
        <v>6</v>
      </c>
      <c r="H304" s="86"/>
      <c r="I304" s="8" t="str">
        <f t="shared" si="84"/>
        <v/>
      </c>
      <c r="J304" s="8" t="str">
        <f t="shared" si="84"/>
        <v/>
      </c>
      <c r="K304" s="8" t="str">
        <f t="shared" si="84"/>
        <v/>
      </c>
      <c r="L304" s="8" t="str">
        <f t="shared" si="84"/>
        <v/>
      </c>
      <c r="M304" s="8" t="str">
        <f t="shared" si="84"/>
        <v/>
      </c>
      <c r="N304" s="8" t="str">
        <f t="shared" si="84"/>
        <v/>
      </c>
      <c r="O304" s="8" t="str">
        <f t="shared" si="84"/>
        <v/>
      </c>
      <c r="P304" s="8">
        <f t="shared" si="84"/>
        <v>6</v>
      </c>
      <c r="Q304" s="8" t="str">
        <f t="shared" si="84"/>
        <v/>
      </c>
      <c r="R304" s="8" t="str">
        <f t="shared" si="84"/>
        <v/>
      </c>
      <c r="S304" s="8" t="str">
        <f t="shared" si="84"/>
        <v/>
      </c>
      <c r="T304" s="8" t="str">
        <f t="shared" si="84"/>
        <v/>
      </c>
      <c r="U304" s="8"/>
      <c r="V304" s="2"/>
      <c r="W304" s="13" t="e">
        <f>IF(F304="","",IF(F304-VLOOKUP($A298,AWstandards,VLOOKUP(D304,Age,2,FALSE),FALSE)&gt;0,"","aw"))</f>
        <v>#N/A</v>
      </c>
    </row>
    <row r="305" spans="1:23">
      <c r="A305" s="83" t="s">
        <v>445</v>
      </c>
      <c r="B305" s="41">
        <v>7</v>
      </c>
      <c r="C305" s="50" t="str">
        <f>IF(A305="","",VLOOKUP($A$298,IF(LEN(A305)=2,F15B,F15A),VLOOKUP(LEFT(A305,1),Fteams,6,FALSE),FALSE))</f>
        <v>Fernanda Wolfson</v>
      </c>
      <c r="D305" s="50">
        <f>IF(A305="","",VLOOKUP($A298,IF(LEN(A305)=2,F15B,F15A),VLOOKUP(LEFT(A305,1),Fteams,7,FALSE),FALSE))</f>
        <v>0</v>
      </c>
      <c r="E305" s="50" t="str">
        <f t="shared" si="83"/>
        <v>Lewes</v>
      </c>
      <c r="F305" s="84" t="s">
        <v>474</v>
      </c>
      <c r="G305" s="85">
        <v>5</v>
      </c>
      <c r="H305" s="86"/>
      <c r="I305" s="8" t="str">
        <f t="shared" si="84"/>
        <v/>
      </c>
      <c r="J305" s="8" t="str">
        <f t="shared" si="84"/>
        <v/>
      </c>
      <c r="K305" s="8" t="str">
        <f t="shared" si="84"/>
        <v/>
      </c>
      <c r="L305" s="8" t="str">
        <f t="shared" si="84"/>
        <v/>
      </c>
      <c r="M305" s="8" t="str">
        <f t="shared" si="84"/>
        <v/>
      </c>
      <c r="N305" s="8" t="str">
        <f t="shared" si="84"/>
        <v/>
      </c>
      <c r="O305" s="8">
        <f t="shared" si="84"/>
        <v>5</v>
      </c>
      <c r="P305" s="8" t="str">
        <f t="shared" si="84"/>
        <v/>
      </c>
      <c r="Q305" s="8" t="str">
        <f t="shared" si="84"/>
        <v/>
      </c>
      <c r="R305" s="8" t="str">
        <f t="shared" si="84"/>
        <v/>
      </c>
      <c r="S305" s="8" t="str">
        <f t="shared" si="84"/>
        <v/>
      </c>
      <c r="T305" s="8" t="str">
        <f t="shared" si="84"/>
        <v/>
      </c>
      <c r="U305" s="8"/>
      <c r="V305" s="2"/>
      <c r="W305" s="13" t="e">
        <f>IF(F305="","",IF(F305-VLOOKUP($A298,AWstandards,VLOOKUP(D305,Age,2,FALSE),FALSE)&gt;0,"","aw"))</f>
        <v>#N/A</v>
      </c>
    </row>
    <row r="306" spans="1:23">
      <c r="A306" s="83" t="s">
        <v>447</v>
      </c>
      <c r="B306" s="41">
        <v>8</v>
      </c>
      <c r="C306" s="50" t="str">
        <f>IF(A306="","",VLOOKUP($A$298,IF(LEN(A306)=2,F15B,F15A),VLOOKUP(LEFT(A306,1),Fteams,6,FALSE),FALSE))</f>
        <v>Maribelle la Cock</v>
      </c>
      <c r="D306" s="50">
        <f>IF(A306="","",VLOOKUP($A298,IF(LEN(A306)=2,F15B,F15A),VLOOKUP(LEFT(A306,1),Fteams,7,FALSE),FALSE))</f>
        <v>0</v>
      </c>
      <c r="E306" s="50" t="str">
        <f t="shared" si="83"/>
        <v>East Grinstead</v>
      </c>
      <c r="F306" s="84" t="s">
        <v>475</v>
      </c>
      <c r="G306" s="85">
        <v>4</v>
      </c>
      <c r="H306" s="86"/>
      <c r="I306" s="8" t="str">
        <f t="shared" si="84"/>
        <v/>
      </c>
      <c r="J306" s="8" t="str">
        <f t="shared" si="84"/>
        <v/>
      </c>
      <c r="K306" s="8" t="str">
        <f t="shared" si="84"/>
        <v/>
      </c>
      <c r="L306" s="8" t="str">
        <f t="shared" si="84"/>
        <v/>
      </c>
      <c r="M306" s="8" t="str">
        <f t="shared" si="84"/>
        <v/>
      </c>
      <c r="N306" s="8" t="str">
        <f t="shared" si="84"/>
        <v/>
      </c>
      <c r="O306" s="8" t="str">
        <f t="shared" si="84"/>
        <v/>
      </c>
      <c r="P306" s="8" t="str">
        <f t="shared" si="84"/>
        <v/>
      </c>
      <c r="Q306" s="8" t="str">
        <f t="shared" si="84"/>
        <v/>
      </c>
      <c r="R306" s="8">
        <f t="shared" si="84"/>
        <v>4</v>
      </c>
      <c r="S306" s="8" t="str">
        <f t="shared" si="84"/>
        <v/>
      </c>
      <c r="T306" s="8" t="str">
        <f t="shared" si="84"/>
        <v/>
      </c>
      <c r="U306" s="8"/>
      <c r="V306" s="2"/>
      <c r="W306" s="13" t="e">
        <f>IF(F306="","",IF(F306-VLOOKUP($A298,AWstandards,VLOOKUP(D306,Age,2,FALSE),FALSE)&gt;0,"","aw"))</f>
        <v>#N/A</v>
      </c>
    </row>
    <row r="307" spans="1:23">
      <c r="A307" s="83" t="s">
        <v>448</v>
      </c>
      <c r="B307" s="41">
        <v>9</v>
      </c>
      <c r="C307" s="50" t="str">
        <f>IF(A307="","",VLOOKUP($A$298,IF(LEN(A307)=2,F15B,F15A),VLOOKUP(LEFT(A307,1),Fteams,6,FALSE),FALSE))</f>
        <v>Ellen Gates</v>
      </c>
      <c r="D307" s="50">
        <f>IF(A307="","",VLOOKUP($A298,IF(LEN(A307)=2,F15B,F15A),VLOOKUP(LEFT(A307,1),Fteams,7,FALSE),FALSE))</f>
        <v>0</v>
      </c>
      <c r="E307" s="50" t="str">
        <f t="shared" si="83"/>
        <v>HYAC</v>
      </c>
      <c r="F307" s="84" t="s">
        <v>476</v>
      </c>
      <c r="G307" s="85">
        <v>3</v>
      </c>
      <c r="H307" s="86"/>
      <c r="I307" s="8">
        <f t="shared" si="84"/>
        <v>3</v>
      </c>
      <c r="J307" s="8" t="str">
        <f t="shared" si="84"/>
        <v/>
      </c>
      <c r="K307" s="8" t="str">
        <f t="shared" si="84"/>
        <v/>
      </c>
      <c r="L307" s="8" t="str">
        <f t="shared" si="84"/>
        <v/>
      </c>
      <c r="M307" s="8" t="str">
        <f t="shared" si="84"/>
        <v/>
      </c>
      <c r="N307" s="8" t="str">
        <f t="shared" si="84"/>
        <v/>
      </c>
      <c r="O307" s="8" t="str">
        <f t="shared" si="84"/>
        <v/>
      </c>
      <c r="P307" s="8" t="str">
        <f t="shared" si="84"/>
        <v/>
      </c>
      <c r="Q307" s="8" t="str">
        <f t="shared" si="84"/>
        <v/>
      </c>
      <c r="R307" s="8" t="str">
        <f t="shared" si="84"/>
        <v/>
      </c>
      <c r="S307" s="8" t="str">
        <f t="shared" si="84"/>
        <v/>
      </c>
      <c r="T307" s="8" t="str">
        <f t="shared" si="84"/>
        <v/>
      </c>
      <c r="U307" s="8"/>
      <c r="V307" s="2"/>
      <c r="W307" s="13" t="e">
        <f>IF(F307="","",IF(F307-VLOOKUP($A298,AWstandards,VLOOKUP(D307,Age,2,FALSE),FALSE)&gt;0,"","aw"))</f>
        <v>#N/A</v>
      </c>
    </row>
    <row r="308" spans="1:23" ht="13">
      <c r="A308" s="15" t="s">
        <v>43</v>
      </c>
      <c r="B308" s="31"/>
      <c r="C308" s="51" t="s">
        <v>135</v>
      </c>
      <c r="D308" s="52"/>
      <c r="E308" s="49"/>
      <c r="F308" s="22"/>
      <c r="G308" s="35"/>
      <c r="H308" s="26" t="s">
        <v>37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2" t="s">
        <v>136</v>
      </c>
      <c r="W308" s="13"/>
    </row>
    <row r="309" spans="1:23">
      <c r="A309" s="83" t="s">
        <v>456</v>
      </c>
      <c r="B309" s="41">
        <v>1</v>
      </c>
      <c r="C309" s="50" t="str">
        <f>IF(A309="","",VLOOKUP($A$308,IF(LEN(A309)=2,F15B,F15A),VLOOKUP(LEFT(A309,1),Fteams,6,FALSE),FALSE))</f>
        <v>Lucy Bryant</v>
      </c>
      <c r="D309" s="50">
        <f>IF(A309="","",VLOOKUP($A308,IF(LEN(A309)=2,F15B,F15A),VLOOKUP(LEFT(A309,1),Fteams,7,FALSE),FALSE))</f>
        <v>0</v>
      </c>
      <c r="E309" s="50" t="str">
        <f t="shared" ref="E309:E314" si="85">IF(A309="","",VLOOKUP(LEFT(A309,1),Fteams,2,FALSE))</f>
        <v>Crawley</v>
      </c>
      <c r="F309" s="84" t="s">
        <v>479</v>
      </c>
      <c r="G309" s="85">
        <v>11</v>
      </c>
      <c r="H309" s="86"/>
      <c r="I309" s="8" t="str">
        <f t="shared" ref="I309:T314" si="86">IF($A309="","",IF(LEFT($A309,1)=I$19,$G309,""))</f>
        <v/>
      </c>
      <c r="J309" s="8" t="str">
        <f t="shared" si="86"/>
        <v/>
      </c>
      <c r="K309" s="8">
        <f t="shared" si="86"/>
        <v>11</v>
      </c>
      <c r="L309" s="8" t="str">
        <f t="shared" si="86"/>
        <v/>
      </c>
      <c r="M309" s="8" t="str">
        <f t="shared" si="86"/>
        <v/>
      </c>
      <c r="N309" s="8" t="str">
        <f t="shared" si="86"/>
        <v/>
      </c>
      <c r="O309" s="8" t="str">
        <f t="shared" si="86"/>
        <v/>
      </c>
      <c r="P309" s="8" t="str">
        <f t="shared" si="86"/>
        <v/>
      </c>
      <c r="Q309" s="8" t="str">
        <f t="shared" si="86"/>
        <v/>
      </c>
      <c r="R309" s="8" t="str">
        <f t="shared" si="86"/>
        <v/>
      </c>
      <c r="S309" s="8" t="str">
        <f t="shared" si="86"/>
        <v/>
      </c>
      <c r="T309" s="8" t="str">
        <f t="shared" si="86"/>
        <v/>
      </c>
      <c r="U309" s="8"/>
      <c r="V309" s="2"/>
      <c r="W309" s="13" t="e">
        <f>IF(F309="","",IF(F309-VLOOKUP($A308,AWstandards,VLOOKUP(D309,Age,2,FALSE),FALSE)&gt;0,"","aw"))</f>
        <v>#N/A</v>
      </c>
    </row>
    <row r="310" spans="1:23">
      <c r="A310" s="83" t="s">
        <v>457</v>
      </c>
      <c r="B310" s="41">
        <v>2</v>
      </c>
      <c r="C310" s="50" t="str">
        <f>IF(A310="","",VLOOKUP($A$308,IF(LEN(A310)=2,F15B,F15A),VLOOKUP(LEFT(A310,1),Fteams,6,FALSE),FALSE))</f>
        <v>Alexandra Koloustos</v>
      </c>
      <c r="D310" s="50">
        <f>IF(A310="","",VLOOKUP($A308,IF(LEN(A310)=2,F15B,F15A),VLOOKUP(LEFT(A310,1),Fteams,7,FALSE),FALSE))</f>
        <v>0</v>
      </c>
      <c r="E310" s="50" t="str">
        <f t="shared" si="85"/>
        <v>Brighton &amp; Hove</v>
      </c>
      <c r="F310" s="84" t="s">
        <v>480</v>
      </c>
      <c r="G310" s="85">
        <v>10</v>
      </c>
      <c r="H310" s="86"/>
      <c r="I310" s="8" t="str">
        <f t="shared" si="86"/>
        <v/>
      </c>
      <c r="J310" s="8">
        <f t="shared" si="86"/>
        <v>10</v>
      </c>
      <c r="K310" s="8" t="str">
        <f t="shared" si="86"/>
        <v/>
      </c>
      <c r="L310" s="8" t="str">
        <f t="shared" si="86"/>
        <v/>
      </c>
      <c r="M310" s="8" t="str">
        <f t="shared" si="86"/>
        <v/>
      </c>
      <c r="N310" s="8" t="str">
        <f t="shared" si="86"/>
        <v/>
      </c>
      <c r="O310" s="8" t="str">
        <f t="shared" si="86"/>
        <v/>
      </c>
      <c r="P310" s="8" t="str">
        <f t="shared" si="86"/>
        <v/>
      </c>
      <c r="Q310" s="8" t="str">
        <f t="shared" si="86"/>
        <v/>
      </c>
      <c r="R310" s="8" t="str">
        <f t="shared" si="86"/>
        <v/>
      </c>
      <c r="S310" s="8" t="str">
        <f t="shared" si="86"/>
        <v/>
      </c>
      <c r="T310" s="8" t="str">
        <f t="shared" si="86"/>
        <v/>
      </c>
      <c r="U310" s="8"/>
      <c r="V310" s="2"/>
      <c r="W310" s="13" t="e">
        <f>IF(F310="","",IF(F310-VLOOKUP($A308,AWstandards,VLOOKUP(D310,Age,2,FALSE),FALSE)&gt;0,"","aw"))</f>
        <v>#N/A</v>
      </c>
    </row>
    <row r="311" spans="1:23">
      <c r="A311" s="83" t="s">
        <v>477</v>
      </c>
      <c r="B311" s="41">
        <v>3</v>
      </c>
      <c r="C311" s="50" t="str">
        <f>IF(A311="","",VLOOKUP($A$308,IF(LEN(A311)=2,F15B,F15A),VLOOKUP(LEFT(A311,1),Fteams,6,FALSE),FALSE))</f>
        <v>Lily Holmes</v>
      </c>
      <c r="D311" s="50">
        <f>IF(A311="","",VLOOKUP($A308,IF(LEN(A311)=2,F15B,F15A),VLOOKUP(LEFT(A311,1),Fteams,7,FALSE),FALSE))</f>
        <v>0</v>
      </c>
      <c r="E311" s="50" t="str">
        <f t="shared" si="85"/>
        <v>Eastbourne</v>
      </c>
      <c r="F311" s="84" t="s">
        <v>470</v>
      </c>
      <c r="G311" s="85">
        <v>9</v>
      </c>
      <c r="H311" s="86"/>
      <c r="I311" s="8" t="str">
        <f t="shared" si="86"/>
        <v/>
      </c>
      <c r="J311" s="8" t="str">
        <f t="shared" si="86"/>
        <v/>
      </c>
      <c r="K311" s="8" t="str">
        <f t="shared" si="86"/>
        <v/>
      </c>
      <c r="L311" s="8" t="str">
        <f t="shared" si="86"/>
        <v/>
      </c>
      <c r="M311" s="8">
        <f t="shared" si="86"/>
        <v>9</v>
      </c>
      <c r="N311" s="8" t="str">
        <f t="shared" si="86"/>
        <v/>
      </c>
      <c r="O311" s="8" t="str">
        <f t="shared" si="86"/>
        <v/>
      </c>
      <c r="P311" s="8" t="str">
        <f t="shared" si="86"/>
        <v/>
      </c>
      <c r="Q311" s="8" t="str">
        <f t="shared" si="86"/>
        <v/>
      </c>
      <c r="R311" s="8" t="str">
        <f t="shared" si="86"/>
        <v/>
      </c>
      <c r="S311" s="8" t="str">
        <f t="shared" si="86"/>
        <v/>
      </c>
      <c r="T311" s="8" t="str">
        <f t="shared" si="86"/>
        <v/>
      </c>
      <c r="U311" s="8"/>
      <c r="V311" s="2"/>
      <c r="W311" s="13" t="e">
        <f>IF(F311="","",IF(F311-VLOOKUP($A308,AWstandards,VLOOKUP(D311,Age,2,FALSE),FALSE)&gt;0,"","aw"))</f>
        <v>#N/A</v>
      </c>
    </row>
    <row r="312" spans="1:23">
      <c r="A312" s="83" t="s">
        <v>459</v>
      </c>
      <c r="B312" s="41">
        <v>4</v>
      </c>
      <c r="C312" s="50" t="str">
        <f>IF(A312="","",VLOOKUP($A$308,IF(LEN(A312)=2,F15B,F15A),VLOOKUP(LEFT(A312,1),Fteams,6,FALSE),FALSE))</f>
        <v>Isabella Lendrum</v>
      </c>
      <c r="D312" s="50">
        <f>IF(A312="","",VLOOKUP($A308,IF(LEN(A312)=2,F15B,F15A),VLOOKUP(LEFT(A312,1),Fteams,7,FALSE),FALSE))</f>
        <v>0</v>
      </c>
      <c r="E312" s="50" t="str">
        <f t="shared" si="85"/>
        <v>Chichester</v>
      </c>
      <c r="F312" s="84" t="s">
        <v>481</v>
      </c>
      <c r="G312" s="85">
        <v>8</v>
      </c>
      <c r="H312" s="86"/>
      <c r="I312" s="8" t="str">
        <f t="shared" si="86"/>
        <v/>
      </c>
      <c r="J312" s="8" t="str">
        <f t="shared" si="86"/>
        <v/>
      </c>
      <c r="K312" s="8" t="str">
        <f t="shared" si="86"/>
        <v/>
      </c>
      <c r="L312" s="8">
        <f t="shared" si="86"/>
        <v>8</v>
      </c>
      <c r="M312" s="8" t="str">
        <f t="shared" si="86"/>
        <v/>
      </c>
      <c r="N312" s="8" t="str">
        <f t="shared" si="86"/>
        <v/>
      </c>
      <c r="O312" s="8" t="str">
        <f t="shared" si="86"/>
        <v/>
      </c>
      <c r="P312" s="8" t="str">
        <f t="shared" si="86"/>
        <v/>
      </c>
      <c r="Q312" s="8" t="str">
        <f t="shared" si="86"/>
        <v/>
      </c>
      <c r="R312" s="8" t="str">
        <f t="shared" si="86"/>
        <v/>
      </c>
      <c r="S312" s="8" t="str">
        <f t="shared" si="86"/>
        <v/>
      </c>
      <c r="T312" s="8" t="str">
        <f t="shared" si="86"/>
        <v/>
      </c>
      <c r="U312" s="8"/>
      <c r="V312" s="2"/>
      <c r="W312" s="13" t="e">
        <f>IF(F312="","",IF(F312-VLOOKUP($A308,AWstandards,VLOOKUP(D312,Age,2,FALSE),FALSE)&gt;0,"","aw"))</f>
        <v>#N/A</v>
      </c>
    </row>
    <row r="313" spans="1:23">
      <c r="A313" s="83" t="s">
        <v>478</v>
      </c>
      <c r="B313" s="41">
        <v>5</v>
      </c>
      <c r="C313" s="50" t="str">
        <f>IF(A313="","",VLOOKUP($A$308,IF(LEN(A313)=2,F15B,F15A),VLOOKUP(LEFT(A313,1),Fteams,6,FALSE),FALSE))</f>
        <v>Romy Holdsworth O'Donnell</v>
      </c>
      <c r="D313" s="50">
        <f>IF(A313="","",VLOOKUP($A308,IF(LEN(A313)=2,F15B,F15A),VLOOKUP(LEFT(A313,1),Fteams,7,FALSE),FALSE))</f>
        <v>0</v>
      </c>
      <c r="E313" s="50" t="str">
        <f t="shared" si="85"/>
        <v>Lewes</v>
      </c>
      <c r="F313" s="84" t="s">
        <v>482</v>
      </c>
      <c r="G313" s="85">
        <v>7</v>
      </c>
      <c r="H313" s="86"/>
      <c r="I313" s="8" t="str">
        <f t="shared" si="86"/>
        <v/>
      </c>
      <c r="J313" s="8" t="str">
        <f t="shared" si="86"/>
        <v/>
      </c>
      <c r="K313" s="8" t="str">
        <f t="shared" si="86"/>
        <v/>
      </c>
      <c r="L313" s="8" t="str">
        <f t="shared" si="86"/>
        <v/>
      </c>
      <c r="M313" s="8" t="str">
        <f t="shared" si="86"/>
        <v/>
      </c>
      <c r="N313" s="8" t="str">
        <f t="shared" si="86"/>
        <v/>
      </c>
      <c r="O313" s="8">
        <f t="shared" si="86"/>
        <v>7</v>
      </c>
      <c r="P313" s="8" t="str">
        <f t="shared" si="86"/>
        <v/>
      </c>
      <c r="Q313" s="8" t="str">
        <f t="shared" si="86"/>
        <v/>
      </c>
      <c r="R313" s="8" t="str">
        <f t="shared" si="86"/>
        <v/>
      </c>
      <c r="S313" s="8" t="str">
        <f t="shared" si="86"/>
        <v/>
      </c>
      <c r="T313" s="8" t="str">
        <f t="shared" si="86"/>
        <v/>
      </c>
      <c r="U313" s="8"/>
      <c r="V313" s="2"/>
      <c r="W313" s="13" t="e">
        <f>IF(F313="","",IF(F313-VLOOKUP($A308,AWstandards,VLOOKUP(D313,Age,2,FALSE),FALSE)&gt;0,"","aw"))</f>
        <v>#N/A</v>
      </c>
    </row>
    <row r="314" spans="1:23">
      <c r="A314" s="83" t="s">
        <v>460</v>
      </c>
      <c r="B314" s="41">
        <v>6</v>
      </c>
      <c r="C314" s="50" t="str">
        <f>IF(A314="","",VLOOKUP($A$308,IF(LEN(A314)=2,F15B,F15A),VLOOKUP(LEFT(A314,1),Fteams,6,FALSE),FALSE))</f>
        <v>Ava Morrissy</v>
      </c>
      <c r="D314" s="50">
        <f>IF(A314="","",VLOOKUP($A308,IF(LEN(A314)=2,F15B,F15A),VLOOKUP(LEFT(A314,1),Fteams,7,FALSE),FALSE))</f>
        <v>0</v>
      </c>
      <c r="E314" s="50" t="str">
        <f t="shared" si="85"/>
        <v>HYAC</v>
      </c>
      <c r="F314" s="84" t="s">
        <v>483</v>
      </c>
      <c r="G314" s="85">
        <v>6</v>
      </c>
      <c r="H314" s="86"/>
      <c r="I314" s="8">
        <f t="shared" si="86"/>
        <v>6</v>
      </c>
      <c r="J314" s="8" t="str">
        <f t="shared" si="86"/>
        <v/>
      </c>
      <c r="K314" s="8" t="str">
        <f t="shared" si="86"/>
        <v/>
      </c>
      <c r="L314" s="8" t="str">
        <f t="shared" si="86"/>
        <v/>
      </c>
      <c r="M314" s="8" t="str">
        <f t="shared" si="86"/>
        <v/>
      </c>
      <c r="N314" s="8" t="str">
        <f t="shared" si="86"/>
        <v/>
      </c>
      <c r="O314" s="8" t="str">
        <f t="shared" si="86"/>
        <v/>
      </c>
      <c r="P314" s="8" t="str">
        <f t="shared" si="86"/>
        <v/>
      </c>
      <c r="Q314" s="8" t="str">
        <f t="shared" si="86"/>
        <v/>
      </c>
      <c r="R314" s="8" t="str">
        <f t="shared" si="86"/>
        <v/>
      </c>
      <c r="S314" s="8" t="str">
        <f t="shared" si="86"/>
        <v/>
      </c>
      <c r="T314" s="8" t="str">
        <f t="shared" si="86"/>
        <v/>
      </c>
      <c r="U314" s="8"/>
      <c r="V314" s="2"/>
      <c r="W314" s="13" t="e">
        <f>IF(F314="","",IF(F314-VLOOKUP($A308,AWstandards,VLOOKUP(D314,Age,2,FALSE),FALSE)&gt;0,"","aw"))</f>
        <v>#N/A</v>
      </c>
    </row>
    <row r="315" spans="1:23" ht="13">
      <c r="A315" s="82" t="s">
        <v>85</v>
      </c>
      <c r="B315" s="31"/>
      <c r="C315" s="51" t="s">
        <v>138</v>
      </c>
      <c r="D315" s="52"/>
      <c r="E315" s="53"/>
      <c r="F315" s="20"/>
      <c r="G315" s="35"/>
      <c r="H315" s="81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2" t="s">
        <v>116</v>
      </c>
      <c r="W315" s="13"/>
    </row>
    <row r="316" spans="1:23">
      <c r="A316" s="83" t="s">
        <v>445</v>
      </c>
      <c r="B316" s="41">
        <v>1</v>
      </c>
      <c r="C316" s="50" t="str">
        <f>IF(A316="","",VLOOKUP($A$315,IF(LEN(A316)=2,F15B,F15A),VLOOKUP(LEFT(A316,1),Fteams,6,FALSE),FALSE))</f>
        <v>Sylvie Ward</v>
      </c>
      <c r="D316" s="50">
        <f>IF(A316="","",VLOOKUP($A315,IF(LEN(A316)=2,F15B,F15A),VLOOKUP(LEFT(A316,1),Fteams,7,FALSE),FALSE))</f>
        <v>0</v>
      </c>
      <c r="E316" s="50" t="str">
        <f>IF(A316="","",VLOOKUP(LEFT(A316,1),Fteams,2,FALSE))</f>
        <v>Lewes</v>
      </c>
      <c r="F316" s="84" t="s">
        <v>656</v>
      </c>
      <c r="G316" s="85">
        <v>11</v>
      </c>
      <c r="H316" s="81"/>
      <c r="I316" s="8" t="str">
        <f t="shared" ref="I316:T318" si="87">IF($A316="","",IF(LEFT($A316,1)=I$19,$G316,""))</f>
        <v/>
      </c>
      <c r="J316" s="8" t="str">
        <f t="shared" si="87"/>
        <v/>
      </c>
      <c r="K316" s="8" t="str">
        <f t="shared" si="87"/>
        <v/>
      </c>
      <c r="L316" s="8" t="str">
        <f t="shared" si="87"/>
        <v/>
      </c>
      <c r="M316" s="8" t="str">
        <f t="shared" si="87"/>
        <v/>
      </c>
      <c r="N316" s="8" t="str">
        <f t="shared" si="87"/>
        <v/>
      </c>
      <c r="O316" s="8">
        <f t="shared" si="87"/>
        <v>11</v>
      </c>
      <c r="P316" s="8" t="str">
        <f t="shared" si="87"/>
        <v/>
      </c>
      <c r="Q316" s="8" t="str">
        <f t="shared" si="87"/>
        <v/>
      </c>
      <c r="R316" s="8" t="str">
        <f t="shared" si="87"/>
        <v/>
      </c>
      <c r="S316" s="8" t="str">
        <f t="shared" si="87"/>
        <v/>
      </c>
      <c r="T316" s="8" t="str">
        <f t="shared" si="87"/>
        <v/>
      </c>
      <c r="U316" s="8"/>
      <c r="V316" s="2"/>
      <c r="W316" s="13"/>
    </row>
    <row r="317" spans="1:23">
      <c r="A317" s="83" t="s">
        <v>571</v>
      </c>
      <c r="B317" s="41">
        <v>2</v>
      </c>
      <c r="C317" s="50" t="str">
        <f>IF(A317="","",VLOOKUP($A$315,IF(LEN(A317)=2,F15B,F15A),VLOOKUP(LEFT(A317,1),Fteams,6,FALSE),FALSE))</f>
        <v>Jessica Diack</v>
      </c>
      <c r="D317" s="50">
        <f>IF(A317="","",VLOOKUP($A315,IF(LEN(A317)=2,F15B,F15A),VLOOKUP(LEFT(A317,1),Fteams,7,FALSE),FALSE))</f>
        <v>0</v>
      </c>
      <c r="E317" s="50" t="str">
        <f>IF(A317="","",VLOOKUP(LEFT(A317,1),Fteams,2,FALSE))</f>
        <v>Haywards Heath</v>
      </c>
      <c r="F317" s="84" t="s">
        <v>657</v>
      </c>
      <c r="G317" s="85">
        <v>10</v>
      </c>
      <c r="H317" s="81"/>
      <c r="I317" s="8" t="str">
        <f t="shared" si="87"/>
        <v/>
      </c>
      <c r="J317" s="8" t="str">
        <f t="shared" si="87"/>
        <v/>
      </c>
      <c r="K317" s="8" t="str">
        <f t="shared" si="87"/>
        <v/>
      </c>
      <c r="L317" s="8" t="str">
        <f t="shared" si="87"/>
        <v/>
      </c>
      <c r="M317" s="8" t="str">
        <f t="shared" si="87"/>
        <v/>
      </c>
      <c r="N317" s="8" t="str">
        <f t="shared" si="87"/>
        <v/>
      </c>
      <c r="O317" s="8" t="str">
        <f t="shared" si="87"/>
        <v/>
      </c>
      <c r="P317" s="8" t="str">
        <f t="shared" si="87"/>
        <v/>
      </c>
      <c r="Q317" s="8">
        <f t="shared" si="87"/>
        <v>10</v>
      </c>
      <c r="R317" s="8" t="str">
        <f t="shared" si="87"/>
        <v/>
      </c>
      <c r="S317" s="8" t="str">
        <f t="shared" si="87"/>
        <v/>
      </c>
      <c r="T317" s="8" t="str">
        <f t="shared" si="87"/>
        <v/>
      </c>
      <c r="U317" s="8"/>
      <c r="V317" s="2"/>
      <c r="W317" s="13"/>
    </row>
    <row r="318" spans="1:23">
      <c r="A318" s="83" t="s">
        <v>448</v>
      </c>
      <c r="B318" s="41">
        <v>3</v>
      </c>
      <c r="C318" s="50" t="str">
        <f>IF(A318="","",VLOOKUP($A$315,IF(LEN(A318)=2,F15B,F15A),VLOOKUP(LEFT(A318,1),Fteams,6,FALSE),FALSE))</f>
        <v>Beth Wilson</v>
      </c>
      <c r="D318" s="50">
        <f>IF(A318="","",VLOOKUP($A315,IF(LEN(A318)=2,F15B,F15A),VLOOKUP(LEFT(A318,1),Fteams,7,FALSE),FALSE))</f>
        <v>0</v>
      </c>
      <c r="E318" s="50" t="str">
        <f>IF(A318="","",VLOOKUP(LEFT(A318,1),Fteams,2,FALSE))</f>
        <v>HYAC</v>
      </c>
      <c r="F318" s="84" t="s">
        <v>658</v>
      </c>
      <c r="G318" s="85">
        <v>9</v>
      </c>
      <c r="H318" s="81"/>
      <c r="I318" s="8">
        <f t="shared" si="87"/>
        <v>9</v>
      </c>
      <c r="J318" s="8" t="str">
        <f t="shared" si="87"/>
        <v/>
      </c>
      <c r="K318" s="8" t="str">
        <f t="shared" si="87"/>
        <v/>
      </c>
      <c r="L318" s="8" t="str">
        <f t="shared" si="87"/>
        <v/>
      </c>
      <c r="M318" s="8" t="str">
        <f t="shared" si="87"/>
        <v/>
      </c>
      <c r="N318" s="8" t="str">
        <f t="shared" si="87"/>
        <v/>
      </c>
      <c r="O318" s="8" t="str">
        <f t="shared" si="87"/>
        <v/>
      </c>
      <c r="P318" s="8" t="str">
        <f t="shared" si="87"/>
        <v/>
      </c>
      <c r="Q318" s="8" t="str">
        <f t="shared" si="87"/>
        <v/>
      </c>
      <c r="R318" s="8" t="str">
        <f t="shared" si="87"/>
        <v/>
      </c>
      <c r="S318" s="8" t="str">
        <f t="shared" si="87"/>
        <v/>
      </c>
      <c r="T318" s="8" t="str">
        <f t="shared" si="87"/>
        <v/>
      </c>
      <c r="U318" s="8"/>
      <c r="V318" s="2"/>
      <c r="W318" s="13"/>
    </row>
    <row r="319" spans="1:23" ht="13">
      <c r="A319" s="82" t="s">
        <v>85</v>
      </c>
      <c r="B319" s="31"/>
      <c r="C319" s="51" t="s">
        <v>139</v>
      </c>
      <c r="D319" s="52"/>
      <c r="E319" s="53"/>
      <c r="F319" s="20"/>
      <c r="G319" s="35"/>
      <c r="H319" s="81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2" t="s">
        <v>117</v>
      </c>
      <c r="W319" s="13"/>
    </row>
    <row r="320" spans="1:23">
      <c r="A320" s="83" t="s">
        <v>478</v>
      </c>
      <c r="B320" s="41">
        <v>1</v>
      </c>
      <c r="C320" s="50" t="str">
        <f>IF(A320="","",VLOOKUP($A$319,IF(LEN(A320)=2,F15B,F15A),VLOOKUP(LEFT(A320,1),Fteams,6,FALSE),FALSE))</f>
        <v>Suzie Chadbourne</v>
      </c>
      <c r="D320" s="50">
        <f>IF(A320="","",VLOOKUP($A319,IF(LEN(A320)=2,F15B,F15A),VLOOKUP(LEFT(A320,1),Fteams,7,FALSE),FALSE))</f>
        <v>0</v>
      </c>
      <c r="E320" s="50" t="str">
        <f>IF(A320="","",VLOOKUP(LEFT(A320,1),Fteams,2,FALSE))</f>
        <v>Lewes</v>
      </c>
      <c r="F320" s="84" t="s">
        <v>659</v>
      </c>
      <c r="G320" s="85">
        <v>11</v>
      </c>
      <c r="H320" s="81"/>
      <c r="I320" s="8" t="str">
        <f t="shared" ref="I320:T320" si="88">IF($A320="","",IF(LEFT($A320,1)=I$19,$G320,""))</f>
        <v/>
      </c>
      <c r="J320" s="8" t="str">
        <f t="shared" si="88"/>
        <v/>
      </c>
      <c r="K320" s="8" t="str">
        <f t="shared" si="88"/>
        <v/>
      </c>
      <c r="L320" s="8" t="str">
        <f t="shared" si="88"/>
        <v/>
      </c>
      <c r="M320" s="8" t="str">
        <f t="shared" si="88"/>
        <v/>
      </c>
      <c r="N320" s="8" t="str">
        <f t="shared" si="88"/>
        <v/>
      </c>
      <c r="O320" s="8">
        <f t="shared" si="88"/>
        <v>11</v>
      </c>
      <c r="P320" s="8" t="str">
        <f t="shared" si="88"/>
        <v/>
      </c>
      <c r="Q320" s="8" t="str">
        <f t="shared" si="88"/>
        <v/>
      </c>
      <c r="R320" s="8" t="str">
        <f t="shared" si="88"/>
        <v/>
      </c>
      <c r="S320" s="8" t="str">
        <f t="shared" si="88"/>
        <v/>
      </c>
      <c r="T320" s="8" t="str">
        <f t="shared" si="88"/>
        <v/>
      </c>
      <c r="U320" s="8"/>
      <c r="V320" s="2"/>
      <c r="W320" s="13"/>
    </row>
    <row r="321" spans="1:23" ht="13">
      <c r="A321" s="15" t="s">
        <v>0</v>
      </c>
      <c r="B321" s="31"/>
      <c r="C321" s="51" t="s">
        <v>73</v>
      </c>
      <c r="D321" s="52"/>
      <c r="E321" s="53"/>
      <c r="F321" s="20"/>
      <c r="G321" s="35"/>
      <c r="H321" s="26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2" t="s">
        <v>10</v>
      </c>
      <c r="W321" s="2"/>
    </row>
    <row r="322" spans="1:23">
      <c r="A322" s="83" t="s">
        <v>467</v>
      </c>
      <c r="B322" s="41">
        <v>1</v>
      </c>
      <c r="C322" s="50" t="str">
        <f>IF(A322="","",VLOOKUP($A$321,IF(LEN(A322)=2,F15B,F15A),VLOOKUP(LEFT(A322,1),Fteams,6,FALSE),FALSE))</f>
        <v>Hope Norman</v>
      </c>
      <c r="D322" s="50">
        <f>IF(A322="","",VLOOKUP($A321,IF(LEN(A322)=2,F15B,F15A),VLOOKUP(LEFT(A322,1),Fteams,7,FALSE),FALSE))</f>
        <v>0</v>
      </c>
      <c r="E322" s="50" t="str">
        <f t="shared" ref="E322:E331" si="89">IF(A322="","",VLOOKUP(LEFT(A322,1),Fteams,2,FALSE))</f>
        <v>Worthing</v>
      </c>
      <c r="F322" s="84" t="s">
        <v>545</v>
      </c>
      <c r="G322" s="85">
        <v>11</v>
      </c>
      <c r="H322" s="26"/>
      <c r="I322" s="8" t="str">
        <f t="shared" ref="I322:T331" si="90">IF($A322="","",IF(LEFT($A322,1)=I$19,$G322,""))</f>
        <v/>
      </c>
      <c r="J322" s="8" t="str">
        <f t="shared" si="90"/>
        <v/>
      </c>
      <c r="K322" s="8" t="str">
        <f t="shared" si="90"/>
        <v/>
      </c>
      <c r="L322" s="8" t="str">
        <f t="shared" si="90"/>
        <v/>
      </c>
      <c r="M322" s="8" t="str">
        <f t="shared" si="90"/>
        <v/>
      </c>
      <c r="N322" s="8" t="str">
        <f t="shared" si="90"/>
        <v/>
      </c>
      <c r="O322" s="8" t="str">
        <f t="shared" si="90"/>
        <v/>
      </c>
      <c r="P322" s="8">
        <f t="shared" si="90"/>
        <v>11</v>
      </c>
      <c r="Q322" s="8" t="str">
        <f t="shared" si="90"/>
        <v/>
      </c>
      <c r="R322" s="8" t="str">
        <f t="shared" si="90"/>
        <v/>
      </c>
      <c r="S322" s="8" t="str">
        <f t="shared" si="90"/>
        <v/>
      </c>
      <c r="T322" s="8" t="str">
        <f t="shared" si="90"/>
        <v/>
      </c>
      <c r="U322" s="8"/>
      <c r="V322" s="2"/>
      <c r="W322" s="13" t="e">
        <f>IF(F322="","",IF(F322-VLOOKUP($A321,AWstandards,VLOOKUP(D322,Age,2,FALSE),FALSE)&lt;0,"","aw"))</f>
        <v>#N/A</v>
      </c>
    </row>
    <row r="323" spans="1:23">
      <c r="A323" s="83" t="s">
        <v>443</v>
      </c>
      <c r="B323" s="41">
        <v>2</v>
      </c>
      <c r="C323" s="50" t="str">
        <f>IF(A323="","",VLOOKUP($A$321,IF(LEN(A323)=2,F15B,F15A),VLOOKUP(LEFT(A323,1),Fteams,6,FALSE),FALSE))</f>
        <v>Alexandra Koloutsos</v>
      </c>
      <c r="D323" s="50">
        <f>IF(A323="","",VLOOKUP($A321,IF(LEN(A323)=2,F15B,F15A),VLOOKUP(LEFT(A323,1),Fteams,7,FALSE),FALSE))</f>
        <v>0</v>
      </c>
      <c r="E323" s="50" t="str">
        <f t="shared" si="89"/>
        <v>Brighton &amp; Hove</v>
      </c>
      <c r="F323" s="84" t="s">
        <v>547</v>
      </c>
      <c r="G323" s="85">
        <v>10</v>
      </c>
      <c r="H323" s="26"/>
      <c r="I323" s="8" t="str">
        <f t="shared" si="90"/>
        <v/>
      </c>
      <c r="J323" s="8">
        <f t="shared" si="90"/>
        <v>10</v>
      </c>
      <c r="K323" s="8" t="str">
        <f t="shared" si="90"/>
        <v/>
      </c>
      <c r="L323" s="8" t="str">
        <f t="shared" si="90"/>
        <v/>
      </c>
      <c r="M323" s="8" t="str">
        <f t="shared" si="90"/>
        <v/>
      </c>
      <c r="N323" s="8" t="str">
        <f t="shared" si="90"/>
        <v/>
      </c>
      <c r="O323" s="8" t="str">
        <f t="shared" si="90"/>
        <v/>
      </c>
      <c r="P323" s="8" t="str">
        <f t="shared" si="90"/>
        <v/>
      </c>
      <c r="Q323" s="8" t="str">
        <f t="shared" si="90"/>
        <v/>
      </c>
      <c r="R323" s="8" t="str">
        <f t="shared" si="90"/>
        <v/>
      </c>
      <c r="S323" s="8" t="str">
        <f t="shared" si="90"/>
        <v/>
      </c>
      <c r="T323" s="8" t="str">
        <f t="shared" si="90"/>
        <v/>
      </c>
      <c r="U323" s="8"/>
      <c r="V323" s="2"/>
      <c r="W323" s="13" t="e">
        <f>IF(F323="","",IF(F323-VLOOKUP($A321,AWstandards,VLOOKUP(D323,Age,2,FALSE),FALSE)&lt;0,"","aw"))</f>
        <v>#N/A</v>
      </c>
    </row>
    <row r="324" spans="1:23">
      <c r="A324" s="83" t="s">
        <v>446</v>
      </c>
      <c r="B324" s="41">
        <v>3</v>
      </c>
      <c r="C324" s="50" t="str">
        <f>IF(A324="","",VLOOKUP($A$321,IF(LEN(A324)=2,F15B,F15A),VLOOKUP(LEFT(A324,1),Fteams,6,FALSE),FALSE))</f>
        <v>Charlotte Threfall</v>
      </c>
      <c r="D324" s="50">
        <f>IF(A324="","",VLOOKUP($A321,IF(LEN(A324)=2,F15B,F15A),VLOOKUP(LEFT(A324,1),Fteams,7,FALSE),FALSE))</f>
        <v>0</v>
      </c>
      <c r="E324" s="50" t="str">
        <f t="shared" si="89"/>
        <v>Crawley</v>
      </c>
      <c r="F324" s="84" t="s">
        <v>547</v>
      </c>
      <c r="G324" s="85">
        <v>9</v>
      </c>
      <c r="H324" s="26"/>
      <c r="I324" s="8" t="str">
        <f t="shared" si="90"/>
        <v/>
      </c>
      <c r="J324" s="8" t="str">
        <f t="shared" si="90"/>
        <v/>
      </c>
      <c r="K324" s="8">
        <f t="shared" si="90"/>
        <v>9</v>
      </c>
      <c r="L324" s="8" t="str">
        <f t="shared" si="90"/>
        <v/>
      </c>
      <c r="M324" s="8" t="str">
        <f t="shared" si="90"/>
        <v/>
      </c>
      <c r="N324" s="8" t="str">
        <f t="shared" si="90"/>
        <v/>
      </c>
      <c r="O324" s="8" t="str">
        <f t="shared" si="90"/>
        <v/>
      </c>
      <c r="P324" s="8" t="str">
        <f t="shared" si="90"/>
        <v/>
      </c>
      <c r="Q324" s="8" t="str">
        <f t="shared" si="90"/>
        <v/>
      </c>
      <c r="R324" s="8" t="str">
        <f t="shared" si="90"/>
        <v/>
      </c>
      <c r="S324" s="8" t="str">
        <f t="shared" si="90"/>
        <v/>
      </c>
      <c r="T324" s="8" t="str">
        <f t="shared" si="90"/>
        <v/>
      </c>
      <c r="U324" s="8"/>
      <c r="V324" s="2"/>
      <c r="W324" s="13" t="e">
        <f>IF(F324="","",IF(F324-VLOOKUP($A321,AWstandards,VLOOKUP(D324,Age,2,FALSE),FALSE)&lt;0,"","aw"))</f>
        <v>#N/A</v>
      </c>
    </row>
    <row r="325" spans="1:23">
      <c r="A325" s="83" t="s">
        <v>507</v>
      </c>
      <c r="B325" s="41">
        <v>4</v>
      </c>
      <c r="C325" s="50" t="str">
        <f>IF(A325="","",VLOOKUP($A$321,IF(LEN(A325)=2,F15B,F15A),VLOOKUP(LEFT(A325,1),Fteams,6,FALSE),FALSE))</f>
        <v>Autumn Hooker</v>
      </c>
      <c r="D325" s="50">
        <f>IF(A325="","",VLOOKUP($A321,IF(LEN(A325)=2,F15B,F15A),VLOOKUP(LEFT(A325,1),Fteams,7,FALSE),FALSE))</f>
        <v>0</v>
      </c>
      <c r="E325" s="50" t="str">
        <f t="shared" si="89"/>
        <v>Horsham BS</v>
      </c>
      <c r="F325" s="84" t="s">
        <v>548</v>
      </c>
      <c r="G325" s="85">
        <v>8</v>
      </c>
      <c r="H325" s="26"/>
      <c r="I325" s="8" t="str">
        <f t="shared" si="90"/>
        <v/>
      </c>
      <c r="J325" s="8" t="str">
        <f t="shared" si="90"/>
        <v/>
      </c>
      <c r="K325" s="8" t="str">
        <f t="shared" si="90"/>
        <v/>
      </c>
      <c r="L325" s="8" t="str">
        <f t="shared" si="90"/>
        <v/>
      </c>
      <c r="M325" s="8" t="str">
        <f t="shared" si="90"/>
        <v/>
      </c>
      <c r="N325" s="8">
        <f t="shared" si="90"/>
        <v>8</v>
      </c>
      <c r="O325" s="8" t="str">
        <f t="shared" si="90"/>
        <v/>
      </c>
      <c r="P325" s="8" t="str">
        <f t="shared" si="90"/>
        <v/>
      </c>
      <c r="Q325" s="8" t="str">
        <f t="shared" si="90"/>
        <v/>
      </c>
      <c r="R325" s="8" t="str">
        <f t="shared" si="90"/>
        <v/>
      </c>
      <c r="S325" s="8" t="str">
        <f t="shared" si="90"/>
        <v/>
      </c>
      <c r="T325" s="8" t="str">
        <f t="shared" si="90"/>
        <v/>
      </c>
      <c r="U325" s="8"/>
      <c r="V325" s="2"/>
      <c r="W325" s="13" t="e">
        <f>IF(F325="","",IF(F325-VLOOKUP($A321,AWstandards,VLOOKUP(D325,Age,2,FALSE),FALSE)&lt;0,"","aw"))</f>
        <v>#N/A</v>
      </c>
    </row>
    <row r="326" spans="1:23">
      <c r="A326" s="83" t="s">
        <v>444</v>
      </c>
      <c r="B326" s="41">
        <v>5</v>
      </c>
      <c r="C326" s="50" t="str">
        <f>IF(A326="","",VLOOKUP($A$321,IF(LEN(A326)=2,F15B,F15A),VLOOKUP(LEFT(A326,1),Fteams,6,FALSE),FALSE))</f>
        <v>Macie Ship</v>
      </c>
      <c r="D326" s="50">
        <f>IF(A326="","",VLOOKUP($A321,IF(LEN(A326)=2,F15B,F15A),VLOOKUP(LEFT(A326,1),Fteams,7,FALSE),FALSE))</f>
        <v>0</v>
      </c>
      <c r="E326" s="50" t="str">
        <f t="shared" si="89"/>
        <v>Chichester</v>
      </c>
      <c r="F326" s="84" t="s">
        <v>549</v>
      </c>
      <c r="G326" s="85">
        <v>7</v>
      </c>
      <c r="H326" s="26"/>
      <c r="I326" s="8" t="str">
        <f t="shared" si="90"/>
        <v/>
      </c>
      <c r="J326" s="8" t="str">
        <f t="shared" si="90"/>
        <v/>
      </c>
      <c r="K326" s="8" t="str">
        <f t="shared" si="90"/>
        <v/>
      </c>
      <c r="L326" s="8">
        <f t="shared" si="90"/>
        <v>7</v>
      </c>
      <c r="M326" s="8" t="str">
        <f t="shared" si="90"/>
        <v/>
      </c>
      <c r="N326" s="8" t="str">
        <f t="shared" si="90"/>
        <v/>
      </c>
      <c r="O326" s="8" t="str">
        <f t="shared" si="90"/>
        <v/>
      </c>
      <c r="P326" s="8" t="str">
        <f t="shared" si="90"/>
        <v/>
      </c>
      <c r="Q326" s="8" t="str">
        <f t="shared" si="90"/>
        <v/>
      </c>
      <c r="R326" s="8" t="str">
        <f t="shared" si="90"/>
        <v/>
      </c>
      <c r="S326" s="8" t="str">
        <f t="shared" si="90"/>
        <v/>
      </c>
      <c r="T326" s="8" t="str">
        <f t="shared" si="90"/>
        <v/>
      </c>
      <c r="U326" s="8"/>
      <c r="V326" s="2"/>
      <c r="W326" s="13" t="e">
        <f>IF(F326="","",IF(F326-VLOOKUP($A321,AWstandards,VLOOKUP(D326,Age,2,FALSE),FALSE)&lt;0,"","aw"))</f>
        <v>#N/A</v>
      </c>
    </row>
    <row r="327" spans="1:23">
      <c r="A327" s="83" t="s">
        <v>445</v>
      </c>
      <c r="B327" s="41" t="s">
        <v>810</v>
      </c>
      <c r="C327" s="50" t="str">
        <f>IF(A327="","",VLOOKUP($A$321,IF(LEN(A327)=2,F15B,F15A),VLOOKUP(LEFT(A327,1),Fteams,6,FALSE),FALSE))</f>
        <v>Fernanda Wolfson</v>
      </c>
      <c r="D327" s="50">
        <f>IF(A327="","",VLOOKUP($A321,IF(LEN(A327)=2,F15B,F15A),VLOOKUP(LEFT(A327,1),Fteams,7,FALSE),FALSE))</f>
        <v>0</v>
      </c>
      <c r="E327" s="50" t="str">
        <f t="shared" si="89"/>
        <v>Lewes</v>
      </c>
      <c r="F327" s="84" t="s">
        <v>811</v>
      </c>
      <c r="G327" s="85">
        <v>5.5</v>
      </c>
      <c r="H327" s="26"/>
      <c r="I327" s="8" t="str">
        <f t="shared" si="90"/>
        <v/>
      </c>
      <c r="J327" s="8" t="str">
        <f t="shared" si="90"/>
        <v/>
      </c>
      <c r="K327" s="8" t="str">
        <f t="shared" si="90"/>
        <v/>
      </c>
      <c r="L327" s="8" t="str">
        <f t="shared" si="90"/>
        <v/>
      </c>
      <c r="M327" s="8" t="str">
        <f t="shared" si="90"/>
        <v/>
      </c>
      <c r="N327" s="8" t="str">
        <f t="shared" si="90"/>
        <v/>
      </c>
      <c r="O327" s="8">
        <f t="shared" si="90"/>
        <v>5.5</v>
      </c>
      <c r="P327" s="8" t="str">
        <f t="shared" si="90"/>
        <v/>
      </c>
      <c r="Q327" s="8" t="str">
        <f t="shared" si="90"/>
        <v/>
      </c>
      <c r="R327" s="8" t="str">
        <f t="shared" si="90"/>
        <v/>
      </c>
      <c r="S327" s="8" t="str">
        <f t="shared" si="90"/>
        <v/>
      </c>
      <c r="T327" s="8" t="str">
        <f t="shared" si="90"/>
        <v/>
      </c>
      <c r="U327" s="8"/>
      <c r="V327" s="2"/>
      <c r="W327" s="13" t="e">
        <f>IF(F327="","",IF(F327-VLOOKUP($A321,AWstandards,VLOOKUP(D327,Age,2,FALSE),FALSE)&lt;0,"","aw"))</f>
        <v>#N/A</v>
      </c>
    </row>
    <row r="328" spans="1:23">
      <c r="A328" s="83" t="s">
        <v>486</v>
      </c>
      <c r="B328" s="41" t="s">
        <v>810</v>
      </c>
      <c r="C328" s="50" t="str">
        <f>IF(A328="","",VLOOKUP($A$321,IF(LEN(A328)=2,F15B,F15A),VLOOKUP(LEFT(A328,1),Fteams,6,FALSE),FALSE))</f>
        <v>Lucienne Simkiss-Day</v>
      </c>
      <c r="D328" s="50">
        <f>IF(A328="","",VLOOKUP($A321,IF(LEN(A328)=2,F15B,F15A),VLOOKUP(LEFT(A328,1),Fteams,7,FALSE),FALSE))</f>
        <v>0</v>
      </c>
      <c r="E328" s="50" t="str">
        <f t="shared" si="89"/>
        <v>Hastings</v>
      </c>
      <c r="F328" s="84" t="s">
        <v>811</v>
      </c>
      <c r="G328" s="85">
        <v>5.5</v>
      </c>
      <c r="H328" s="26"/>
      <c r="I328" s="8" t="str">
        <f t="shared" si="90"/>
        <v/>
      </c>
      <c r="J328" s="8" t="str">
        <f t="shared" si="90"/>
        <v/>
      </c>
      <c r="K328" s="8" t="str">
        <f t="shared" si="90"/>
        <v/>
      </c>
      <c r="L328" s="8" t="str">
        <f t="shared" si="90"/>
        <v/>
      </c>
      <c r="M328" s="8" t="str">
        <f t="shared" si="90"/>
        <v/>
      </c>
      <c r="N328" s="8" t="str">
        <f t="shared" si="90"/>
        <v/>
      </c>
      <c r="O328" s="8" t="str">
        <f t="shared" si="90"/>
        <v/>
      </c>
      <c r="P328" s="8" t="str">
        <f t="shared" si="90"/>
        <v/>
      </c>
      <c r="Q328" s="8" t="str">
        <f t="shared" si="90"/>
        <v/>
      </c>
      <c r="R328" s="8" t="str">
        <f t="shared" si="90"/>
        <v/>
      </c>
      <c r="S328" s="8">
        <f t="shared" si="90"/>
        <v>5.5</v>
      </c>
      <c r="T328" s="8" t="str">
        <f t="shared" si="90"/>
        <v/>
      </c>
      <c r="U328" s="8"/>
      <c r="V328" s="2"/>
      <c r="W328" s="13" t="e">
        <f>IF(F328="","",IF(F328-VLOOKUP($A321,AWstandards,VLOOKUP(D328,Age,2,FALSE),FALSE)&lt;0,"","aw"))</f>
        <v>#N/A</v>
      </c>
    </row>
    <row r="329" spans="1:23">
      <c r="A329" s="83" t="s">
        <v>466</v>
      </c>
      <c r="B329" s="41">
        <v>8</v>
      </c>
      <c r="C329" s="50" t="str">
        <f>IF(A329="","",VLOOKUP($A$321,IF(LEN(A329)=2,F15B,F15A),VLOOKUP(LEFT(A329,1),Fteams,6,FALSE),FALSE))</f>
        <v>Maeve Jennings</v>
      </c>
      <c r="D329" s="50">
        <f>IF(A329="","",VLOOKUP($A321,IF(LEN(A329)=2,F15B,F15A),VLOOKUP(LEFT(A329,1),Fteams,7,FALSE),FALSE))</f>
        <v>0</v>
      </c>
      <c r="E329" s="50" t="str">
        <f t="shared" si="89"/>
        <v>Eastbourne</v>
      </c>
      <c r="F329" s="84" t="s">
        <v>812</v>
      </c>
      <c r="G329" s="85">
        <v>4</v>
      </c>
      <c r="H329" s="26"/>
      <c r="I329" s="8" t="str">
        <f t="shared" si="90"/>
        <v/>
      </c>
      <c r="J329" s="8" t="str">
        <f t="shared" si="90"/>
        <v/>
      </c>
      <c r="K329" s="8" t="str">
        <f t="shared" si="90"/>
        <v/>
      </c>
      <c r="L329" s="8" t="str">
        <f t="shared" si="90"/>
        <v/>
      </c>
      <c r="M329" s="8">
        <f t="shared" si="90"/>
        <v>4</v>
      </c>
      <c r="N329" s="8" t="str">
        <f t="shared" si="90"/>
        <v/>
      </c>
      <c r="O329" s="8" t="str">
        <f t="shared" si="90"/>
        <v/>
      </c>
      <c r="P329" s="8" t="str">
        <f t="shared" si="90"/>
        <v/>
      </c>
      <c r="Q329" s="8" t="str">
        <f t="shared" si="90"/>
        <v/>
      </c>
      <c r="R329" s="8" t="str">
        <f t="shared" si="90"/>
        <v/>
      </c>
      <c r="S329" s="8" t="str">
        <f t="shared" si="90"/>
        <v/>
      </c>
      <c r="T329" s="8" t="str">
        <f t="shared" si="90"/>
        <v/>
      </c>
      <c r="U329" s="8"/>
      <c r="V329" s="2"/>
      <c r="W329" s="13" t="e">
        <f>IF(F329="","",IF(F329-VLOOKUP($A321,AWstandards,VLOOKUP(D329,Age,2,FALSE),FALSE)&lt;0,"","aw"))</f>
        <v>#N/A</v>
      </c>
    </row>
    <row r="330" spans="1:23">
      <c r="A330" s="83" t="s">
        <v>447</v>
      </c>
      <c r="B330" s="41">
        <v>9</v>
      </c>
      <c r="C330" s="50" t="str">
        <f>IF(A330="","",VLOOKUP($A$321,IF(LEN(A330)=2,F15B,F15A),VLOOKUP(LEFT(A330,1),Fteams,6,FALSE),FALSE))</f>
        <v>Zofia Gryczewska</v>
      </c>
      <c r="D330" s="50">
        <f>IF(A330="","",VLOOKUP($A321,IF(LEN(A330)=2,F15B,F15A),VLOOKUP(LEFT(A330,1),Fteams,7,FALSE),FALSE))</f>
        <v>0</v>
      </c>
      <c r="E330" s="50" t="str">
        <f t="shared" si="89"/>
        <v>East Grinstead</v>
      </c>
      <c r="F330" s="84" t="s">
        <v>812</v>
      </c>
      <c r="G330" s="85">
        <v>3</v>
      </c>
      <c r="H330" s="26"/>
      <c r="I330" s="8" t="str">
        <f t="shared" si="90"/>
        <v/>
      </c>
      <c r="J330" s="8" t="str">
        <f t="shared" si="90"/>
        <v/>
      </c>
      <c r="K330" s="8" t="str">
        <f t="shared" si="90"/>
        <v/>
      </c>
      <c r="L330" s="8" t="str">
        <f t="shared" si="90"/>
        <v/>
      </c>
      <c r="M330" s="8" t="str">
        <f t="shared" si="90"/>
        <v/>
      </c>
      <c r="N330" s="8" t="str">
        <f t="shared" si="90"/>
        <v/>
      </c>
      <c r="O330" s="8" t="str">
        <f t="shared" si="90"/>
        <v/>
      </c>
      <c r="P330" s="8" t="str">
        <f t="shared" si="90"/>
        <v/>
      </c>
      <c r="Q330" s="8" t="str">
        <f t="shared" si="90"/>
        <v/>
      </c>
      <c r="R330" s="8">
        <f t="shared" si="90"/>
        <v>3</v>
      </c>
      <c r="S330" s="8" t="str">
        <f t="shared" si="90"/>
        <v/>
      </c>
      <c r="T330" s="8" t="str">
        <f t="shared" si="90"/>
        <v/>
      </c>
      <c r="U330" s="8"/>
      <c r="V330" s="2"/>
      <c r="W330" s="13" t="e">
        <f>IF(F330="","",IF(F330-VLOOKUP($A321,AWstandards,VLOOKUP(D330,Age,2,FALSE),FALSE)&lt;0,"","aw"))</f>
        <v>#N/A</v>
      </c>
    </row>
    <row r="331" spans="1:23">
      <c r="A331" s="83" t="s">
        <v>448</v>
      </c>
      <c r="B331" s="41">
        <v>10</v>
      </c>
      <c r="C331" s="50" t="str">
        <f>IF(A331="","",VLOOKUP($A$321,IF(LEN(A331)=2,F15B,F15A),VLOOKUP(LEFT(A331,1),Fteams,6,FALSE),FALSE))</f>
        <v>Ellen Gates</v>
      </c>
      <c r="D331" s="50">
        <f>IF(A331="","",VLOOKUP($A321,IF(LEN(A331)=2,F15B,F15A),VLOOKUP(LEFT(A331,1),Fteams,7,FALSE),FALSE))</f>
        <v>0</v>
      </c>
      <c r="E331" s="50" t="str">
        <f t="shared" si="89"/>
        <v>HYAC</v>
      </c>
      <c r="F331" s="84" t="s">
        <v>813</v>
      </c>
      <c r="G331" s="85">
        <v>2</v>
      </c>
      <c r="H331" s="26"/>
      <c r="I331" s="8">
        <f t="shared" si="90"/>
        <v>2</v>
      </c>
      <c r="J331" s="8" t="str">
        <f t="shared" si="90"/>
        <v/>
      </c>
      <c r="K331" s="8" t="str">
        <f t="shared" si="90"/>
        <v/>
      </c>
      <c r="L331" s="8" t="str">
        <f t="shared" si="90"/>
        <v/>
      </c>
      <c r="M331" s="8" t="str">
        <f t="shared" si="90"/>
        <v/>
      </c>
      <c r="N331" s="8" t="str">
        <f t="shared" si="90"/>
        <v/>
      </c>
      <c r="O331" s="8" t="str">
        <f t="shared" si="90"/>
        <v/>
      </c>
      <c r="P331" s="8" t="str">
        <f t="shared" si="90"/>
        <v/>
      </c>
      <c r="Q331" s="8" t="str">
        <f t="shared" si="90"/>
        <v/>
      </c>
      <c r="R331" s="8" t="str">
        <f t="shared" si="90"/>
        <v/>
      </c>
      <c r="S331" s="8" t="str">
        <f t="shared" si="90"/>
        <v/>
      </c>
      <c r="T331" s="8" t="str">
        <f t="shared" si="90"/>
        <v/>
      </c>
      <c r="U331" s="8"/>
      <c r="V331" s="2"/>
      <c r="W331" s="13" t="e">
        <f>IF(F331="","",IF(F331-VLOOKUP($A321,AWstandards,VLOOKUP(D331,Age,2,FALSE),FALSE)&lt;0,"","aw"))</f>
        <v>#N/A</v>
      </c>
    </row>
    <row r="332" spans="1:23" ht="13">
      <c r="A332" s="15" t="s">
        <v>0</v>
      </c>
      <c r="B332" s="31"/>
      <c r="C332" s="51" t="s">
        <v>74</v>
      </c>
      <c r="D332" s="52"/>
      <c r="E332" s="53"/>
      <c r="F332" s="20"/>
      <c r="G332" s="35"/>
      <c r="H332" s="2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2" t="s">
        <v>11</v>
      </c>
      <c r="W332" s="2"/>
    </row>
    <row r="333" spans="1:23">
      <c r="A333" s="83" t="s">
        <v>457</v>
      </c>
      <c r="B333" s="41">
        <v>1</v>
      </c>
      <c r="C333" s="50" t="str">
        <f>IF(A333="","",VLOOKUP($A$332,IF(LEN(A333)=2,F15B,F15A),VLOOKUP(LEFT(A333,1),Fteams,6,FALSE),FALSE))</f>
        <v>Evie Murray</v>
      </c>
      <c r="D333" s="50">
        <f>IF(A333="","",VLOOKUP($A332,IF(LEN(A333)=2,F15B,F15A),VLOOKUP(LEFT(A333,1),Fteams,7,FALSE),FALSE))</f>
        <v>0</v>
      </c>
      <c r="E333" s="50" t="str">
        <f>IF(A333="","",VLOOKUP(LEFT(A333,1),Fteams,2,FALSE))</f>
        <v>Brighton &amp; Hove</v>
      </c>
      <c r="F333" s="84" t="s">
        <v>548</v>
      </c>
      <c r="G333" s="85">
        <v>11</v>
      </c>
      <c r="H333" s="26"/>
      <c r="I333" s="8" t="str">
        <f t="shared" ref="I333:T335" si="91">IF($A333="","",IF(LEFT($A333,1)=I$19,$G333,""))</f>
        <v/>
      </c>
      <c r="J333" s="8">
        <f t="shared" si="91"/>
        <v>11</v>
      </c>
      <c r="K333" s="8" t="str">
        <f t="shared" si="91"/>
        <v/>
      </c>
      <c r="L333" s="8" t="str">
        <f t="shared" si="91"/>
        <v/>
      </c>
      <c r="M333" s="8" t="str">
        <f t="shared" si="91"/>
        <v/>
      </c>
      <c r="N333" s="8" t="str">
        <f t="shared" si="91"/>
        <v/>
      </c>
      <c r="O333" s="8" t="str">
        <f t="shared" si="91"/>
        <v/>
      </c>
      <c r="P333" s="8" t="str">
        <f t="shared" si="91"/>
        <v/>
      </c>
      <c r="Q333" s="8" t="str">
        <f t="shared" si="91"/>
        <v/>
      </c>
      <c r="R333" s="8" t="str">
        <f t="shared" si="91"/>
        <v/>
      </c>
      <c r="S333" s="8" t="str">
        <f t="shared" si="91"/>
        <v/>
      </c>
      <c r="T333" s="8" t="str">
        <f t="shared" si="91"/>
        <v/>
      </c>
      <c r="U333" s="8"/>
      <c r="V333" s="2"/>
      <c r="W333" s="13" t="e">
        <f>IF(F333="","",IF(F333-VLOOKUP($A332,AWstandards,VLOOKUP(D333,Age,2,FALSE),FALSE)&lt;0,"","aw"))</f>
        <v>#N/A</v>
      </c>
    </row>
    <row r="334" spans="1:23">
      <c r="A334" s="83" t="s">
        <v>456</v>
      </c>
      <c r="B334" s="41">
        <v>2</v>
      </c>
      <c r="C334" s="50" t="str">
        <f>IF(A334="","",VLOOKUP($A$332,IF(LEN(A334)=2,F15B,F15A),VLOOKUP(LEFT(A334,1),Fteams,6,FALSE),FALSE))</f>
        <v>Amalie Wagjiani</v>
      </c>
      <c r="D334" s="50">
        <f>IF(A334="","",VLOOKUP($A332,IF(LEN(A334)=2,F15B,F15A),VLOOKUP(LEFT(A334,1),Fteams,7,FALSE),FALSE))</f>
        <v>0</v>
      </c>
      <c r="E334" s="50" t="str">
        <f>IF(A334="","",VLOOKUP(LEFT(A334,1),Fteams,2,FALSE))</f>
        <v>Crawley</v>
      </c>
      <c r="F334" s="84" t="s">
        <v>550</v>
      </c>
      <c r="G334" s="85">
        <v>10</v>
      </c>
      <c r="H334" s="26"/>
      <c r="I334" s="8" t="str">
        <f t="shared" si="91"/>
        <v/>
      </c>
      <c r="J334" s="8" t="str">
        <f t="shared" si="91"/>
        <v/>
      </c>
      <c r="K334" s="8">
        <f t="shared" si="91"/>
        <v>10</v>
      </c>
      <c r="L334" s="8" t="str">
        <f t="shared" si="91"/>
        <v/>
      </c>
      <c r="M334" s="8" t="str">
        <f t="shared" si="91"/>
        <v/>
      </c>
      <c r="N334" s="8" t="str">
        <f t="shared" si="91"/>
        <v/>
      </c>
      <c r="O334" s="8" t="str">
        <f t="shared" si="91"/>
        <v/>
      </c>
      <c r="P334" s="8" t="str">
        <f t="shared" si="91"/>
        <v/>
      </c>
      <c r="Q334" s="8" t="str">
        <f t="shared" si="91"/>
        <v/>
      </c>
      <c r="R334" s="8" t="str">
        <f t="shared" si="91"/>
        <v/>
      </c>
      <c r="S334" s="8" t="str">
        <f t="shared" si="91"/>
        <v/>
      </c>
      <c r="T334" s="8" t="str">
        <f t="shared" si="91"/>
        <v/>
      </c>
      <c r="U334" s="8"/>
      <c r="V334" s="2"/>
      <c r="W334" s="13" t="e">
        <f>IF(F334="","",IF(F334-VLOOKUP($A332,AWstandards,VLOOKUP(D334,Age,2,FALSE),FALSE)&lt;0,"","aw"))</f>
        <v>#N/A</v>
      </c>
    </row>
    <row r="335" spans="1:23">
      <c r="A335" s="83" t="s">
        <v>465</v>
      </c>
      <c r="B335" s="41">
        <v>3</v>
      </c>
      <c r="C335" s="50" t="str">
        <f>IF(A335="","",VLOOKUP($A$332,IF(LEN(A335)=2,F15B,F15A),VLOOKUP(LEFT(A335,1),Fteams,6,FALSE),FALSE))</f>
        <v>Evie Delahunt</v>
      </c>
      <c r="D335" s="50">
        <f>IF(A335="","",VLOOKUP($A332,IF(LEN(A335)=2,F15B,F15A),VLOOKUP(LEFT(A335,1),Fteams,7,FALSE),FALSE))</f>
        <v>0</v>
      </c>
      <c r="E335" s="50" t="str">
        <f>IF(A335="","",VLOOKUP(LEFT(A335,1),Fteams,2,FALSE))</f>
        <v>Horsham BS</v>
      </c>
      <c r="F335" s="84" t="s">
        <v>812</v>
      </c>
      <c r="G335" s="85">
        <v>9</v>
      </c>
      <c r="H335" s="26"/>
      <c r="I335" s="8" t="str">
        <f t="shared" si="91"/>
        <v/>
      </c>
      <c r="J335" s="8" t="str">
        <f t="shared" si="91"/>
        <v/>
      </c>
      <c r="K335" s="8" t="str">
        <f t="shared" si="91"/>
        <v/>
      </c>
      <c r="L335" s="8" t="str">
        <f t="shared" si="91"/>
        <v/>
      </c>
      <c r="M335" s="8" t="str">
        <f t="shared" si="91"/>
        <v/>
      </c>
      <c r="N335" s="8">
        <f t="shared" si="91"/>
        <v>9</v>
      </c>
      <c r="O335" s="8" t="str">
        <f t="shared" si="91"/>
        <v/>
      </c>
      <c r="P335" s="8" t="str">
        <f t="shared" si="91"/>
        <v/>
      </c>
      <c r="Q335" s="8" t="str">
        <f t="shared" si="91"/>
        <v/>
      </c>
      <c r="R335" s="8" t="str">
        <f t="shared" si="91"/>
        <v/>
      </c>
      <c r="S335" s="8" t="str">
        <f t="shared" si="91"/>
        <v/>
      </c>
      <c r="T335" s="8" t="str">
        <f t="shared" si="91"/>
        <v/>
      </c>
      <c r="U335" s="8"/>
      <c r="V335" s="2"/>
      <c r="W335" s="13" t="e">
        <f>IF(F335="","",IF(F335-VLOOKUP($A332,AWstandards,VLOOKUP(D335,Age,2,FALSE),FALSE)&lt;0,"","aw"))</f>
        <v>#N/A</v>
      </c>
    </row>
    <row r="336" spans="1:23" ht="13">
      <c r="A336" s="15" t="s">
        <v>1</v>
      </c>
      <c r="B336" s="31"/>
      <c r="C336" s="51" t="s">
        <v>75</v>
      </c>
      <c r="D336" s="52"/>
      <c r="E336" s="53"/>
      <c r="F336" s="20"/>
      <c r="G336" s="35"/>
      <c r="H336" s="26" t="s">
        <v>37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2" t="s">
        <v>12</v>
      </c>
      <c r="W336" s="2"/>
    </row>
    <row r="337" spans="1:23">
      <c r="A337" s="83" t="s">
        <v>443</v>
      </c>
      <c r="B337" s="41">
        <v>1</v>
      </c>
      <c r="C337" s="50" t="str">
        <f>IF(A337="","",VLOOKUP($A$336,IF(LEN(A337)=2,F15B,F15A),VLOOKUP(LEFT(A337,1),Fteams,6,FALSE),FALSE))</f>
        <v>Seren Rowe</v>
      </c>
      <c r="D337" s="50">
        <f>IF(A337="","",VLOOKUP($A336,IF(LEN(A337)=2,F15B,F15A),VLOOKUP(LEFT(A337,1),Fteams,7,FALSE),FALSE))</f>
        <v>0</v>
      </c>
      <c r="E337" s="50" t="str">
        <f t="shared" ref="E337:E346" si="92">IF(A337="","",VLOOKUP(LEFT(A337,1),Fteams,2,FALSE))</f>
        <v>Brighton &amp; Hove</v>
      </c>
      <c r="F337" s="84" t="s">
        <v>602</v>
      </c>
      <c r="G337" s="85">
        <v>11</v>
      </c>
      <c r="H337" s="86"/>
      <c r="I337" s="8" t="str">
        <f t="shared" ref="I337:T346" si="93">IF($A337="","",IF(LEFT($A337,1)=I$19,$G337,""))</f>
        <v/>
      </c>
      <c r="J337" s="8">
        <f t="shared" si="93"/>
        <v>11</v>
      </c>
      <c r="K337" s="8" t="str">
        <f t="shared" si="93"/>
        <v/>
      </c>
      <c r="L337" s="8" t="str">
        <f t="shared" si="93"/>
        <v/>
      </c>
      <c r="M337" s="8" t="str">
        <f t="shared" si="93"/>
        <v/>
      </c>
      <c r="N337" s="8" t="str">
        <f t="shared" si="93"/>
        <v/>
      </c>
      <c r="O337" s="8" t="str">
        <f t="shared" si="93"/>
        <v/>
      </c>
      <c r="P337" s="8" t="str">
        <f t="shared" si="93"/>
        <v/>
      </c>
      <c r="Q337" s="8" t="str">
        <f t="shared" si="93"/>
        <v/>
      </c>
      <c r="R337" s="8" t="str">
        <f t="shared" si="93"/>
        <v/>
      </c>
      <c r="S337" s="8" t="str">
        <f t="shared" si="93"/>
        <v/>
      </c>
      <c r="T337" s="8" t="str">
        <f t="shared" si="93"/>
        <v/>
      </c>
      <c r="U337" s="8"/>
      <c r="V337" s="2"/>
      <c r="W337" s="13" t="e">
        <f>IF(F337="","",IF(F337-VLOOKUP($A336,AWstandards,VLOOKUP(D337,Age,2,FALSE),FALSE)&lt;0,"","aw"))</f>
        <v>#N/A</v>
      </c>
    </row>
    <row r="338" spans="1:23">
      <c r="A338" s="83" t="s">
        <v>446</v>
      </c>
      <c r="B338" s="41">
        <v>2</v>
      </c>
      <c r="C338" s="50" t="str">
        <f>IF(A338="","",VLOOKUP($A$336,IF(LEN(A338)=2,F15B,F15A),VLOOKUP(LEFT(A338,1),Fteams,6,FALSE),FALSE))</f>
        <v>Ella Clark</v>
      </c>
      <c r="D338" s="50">
        <f>IF(A338="","",VLOOKUP($A336,IF(LEN(A338)=2,F15B,F15A),VLOOKUP(LEFT(A338,1),Fteams,7,FALSE),FALSE))</f>
        <v>0</v>
      </c>
      <c r="E338" s="50" t="str">
        <f t="shared" si="92"/>
        <v>Crawley</v>
      </c>
      <c r="F338" s="84" t="s">
        <v>603</v>
      </c>
      <c r="G338" s="85">
        <v>10</v>
      </c>
      <c r="H338" s="86"/>
      <c r="I338" s="8" t="str">
        <f t="shared" si="93"/>
        <v/>
      </c>
      <c r="J338" s="8" t="str">
        <f t="shared" si="93"/>
        <v/>
      </c>
      <c r="K338" s="8">
        <f t="shared" si="93"/>
        <v>10</v>
      </c>
      <c r="L338" s="8" t="str">
        <f t="shared" si="93"/>
        <v/>
      </c>
      <c r="M338" s="8" t="str">
        <f t="shared" si="93"/>
        <v/>
      </c>
      <c r="N338" s="8" t="str">
        <f t="shared" si="93"/>
        <v/>
      </c>
      <c r="O338" s="8" t="str">
        <f t="shared" si="93"/>
        <v/>
      </c>
      <c r="P338" s="8" t="str">
        <f t="shared" si="93"/>
        <v/>
      </c>
      <c r="Q338" s="8" t="str">
        <f t="shared" si="93"/>
        <v/>
      </c>
      <c r="R338" s="8" t="str">
        <f t="shared" si="93"/>
        <v/>
      </c>
      <c r="S338" s="8" t="str">
        <f t="shared" si="93"/>
        <v/>
      </c>
      <c r="T338" s="8" t="str">
        <f t="shared" si="93"/>
        <v/>
      </c>
      <c r="U338" s="8"/>
      <c r="V338" s="2"/>
      <c r="W338" s="13" t="e">
        <f>IF(F338="","",IF(F338-VLOOKUP($A336,AWstandards,VLOOKUP(D338,Age,2,FALSE),FALSE)&lt;0,"","aw"))</f>
        <v>#N/A</v>
      </c>
    </row>
    <row r="339" spans="1:23">
      <c r="A339" s="83" t="s">
        <v>539</v>
      </c>
      <c r="B339" s="41">
        <v>3</v>
      </c>
      <c r="C339" s="50" t="str">
        <f>IF(A339="","",VLOOKUP($A$336,IF(LEN(A339)=2,F15B,F15A),VLOOKUP(LEFT(A339,1),Fteams,6,FALSE),FALSE))</f>
        <v>Maria O'Brien</v>
      </c>
      <c r="D339" s="50">
        <f>IF(A339="","",VLOOKUP($A336,IF(LEN(A339)=2,F15B,F15A),VLOOKUP(LEFT(A339,1),Fteams,7,FALSE),FALSE))</f>
        <v>0</v>
      </c>
      <c r="E339" s="50" t="str">
        <f t="shared" si="92"/>
        <v>Worthing</v>
      </c>
      <c r="F339" s="84" t="s">
        <v>604</v>
      </c>
      <c r="G339" s="85">
        <v>9</v>
      </c>
      <c r="H339" s="86"/>
      <c r="I339" s="8" t="str">
        <f t="shared" si="93"/>
        <v/>
      </c>
      <c r="J339" s="8" t="str">
        <f t="shared" si="93"/>
        <v/>
      </c>
      <c r="K339" s="8" t="str">
        <f t="shared" si="93"/>
        <v/>
      </c>
      <c r="L339" s="8" t="str">
        <f t="shared" si="93"/>
        <v/>
      </c>
      <c r="M339" s="8" t="str">
        <f t="shared" si="93"/>
        <v/>
      </c>
      <c r="N339" s="8" t="str">
        <f t="shared" si="93"/>
        <v/>
      </c>
      <c r="O339" s="8" t="str">
        <f t="shared" si="93"/>
        <v/>
      </c>
      <c r="P339" s="8">
        <f t="shared" si="93"/>
        <v>9</v>
      </c>
      <c r="Q339" s="8" t="str">
        <f t="shared" si="93"/>
        <v/>
      </c>
      <c r="R339" s="8" t="str">
        <f t="shared" si="93"/>
        <v/>
      </c>
      <c r="S339" s="8" t="str">
        <f t="shared" si="93"/>
        <v/>
      </c>
      <c r="T339" s="8" t="str">
        <f t="shared" si="93"/>
        <v/>
      </c>
      <c r="U339" s="8"/>
      <c r="V339" s="2"/>
      <c r="W339" s="13" t="e">
        <f>IF(F339="","",IF(F339-VLOOKUP($A336,AWstandards,VLOOKUP(D339,Age,2,FALSE),FALSE)&lt;0,"","aw"))</f>
        <v>#N/A</v>
      </c>
    </row>
    <row r="340" spans="1:23">
      <c r="A340" s="83" t="s">
        <v>486</v>
      </c>
      <c r="B340" s="41">
        <v>4</v>
      </c>
      <c r="C340" s="50" t="str">
        <f>IF(A340="","",VLOOKUP($A$336,IF(LEN(A340)=2,F15B,F15A),VLOOKUP(LEFT(A340,1),Fteams,6,FALSE),FALSE))</f>
        <v>Katie Cole</v>
      </c>
      <c r="D340" s="50">
        <f>IF(A340="","",VLOOKUP($A336,IF(LEN(A340)=2,F15B,F15A),VLOOKUP(LEFT(A340,1),Fteams,7,FALSE),FALSE))</f>
        <v>0</v>
      </c>
      <c r="E340" s="50" t="str">
        <f t="shared" si="92"/>
        <v>Hastings</v>
      </c>
      <c r="F340" s="84" t="s">
        <v>552</v>
      </c>
      <c r="G340" s="85">
        <v>8</v>
      </c>
      <c r="H340" s="86"/>
      <c r="I340" s="8" t="str">
        <f t="shared" si="93"/>
        <v/>
      </c>
      <c r="J340" s="8" t="str">
        <f t="shared" si="93"/>
        <v/>
      </c>
      <c r="K340" s="8" t="str">
        <f t="shared" si="93"/>
        <v/>
      </c>
      <c r="L340" s="8" t="str">
        <f t="shared" si="93"/>
        <v/>
      </c>
      <c r="M340" s="8" t="str">
        <f t="shared" si="93"/>
        <v/>
      </c>
      <c r="N340" s="8" t="str">
        <f t="shared" si="93"/>
        <v/>
      </c>
      <c r="O340" s="8" t="str">
        <f t="shared" si="93"/>
        <v/>
      </c>
      <c r="P340" s="8" t="str">
        <f t="shared" si="93"/>
        <v/>
      </c>
      <c r="Q340" s="8" t="str">
        <f t="shared" si="93"/>
        <v/>
      </c>
      <c r="R340" s="8" t="str">
        <f t="shared" si="93"/>
        <v/>
      </c>
      <c r="S340" s="8">
        <f t="shared" si="93"/>
        <v>8</v>
      </c>
      <c r="T340" s="8" t="str">
        <f t="shared" si="93"/>
        <v/>
      </c>
      <c r="U340" s="8"/>
      <c r="V340" s="2"/>
      <c r="W340" s="13" t="e">
        <f>IF(F340="","",IF(F340-VLOOKUP($A336,AWstandards,VLOOKUP(D340,Age,2,FALSE),FALSE)&lt;0,"","aw"))</f>
        <v>#N/A</v>
      </c>
    </row>
    <row r="341" spans="1:23">
      <c r="A341" s="83" t="s">
        <v>445</v>
      </c>
      <c r="B341" s="41">
        <v>5</v>
      </c>
      <c r="C341" s="50" t="str">
        <f>IF(A341="","",VLOOKUP($A$336,IF(LEN(A341)=2,F15B,F15A),VLOOKUP(LEFT(A341,1),Fteams,6,FALSE),FALSE))</f>
        <v>Maia Williams</v>
      </c>
      <c r="D341" s="50">
        <f>IF(A341="","",VLOOKUP($A336,IF(LEN(A341)=2,F15B,F15A),VLOOKUP(LEFT(A341,1),Fteams,7,FALSE),FALSE))</f>
        <v>0</v>
      </c>
      <c r="E341" s="50" t="str">
        <f t="shared" si="92"/>
        <v>Lewes</v>
      </c>
      <c r="F341" s="84" t="s">
        <v>605</v>
      </c>
      <c r="G341" s="85">
        <v>7</v>
      </c>
      <c r="H341" s="86"/>
      <c r="I341" s="8" t="str">
        <f t="shared" si="93"/>
        <v/>
      </c>
      <c r="J341" s="8" t="str">
        <f t="shared" si="93"/>
        <v/>
      </c>
      <c r="K341" s="8" t="str">
        <f t="shared" si="93"/>
        <v/>
      </c>
      <c r="L341" s="8" t="str">
        <f t="shared" si="93"/>
        <v/>
      </c>
      <c r="M341" s="8" t="str">
        <f t="shared" si="93"/>
        <v/>
      </c>
      <c r="N341" s="8" t="str">
        <f t="shared" si="93"/>
        <v/>
      </c>
      <c r="O341" s="8">
        <f t="shared" si="93"/>
        <v>7</v>
      </c>
      <c r="P341" s="8" t="str">
        <f t="shared" si="93"/>
        <v/>
      </c>
      <c r="Q341" s="8" t="str">
        <f t="shared" si="93"/>
        <v/>
      </c>
      <c r="R341" s="8" t="str">
        <f t="shared" si="93"/>
        <v/>
      </c>
      <c r="S341" s="8" t="str">
        <f t="shared" si="93"/>
        <v/>
      </c>
      <c r="T341" s="8" t="str">
        <f t="shared" si="93"/>
        <v/>
      </c>
      <c r="U341" s="8"/>
      <c r="V341" s="2"/>
      <c r="W341" s="13" t="e">
        <f>IF(F341="","",IF(F341-VLOOKUP($A336,AWstandards,VLOOKUP(D341,Age,2,FALSE),FALSE)&lt;0,"","aw"))</f>
        <v>#N/A</v>
      </c>
    </row>
    <row r="342" spans="1:23">
      <c r="A342" s="83" t="s">
        <v>448</v>
      </c>
      <c r="B342" s="41">
        <v>6</v>
      </c>
      <c r="C342" s="50" t="str">
        <f>IF(A342="","",VLOOKUP($A$336,IF(LEN(A342)=2,F15B,F15A),VLOOKUP(LEFT(A342,1),Fteams,6,FALSE),FALSE))</f>
        <v>Antalia Cole</v>
      </c>
      <c r="D342" s="50">
        <f>IF(A342="","",VLOOKUP($A336,IF(LEN(A342)=2,F15B,F15A),VLOOKUP(LEFT(A342,1),Fteams,7,FALSE),FALSE))</f>
        <v>0</v>
      </c>
      <c r="E342" s="50" t="str">
        <f t="shared" si="92"/>
        <v>HYAC</v>
      </c>
      <c r="F342" s="84" t="s">
        <v>606</v>
      </c>
      <c r="G342" s="85">
        <v>6</v>
      </c>
      <c r="H342" s="86"/>
      <c r="I342" s="8">
        <f t="shared" si="93"/>
        <v>6</v>
      </c>
      <c r="J342" s="8" t="str">
        <f t="shared" si="93"/>
        <v/>
      </c>
      <c r="K342" s="8" t="str">
        <f t="shared" si="93"/>
        <v/>
      </c>
      <c r="L342" s="8" t="str">
        <f t="shared" si="93"/>
        <v/>
      </c>
      <c r="M342" s="8" t="str">
        <f t="shared" si="93"/>
        <v/>
      </c>
      <c r="N342" s="8" t="str">
        <f t="shared" si="93"/>
        <v/>
      </c>
      <c r="O342" s="8" t="str">
        <f t="shared" si="93"/>
        <v/>
      </c>
      <c r="P342" s="8" t="str">
        <f t="shared" si="93"/>
        <v/>
      </c>
      <c r="Q342" s="8" t="str">
        <f t="shared" si="93"/>
        <v/>
      </c>
      <c r="R342" s="8" t="str">
        <f t="shared" si="93"/>
        <v/>
      </c>
      <c r="S342" s="8" t="str">
        <f t="shared" si="93"/>
        <v/>
      </c>
      <c r="T342" s="8" t="str">
        <f t="shared" si="93"/>
        <v/>
      </c>
      <c r="U342" s="8"/>
      <c r="V342" s="2"/>
      <c r="W342" s="13" t="e">
        <f>IF(F342="","",IF(F342-VLOOKUP($A336,AWstandards,VLOOKUP(D342,Age,2,FALSE),FALSE)&lt;0,"","aw"))</f>
        <v>#N/A</v>
      </c>
    </row>
    <row r="343" spans="1:23">
      <c r="A343" s="83" t="s">
        <v>459</v>
      </c>
      <c r="B343" s="41">
        <v>7</v>
      </c>
      <c r="C343" s="50" t="str">
        <f>IF(A343="","",VLOOKUP($A$336,IF(LEN(A343)=2,F15B,F15A),VLOOKUP(LEFT(A343,1),Fteams,6,FALSE),FALSE))</f>
        <v>Elodie Hill</v>
      </c>
      <c r="D343" s="50">
        <f>IF(A343="","",VLOOKUP($A336,IF(LEN(A343)=2,F15B,F15A),VLOOKUP(LEFT(A343,1),Fteams,7,FALSE),FALSE))</f>
        <v>0</v>
      </c>
      <c r="E343" s="50" t="str">
        <f t="shared" si="92"/>
        <v>Chichester</v>
      </c>
      <c r="F343" s="84" t="s">
        <v>607</v>
      </c>
      <c r="G343" s="85">
        <v>5</v>
      </c>
      <c r="H343" s="86"/>
      <c r="I343" s="8" t="str">
        <f t="shared" si="93"/>
        <v/>
      </c>
      <c r="J343" s="8" t="str">
        <f t="shared" si="93"/>
        <v/>
      </c>
      <c r="K343" s="8" t="str">
        <f t="shared" si="93"/>
        <v/>
      </c>
      <c r="L343" s="8">
        <f t="shared" si="93"/>
        <v>5</v>
      </c>
      <c r="M343" s="8" t="str">
        <f t="shared" si="93"/>
        <v/>
      </c>
      <c r="N343" s="8" t="str">
        <f t="shared" si="93"/>
        <v/>
      </c>
      <c r="O343" s="8" t="str">
        <f t="shared" si="93"/>
        <v/>
      </c>
      <c r="P343" s="8" t="str">
        <f t="shared" si="93"/>
        <v/>
      </c>
      <c r="Q343" s="8" t="str">
        <f t="shared" si="93"/>
        <v/>
      </c>
      <c r="R343" s="8" t="str">
        <f t="shared" si="93"/>
        <v/>
      </c>
      <c r="S343" s="8" t="str">
        <f t="shared" si="93"/>
        <v/>
      </c>
      <c r="T343" s="8" t="str">
        <f t="shared" si="93"/>
        <v/>
      </c>
      <c r="U343" s="8"/>
      <c r="V343" s="2"/>
      <c r="W343" s="13" t="e">
        <f>IF(F343="","",IF(F343-VLOOKUP($A336,AWstandards,VLOOKUP(D343,Age,2,FALSE),FALSE)&lt;0,"","aw"))</f>
        <v>#N/A</v>
      </c>
    </row>
    <row r="344" spans="1:23">
      <c r="A344" s="83" t="s">
        <v>571</v>
      </c>
      <c r="B344" s="41">
        <v>8</v>
      </c>
      <c r="C344" s="50" t="str">
        <f>IF(A344="","",VLOOKUP($A$336,IF(LEN(A344)=2,F15B,F15A),VLOOKUP(LEFT(A344,1),Fteams,6,FALSE),FALSE))</f>
        <v>Jessica Diack</v>
      </c>
      <c r="D344" s="50">
        <f>IF(A344="","",VLOOKUP($A336,IF(LEN(A344)=2,F15B,F15A),VLOOKUP(LEFT(A344,1),Fteams,7,FALSE),FALSE))</f>
        <v>0</v>
      </c>
      <c r="E344" s="50" t="str">
        <f t="shared" si="92"/>
        <v>Haywards Heath</v>
      </c>
      <c r="F344" s="84" t="s">
        <v>608</v>
      </c>
      <c r="G344" s="85">
        <v>4</v>
      </c>
      <c r="H344" s="86"/>
      <c r="I344" s="8" t="str">
        <f t="shared" si="93"/>
        <v/>
      </c>
      <c r="J344" s="8" t="str">
        <f t="shared" si="93"/>
        <v/>
      </c>
      <c r="K344" s="8" t="str">
        <f t="shared" si="93"/>
        <v/>
      </c>
      <c r="L344" s="8" t="str">
        <f t="shared" si="93"/>
        <v/>
      </c>
      <c r="M344" s="8" t="str">
        <f t="shared" si="93"/>
        <v/>
      </c>
      <c r="N344" s="8" t="str">
        <f t="shared" si="93"/>
        <v/>
      </c>
      <c r="O344" s="8" t="str">
        <f t="shared" si="93"/>
        <v/>
      </c>
      <c r="P344" s="8" t="str">
        <f t="shared" si="93"/>
        <v/>
      </c>
      <c r="Q344" s="8">
        <f t="shared" si="93"/>
        <v>4</v>
      </c>
      <c r="R344" s="8" t="str">
        <f t="shared" si="93"/>
        <v/>
      </c>
      <c r="S344" s="8" t="str">
        <f t="shared" si="93"/>
        <v/>
      </c>
      <c r="T344" s="8" t="str">
        <f t="shared" si="93"/>
        <v/>
      </c>
      <c r="U344" s="8"/>
      <c r="V344" s="2"/>
      <c r="W344" s="13" t="e">
        <f>IF(F344="","",IF(F344-VLOOKUP($A336,AWstandards,VLOOKUP(D344,Age,2,FALSE),FALSE)&lt;0,"","aw"))</f>
        <v>#N/A</v>
      </c>
    </row>
    <row r="345" spans="1:23">
      <c r="A345" s="83" t="s">
        <v>507</v>
      </c>
      <c r="B345" s="41">
        <v>9</v>
      </c>
      <c r="C345" s="50" t="str">
        <f>IF(A345="","",VLOOKUP($A$336,IF(LEN(A345)=2,F15B,F15A),VLOOKUP(LEFT(A345,1),Fteams,6,FALSE),FALSE))</f>
        <v>Amber Nugent</v>
      </c>
      <c r="D345" s="50">
        <f>IF(A345="","",VLOOKUP($A336,IF(LEN(A345)=2,F15B,F15A),VLOOKUP(LEFT(A345,1),Fteams,7,FALSE),FALSE))</f>
        <v>0</v>
      </c>
      <c r="E345" s="50" t="str">
        <f t="shared" si="92"/>
        <v>Horsham BS</v>
      </c>
      <c r="F345" s="84" t="s">
        <v>609</v>
      </c>
      <c r="G345" s="85">
        <v>3</v>
      </c>
      <c r="H345" s="86"/>
      <c r="I345" s="8" t="str">
        <f t="shared" si="93"/>
        <v/>
      </c>
      <c r="J345" s="8" t="str">
        <f t="shared" si="93"/>
        <v/>
      </c>
      <c r="K345" s="8" t="str">
        <f t="shared" si="93"/>
        <v/>
      </c>
      <c r="L345" s="8" t="str">
        <f t="shared" si="93"/>
        <v/>
      </c>
      <c r="M345" s="8" t="str">
        <f t="shared" si="93"/>
        <v/>
      </c>
      <c r="N345" s="8">
        <f t="shared" si="93"/>
        <v>3</v>
      </c>
      <c r="O345" s="8" t="str">
        <f t="shared" si="93"/>
        <v/>
      </c>
      <c r="P345" s="8" t="str">
        <f t="shared" si="93"/>
        <v/>
      </c>
      <c r="Q345" s="8" t="str">
        <f t="shared" si="93"/>
        <v/>
      </c>
      <c r="R345" s="8" t="str">
        <f t="shared" si="93"/>
        <v/>
      </c>
      <c r="S345" s="8" t="str">
        <f t="shared" si="93"/>
        <v/>
      </c>
      <c r="T345" s="8" t="str">
        <f t="shared" si="93"/>
        <v/>
      </c>
      <c r="U345" s="8"/>
      <c r="V345" s="2"/>
      <c r="W345" s="13" t="e">
        <f>IF(F345="","",IF(F345-VLOOKUP($A336,AWstandards,VLOOKUP(D345,Age,2,FALSE),FALSE)&lt;0,"","aw"))</f>
        <v>#N/A</v>
      </c>
    </row>
    <row r="346" spans="1:23">
      <c r="A346" s="83" t="s">
        <v>466</v>
      </c>
      <c r="B346" s="41">
        <v>10</v>
      </c>
      <c r="C346" s="50" t="str">
        <f>IF(A346="","",VLOOKUP($A$336,IF(LEN(A346)=2,F15B,F15A),VLOOKUP(LEFT(A346,1),Fteams,6,FALSE),FALSE))</f>
        <v>Grace Culshaw</v>
      </c>
      <c r="D346" s="50">
        <f>IF(A346="","",VLOOKUP($A336,IF(LEN(A346)=2,F15B,F15A),VLOOKUP(LEFT(A346,1),Fteams,7,FALSE),FALSE))</f>
        <v>0</v>
      </c>
      <c r="E346" s="50" t="str">
        <f t="shared" si="92"/>
        <v>Eastbourne</v>
      </c>
      <c r="F346" s="84" t="s">
        <v>546</v>
      </c>
      <c r="G346" s="85">
        <v>2</v>
      </c>
      <c r="H346" s="86"/>
      <c r="I346" s="8" t="str">
        <f t="shared" si="93"/>
        <v/>
      </c>
      <c r="J346" s="8" t="str">
        <f t="shared" si="93"/>
        <v/>
      </c>
      <c r="K346" s="8" t="str">
        <f t="shared" si="93"/>
        <v/>
      </c>
      <c r="L346" s="8" t="str">
        <f t="shared" si="93"/>
        <v/>
      </c>
      <c r="M346" s="8">
        <f t="shared" si="93"/>
        <v>2</v>
      </c>
      <c r="N346" s="8" t="str">
        <f t="shared" si="93"/>
        <v/>
      </c>
      <c r="O346" s="8" t="str">
        <f t="shared" si="93"/>
        <v/>
      </c>
      <c r="P346" s="8" t="str">
        <f t="shared" si="93"/>
        <v/>
      </c>
      <c r="Q346" s="8" t="str">
        <f t="shared" si="93"/>
        <v/>
      </c>
      <c r="R346" s="8" t="str">
        <f t="shared" si="93"/>
        <v/>
      </c>
      <c r="S346" s="8" t="str">
        <f t="shared" si="93"/>
        <v/>
      </c>
      <c r="T346" s="8" t="str">
        <f t="shared" si="93"/>
        <v/>
      </c>
      <c r="U346" s="8"/>
      <c r="V346" s="2"/>
      <c r="W346" s="13" t="e">
        <f>IF(F346="","",IF(F346-VLOOKUP($A336,AWstandards,VLOOKUP(D346,Age,2,FALSE),FALSE)&lt;0,"","aw"))</f>
        <v>#N/A</v>
      </c>
    </row>
    <row r="347" spans="1:23" ht="13">
      <c r="A347" s="15" t="s">
        <v>1</v>
      </c>
      <c r="B347" s="31"/>
      <c r="C347" s="51" t="s">
        <v>76</v>
      </c>
      <c r="D347" s="52"/>
      <c r="E347" s="53"/>
      <c r="F347" s="20"/>
      <c r="G347" s="35"/>
      <c r="H347" s="26" t="s">
        <v>37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2" t="s">
        <v>13</v>
      </c>
      <c r="W347" s="2"/>
    </row>
    <row r="348" spans="1:23">
      <c r="A348" s="83" t="s">
        <v>457</v>
      </c>
      <c r="B348" s="41">
        <v>1</v>
      </c>
      <c r="C348" s="50" t="str">
        <f>IF(A348="","",VLOOKUP($A$347,IF(LEN(A348)=2,F15B,F15A),VLOOKUP(LEFT(A348,1),Fteams,6,FALSE),FALSE))</f>
        <v>Maya Bray</v>
      </c>
      <c r="D348" s="50">
        <f>IF(A348="","",VLOOKUP($A347,IF(LEN(A348)=2,F15B,F15A),VLOOKUP(LEFT(A348,1),Fteams,7,FALSE),FALSE))</f>
        <v>0</v>
      </c>
      <c r="E348" s="50" t="str">
        <f t="shared" ref="E348:E356" si="94">IF(A348="","",VLOOKUP(LEFT(A348,1),Fteams,2,FALSE))</f>
        <v>Brighton &amp; Hove</v>
      </c>
      <c r="F348" s="84" t="s">
        <v>610</v>
      </c>
      <c r="G348" s="85">
        <v>11</v>
      </c>
      <c r="H348" s="86"/>
      <c r="I348" s="8" t="str">
        <f t="shared" ref="I348:T356" si="95">IF($A348="","",IF(LEFT($A348,1)=I$19,$G348,""))</f>
        <v/>
      </c>
      <c r="J348" s="8">
        <f t="shared" si="95"/>
        <v>11</v>
      </c>
      <c r="K348" s="8" t="str">
        <f t="shared" si="95"/>
        <v/>
      </c>
      <c r="L348" s="8" t="str">
        <f t="shared" si="95"/>
        <v/>
      </c>
      <c r="M348" s="8" t="str">
        <f t="shared" si="95"/>
        <v/>
      </c>
      <c r="N348" s="8" t="str">
        <f t="shared" si="95"/>
        <v/>
      </c>
      <c r="O348" s="8" t="str">
        <f t="shared" si="95"/>
        <v/>
      </c>
      <c r="P348" s="8" t="str">
        <f t="shared" si="95"/>
        <v/>
      </c>
      <c r="Q348" s="8" t="str">
        <f t="shared" si="95"/>
        <v/>
      </c>
      <c r="R348" s="8" t="str">
        <f t="shared" si="95"/>
        <v/>
      </c>
      <c r="S348" s="8" t="str">
        <f t="shared" si="95"/>
        <v/>
      </c>
      <c r="T348" s="8" t="str">
        <f t="shared" si="95"/>
        <v/>
      </c>
      <c r="U348" s="8"/>
      <c r="V348" s="2"/>
      <c r="W348" s="13" t="e">
        <f>IF(F348="","",IF(F348-VLOOKUP($A347,AWstandards,VLOOKUP(D348,Age,2,FALSE),FALSE)&lt;0,"","aw"))</f>
        <v>#N/A</v>
      </c>
    </row>
    <row r="349" spans="1:23">
      <c r="A349" s="83" t="s">
        <v>467</v>
      </c>
      <c r="B349" s="41">
        <v>2</v>
      </c>
      <c r="C349" s="50" t="str">
        <f>IF(A349="","",VLOOKUP($A$347,IF(LEN(A349)=2,F15B,F15A),VLOOKUP(LEFT(A349,1),Fteams,6,FALSE),FALSE))</f>
        <v>Isabel Griggs</v>
      </c>
      <c r="D349" s="50">
        <f>IF(A349="","",VLOOKUP($A347,IF(LEN(A349)=2,F15B,F15A),VLOOKUP(LEFT(A349,1),Fteams,7,FALSE),FALSE))</f>
        <v>0</v>
      </c>
      <c r="E349" s="50" t="str">
        <f t="shared" si="94"/>
        <v>Worthing</v>
      </c>
      <c r="F349" s="84" t="s">
        <v>611</v>
      </c>
      <c r="G349" s="85">
        <v>10</v>
      </c>
      <c r="H349" s="86"/>
      <c r="I349" s="8" t="str">
        <f t="shared" si="95"/>
        <v/>
      </c>
      <c r="J349" s="8" t="str">
        <f t="shared" si="95"/>
        <v/>
      </c>
      <c r="K349" s="8" t="str">
        <f t="shared" si="95"/>
        <v/>
      </c>
      <c r="L349" s="8" t="str">
        <f t="shared" si="95"/>
        <v/>
      </c>
      <c r="M349" s="8" t="str">
        <f t="shared" si="95"/>
        <v/>
      </c>
      <c r="N349" s="8" t="str">
        <f t="shared" si="95"/>
        <v/>
      </c>
      <c r="O349" s="8" t="str">
        <f t="shared" si="95"/>
        <v/>
      </c>
      <c r="P349" s="8">
        <f t="shared" si="95"/>
        <v>10</v>
      </c>
      <c r="Q349" s="8" t="str">
        <f t="shared" si="95"/>
        <v/>
      </c>
      <c r="R349" s="8" t="str">
        <f t="shared" si="95"/>
        <v/>
      </c>
      <c r="S349" s="8" t="str">
        <f t="shared" si="95"/>
        <v/>
      </c>
      <c r="T349" s="8" t="str">
        <f t="shared" si="95"/>
        <v/>
      </c>
      <c r="U349" s="8"/>
      <c r="V349" s="2"/>
      <c r="W349" s="13" t="e">
        <f>IF(F349="","",IF(F349-VLOOKUP($A347,AWstandards,VLOOKUP(D349,Age,2,FALSE),FALSE)&lt;0,"","aw"))</f>
        <v>#N/A</v>
      </c>
    </row>
    <row r="350" spans="1:23">
      <c r="A350" s="83" t="s">
        <v>444</v>
      </c>
      <c r="B350" s="41">
        <v>3</v>
      </c>
      <c r="C350" s="50" t="str">
        <f>IF(A350="","",VLOOKUP($A$347,IF(LEN(A350)=2,F15B,F15A),VLOOKUP(LEFT(A350,1),Fteams,6,FALSE),FALSE))</f>
        <v>Macie Ship</v>
      </c>
      <c r="D350" s="50">
        <f>IF(A350="","",VLOOKUP($A347,IF(LEN(A350)=2,F15B,F15A),VLOOKUP(LEFT(A350,1),Fteams,7,FALSE),FALSE))</f>
        <v>0</v>
      </c>
      <c r="E350" s="50" t="str">
        <f t="shared" si="94"/>
        <v>Chichester</v>
      </c>
      <c r="F350" s="84" t="s">
        <v>612</v>
      </c>
      <c r="G350" s="85">
        <v>9</v>
      </c>
      <c r="H350" s="86"/>
      <c r="I350" s="8" t="str">
        <f t="shared" si="95"/>
        <v/>
      </c>
      <c r="J350" s="8" t="str">
        <f t="shared" si="95"/>
        <v/>
      </c>
      <c r="K350" s="8" t="str">
        <f t="shared" si="95"/>
        <v/>
      </c>
      <c r="L350" s="8">
        <f t="shared" si="95"/>
        <v>9</v>
      </c>
      <c r="M350" s="8" t="str">
        <f t="shared" si="95"/>
        <v/>
      </c>
      <c r="N350" s="8" t="str">
        <f t="shared" si="95"/>
        <v/>
      </c>
      <c r="O350" s="8" t="str">
        <f t="shared" si="95"/>
        <v/>
      </c>
      <c r="P350" s="8" t="str">
        <f t="shared" si="95"/>
        <v/>
      </c>
      <c r="Q350" s="8" t="str">
        <f t="shared" si="95"/>
        <v/>
      </c>
      <c r="R350" s="8" t="str">
        <f t="shared" si="95"/>
        <v/>
      </c>
      <c r="S350" s="8" t="str">
        <f t="shared" si="95"/>
        <v/>
      </c>
      <c r="T350" s="8" t="str">
        <f t="shared" si="95"/>
        <v/>
      </c>
      <c r="U350" s="8"/>
      <c r="V350" s="2"/>
      <c r="W350" s="13" t="e">
        <f>IF(F350="","",IF(F350-VLOOKUP($A347,AWstandards,VLOOKUP(D350,Age,2,FALSE),FALSE)&lt;0,"","aw"))</f>
        <v>#N/A</v>
      </c>
    </row>
    <row r="351" spans="1:23">
      <c r="A351" s="83" t="s">
        <v>478</v>
      </c>
      <c r="B351" s="41">
        <v>4</v>
      </c>
      <c r="C351" s="50" t="str">
        <f>IF(A351="","",VLOOKUP($A$347,IF(LEN(A351)=2,F15B,F15A),VLOOKUP(LEFT(A351,1),Fteams,6,FALSE),FALSE))</f>
        <v>Sophie Breeze</v>
      </c>
      <c r="D351" s="50">
        <f>IF(A351="","",VLOOKUP($A347,IF(LEN(A351)=2,F15B,F15A),VLOOKUP(LEFT(A351,1),Fteams,7,FALSE),FALSE))</f>
        <v>0</v>
      </c>
      <c r="E351" s="50" t="str">
        <f t="shared" si="94"/>
        <v>Lewes</v>
      </c>
      <c r="F351" s="84" t="s">
        <v>613</v>
      </c>
      <c r="G351" s="85">
        <v>8</v>
      </c>
      <c r="H351" s="86"/>
      <c r="I351" s="8" t="str">
        <f t="shared" si="95"/>
        <v/>
      </c>
      <c r="J351" s="8" t="str">
        <f t="shared" si="95"/>
        <v/>
      </c>
      <c r="K351" s="8" t="str">
        <f t="shared" si="95"/>
        <v/>
      </c>
      <c r="L351" s="8" t="str">
        <f t="shared" si="95"/>
        <v/>
      </c>
      <c r="M351" s="8" t="str">
        <f t="shared" si="95"/>
        <v/>
      </c>
      <c r="N351" s="8" t="str">
        <f t="shared" si="95"/>
        <v/>
      </c>
      <c r="O351" s="8">
        <f t="shared" si="95"/>
        <v>8</v>
      </c>
      <c r="P351" s="8" t="str">
        <f t="shared" si="95"/>
        <v/>
      </c>
      <c r="Q351" s="8" t="str">
        <f t="shared" si="95"/>
        <v/>
      </c>
      <c r="R351" s="8" t="str">
        <f t="shared" si="95"/>
        <v/>
      </c>
      <c r="S351" s="8" t="str">
        <f t="shared" si="95"/>
        <v/>
      </c>
      <c r="T351" s="8" t="str">
        <f t="shared" si="95"/>
        <v/>
      </c>
      <c r="U351" s="8"/>
      <c r="V351" s="2"/>
      <c r="W351" s="13" t="e">
        <f>IF(F351="","",IF(F351-VLOOKUP($A347,AWstandards,VLOOKUP(D351,Age,2,FALSE),FALSE)&lt;0,"","aw"))</f>
        <v>#N/A</v>
      </c>
    </row>
    <row r="352" spans="1:23">
      <c r="A352" s="83" t="s">
        <v>508</v>
      </c>
      <c r="B352" s="41">
        <v>5</v>
      </c>
      <c r="C352" s="50" t="str">
        <f>IF(A352="","",VLOOKUP($A$347,IF(LEN(A352)=2,F15B,F15A),VLOOKUP(LEFT(A352,1),Fteams,6,FALSE),FALSE))</f>
        <v>Olivia Henham</v>
      </c>
      <c r="D352" s="50">
        <f>IF(A352="","",VLOOKUP($A347,IF(LEN(A352)=2,F15B,F15A),VLOOKUP(LEFT(A352,1),Fteams,7,FALSE),FALSE))</f>
        <v>0</v>
      </c>
      <c r="E352" s="50" t="str">
        <f t="shared" si="94"/>
        <v>Hastings</v>
      </c>
      <c r="F352" s="84" t="s">
        <v>614</v>
      </c>
      <c r="G352" s="85">
        <v>7</v>
      </c>
      <c r="H352" s="86"/>
      <c r="I352" s="8" t="str">
        <f t="shared" si="95"/>
        <v/>
      </c>
      <c r="J352" s="8" t="str">
        <f t="shared" si="95"/>
        <v/>
      </c>
      <c r="K352" s="8" t="str">
        <f t="shared" si="95"/>
        <v/>
      </c>
      <c r="L352" s="8" t="str">
        <f t="shared" si="95"/>
        <v/>
      </c>
      <c r="M352" s="8" t="str">
        <f t="shared" si="95"/>
        <v/>
      </c>
      <c r="N352" s="8" t="str">
        <f t="shared" si="95"/>
        <v/>
      </c>
      <c r="O352" s="8" t="str">
        <f t="shared" si="95"/>
        <v/>
      </c>
      <c r="P352" s="8" t="str">
        <f t="shared" si="95"/>
        <v/>
      </c>
      <c r="Q352" s="8" t="str">
        <f t="shared" si="95"/>
        <v/>
      </c>
      <c r="R352" s="8" t="str">
        <f t="shared" si="95"/>
        <v/>
      </c>
      <c r="S352" s="8">
        <f t="shared" si="95"/>
        <v>7</v>
      </c>
      <c r="T352" s="8" t="str">
        <f t="shared" si="95"/>
        <v/>
      </c>
      <c r="U352" s="8"/>
      <c r="V352" s="2"/>
      <c r="W352" s="13" t="e">
        <f>IF(F352="","",IF(F352-VLOOKUP($A347,AWstandards,VLOOKUP(D352,Age,2,FALSE),FALSE)&lt;0,"","aw"))</f>
        <v>#N/A</v>
      </c>
    </row>
    <row r="353" spans="1:23">
      <c r="A353" s="83" t="s">
        <v>460</v>
      </c>
      <c r="B353" s="41">
        <v>6</v>
      </c>
      <c r="C353" s="50" t="str">
        <f>IF(A353="","",VLOOKUP($A$347,IF(LEN(A353)=2,F15B,F15A),VLOOKUP(LEFT(A353,1),Fteams,6,FALSE),FALSE))</f>
        <v>Daisy Welch</v>
      </c>
      <c r="D353" s="50">
        <f>IF(A353="","",VLOOKUP($A347,IF(LEN(A353)=2,F15B,F15A),VLOOKUP(LEFT(A353,1),Fteams,7,FALSE),FALSE))</f>
        <v>0</v>
      </c>
      <c r="E353" s="50" t="str">
        <f t="shared" si="94"/>
        <v>HYAC</v>
      </c>
      <c r="F353" s="84" t="s">
        <v>615</v>
      </c>
      <c r="G353" s="85">
        <v>6</v>
      </c>
      <c r="H353" s="86"/>
      <c r="I353" s="8">
        <f t="shared" si="95"/>
        <v>6</v>
      </c>
      <c r="J353" s="8" t="str">
        <f t="shared" si="95"/>
        <v/>
      </c>
      <c r="K353" s="8" t="str">
        <f t="shared" si="95"/>
        <v/>
      </c>
      <c r="L353" s="8" t="str">
        <f t="shared" si="95"/>
        <v/>
      </c>
      <c r="M353" s="8" t="str">
        <f t="shared" si="95"/>
        <v/>
      </c>
      <c r="N353" s="8" t="str">
        <f t="shared" si="95"/>
        <v/>
      </c>
      <c r="O353" s="8" t="str">
        <f t="shared" si="95"/>
        <v/>
      </c>
      <c r="P353" s="8" t="str">
        <f t="shared" si="95"/>
        <v/>
      </c>
      <c r="Q353" s="8" t="str">
        <f t="shared" si="95"/>
        <v/>
      </c>
      <c r="R353" s="8" t="str">
        <f t="shared" si="95"/>
        <v/>
      </c>
      <c r="S353" s="8" t="str">
        <f t="shared" si="95"/>
        <v/>
      </c>
      <c r="T353" s="8" t="str">
        <f t="shared" si="95"/>
        <v/>
      </c>
      <c r="U353" s="8"/>
      <c r="V353" s="2"/>
      <c r="W353" s="13" t="e">
        <f>IF(F353="","",IF(F353-VLOOKUP($A347,AWstandards,VLOOKUP(D353,Age,2,FALSE),FALSE)&lt;0,"","aw"))</f>
        <v>#N/A</v>
      </c>
    </row>
    <row r="354" spans="1:23">
      <c r="A354" s="83" t="s">
        <v>456</v>
      </c>
      <c r="B354" s="41">
        <v>7</v>
      </c>
      <c r="C354" s="50" t="str">
        <f>IF(A354="","",VLOOKUP($A$347,IF(LEN(A354)=2,F15B,F15A),VLOOKUP(LEFT(A354,1),Fteams,6,FALSE),FALSE))</f>
        <v>Melia Findlay</v>
      </c>
      <c r="D354" s="50">
        <f>IF(A354="","",VLOOKUP($A347,IF(LEN(A354)=2,F15B,F15A),VLOOKUP(LEFT(A354,1),Fteams,7,FALSE),FALSE))</f>
        <v>0</v>
      </c>
      <c r="E354" s="50" t="str">
        <f t="shared" si="94"/>
        <v>Crawley</v>
      </c>
      <c r="F354" s="84" t="s">
        <v>616</v>
      </c>
      <c r="G354" s="85">
        <v>5</v>
      </c>
      <c r="H354" s="86"/>
      <c r="I354" s="8" t="str">
        <f t="shared" si="95"/>
        <v/>
      </c>
      <c r="J354" s="8" t="str">
        <f t="shared" si="95"/>
        <v/>
      </c>
      <c r="K354" s="8">
        <f t="shared" si="95"/>
        <v>5</v>
      </c>
      <c r="L354" s="8" t="str">
        <f t="shared" si="95"/>
        <v/>
      </c>
      <c r="M354" s="8" t="str">
        <f t="shared" si="95"/>
        <v/>
      </c>
      <c r="N354" s="8" t="str">
        <f t="shared" si="95"/>
        <v/>
      </c>
      <c r="O354" s="8" t="str">
        <f t="shared" si="95"/>
        <v/>
      </c>
      <c r="P354" s="8" t="str">
        <f t="shared" si="95"/>
        <v/>
      </c>
      <c r="Q354" s="8" t="str">
        <f t="shared" si="95"/>
        <v/>
      </c>
      <c r="R354" s="8" t="str">
        <f t="shared" si="95"/>
        <v/>
      </c>
      <c r="S354" s="8" t="str">
        <f t="shared" si="95"/>
        <v/>
      </c>
      <c r="T354" s="8" t="str">
        <f t="shared" si="95"/>
        <v/>
      </c>
      <c r="U354" s="8"/>
      <c r="V354" s="2"/>
      <c r="W354" s="13" t="e">
        <f>IF(F354="","",IF(F354-VLOOKUP($A347,AWstandards,VLOOKUP(D354,Age,2,FALSE),FALSE)&lt;0,"","aw"))</f>
        <v>#N/A</v>
      </c>
    </row>
    <row r="355" spans="1:23">
      <c r="A355" s="83" t="s">
        <v>465</v>
      </c>
      <c r="B355" s="41">
        <v>8</v>
      </c>
      <c r="C355" s="50" t="str">
        <f>IF(A355="","",VLOOKUP($A$347,IF(LEN(A355)=2,F15B,F15A),VLOOKUP(LEFT(A355,1),Fteams,6,FALSE),FALSE))</f>
        <v>Isabel Faiers</v>
      </c>
      <c r="D355" s="50">
        <f>IF(A355="","",VLOOKUP($A347,IF(LEN(A355)=2,F15B,F15A),VLOOKUP(LEFT(A355,1),Fteams,7,FALSE),FALSE))</f>
        <v>0</v>
      </c>
      <c r="E355" s="50" t="str">
        <f t="shared" si="94"/>
        <v>Horsham BS</v>
      </c>
      <c r="F355" s="84" t="s">
        <v>617</v>
      </c>
      <c r="G355" s="85">
        <v>4</v>
      </c>
      <c r="H355" s="86"/>
      <c r="I355" s="8" t="str">
        <f t="shared" si="95"/>
        <v/>
      </c>
      <c r="J355" s="8" t="str">
        <f t="shared" si="95"/>
        <v/>
      </c>
      <c r="K355" s="8" t="str">
        <f t="shared" si="95"/>
        <v/>
      </c>
      <c r="L355" s="8" t="str">
        <f t="shared" si="95"/>
        <v/>
      </c>
      <c r="M355" s="8" t="str">
        <f t="shared" si="95"/>
        <v/>
      </c>
      <c r="N355" s="8">
        <f t="shared" si="95"/>
        <v>4</v>
      </c>
      <c r="O355" s="8" t="str">
        <f t="shared" si="95"/>
        <v/>
      </c>
      <c r="P355" s="8" t="str">
        <f t="shared" si="95"/>
        <v/>
      </c>
      <c r="Q355" s="8" t="str">
        <f t="shared" si="95"/>
        <v/>
      </c>
      <c r="R355" s="8" t="str">
        <f t="shared" si="95"/>
        <v/>
      </c>
      <c r="S355" s="8" t="str">
        <f t="shared" si="95"/>
        <v/>
      </c>
      <c r="T355" s="8" t="str">
        <f t="shared" si="95"/>
        <v/>
      </c>
      <c r="U355" s="8"/>
      <c r="V355" s="2"/>
      <c r="W355" s="13" t="e">
        <f>IF(F355="","",IF(F355-VLOOKUP($A347,AWstandards,VLOOKUP(D355,Age,2,FALSE),FALSE)&lt;0,"","aw"))</f>
        <v>#N/A</v>
      </c>
    </row>
    <row r="356" spans="1:23">
      <c r="A356" s="83" t="s">
        <v>477</v>
      </c>
      <c r="B356" s="41">
        <v>9</v>
      </c>
      <c r="C356" s="50" t="str">
        <f>IF(A356="","",VLOOKUP($A$347,IF(LEN(A356)=2,F15B,F15A),VLOOKUP(LEFT(A356,1),Fteams,6,FALSE),FALSE))</f>
        <v>Amelie Paviour</v>
      </c>
      <c r="D356" s="50">
        <f>IF(A356="","",VLOOKUP($A347,IF(LEN(A356)=2,F15B,F15A),VLOOKUP(LEFT(A356,1),Fteams,7,FALSE),FALSE))</f>
        <v>0</v>
      </c>
      <c r="E356" s="50" t="str">
        <f t="shared" si="94"/>
        <v>Eastbourne</v>
      </c>
      <c r="F356" s="84" t="s">
        <v>618</v>
      </c>
      <c r="G356" s="85">
        <v>3</v>
      </c>
      <c r="H356" s="86"/>
      <c r="I356" s="8" t="str">
        <f t="shared" si="95"/>
        <v/>
      </c>
      <c r="J356" s="8" t="str">
        <f t="shared" si="95"/>
        <v/>
      </c>
      <c r="K356" s="8" t="str">
        <f t="shared" si="95"/>
        <v/>
      </c>
      <c r="L356" s="8" t="str">
        <f t="shared" si="95"/>
        <v/>
      </c>
      <c r="M356" s="8">
        <f t="shared" si="95"/>
        <v>3</v>
      </c>
      <c r="N356" s="8" t="str">
        <f t="shared" si="95"/>
        <v/>
      </c>
      <c r="O356" s="8" t="str">
        <f t="shared" si="95"/>
        <v/>
      </c>
      <c r="P356" s="8" t="str">
        <f t="shared" si="95"/>
        <v/>
      </c>
      <c r="Q356" s="8" t="str">
        <f t="shared" si="95"/>
        <v/>
      </c>
      <c r="R356" s="8" t="str">
        <f t="shared" si="95"/>
        <v/>
      </c>
      <c r="S356" s="8" t="str">
        <f t="shared" si="95"/>
        <v/>
      </c>
      <c r="T356" s="8" t="str">
        <f t="shared" si="95"/>
        <v/>
      </c>
      <c r="U356" s="8"/>
      <c r="V356" s="2"/>
      <c r="W356" s="13" t="e">
        <f>IF(F356="","",IF(F356-VLOOKUP($A347,AWstandards,VLOOKUP(D356,Age,2,FALSE),FALSE)&lt;0,"","aw"))</f>
        <v>#N/A</v>
      </c>
    </row>
    <row r="357" spans="1:23" ht="13">
      <c r="A357" s="15" t="s">
        <v>2</v>
      </c>
      <c r="B357" s="31"/>
      <c r="C357" s="51" t="s">
        <v>77</v>
      </c>
      <c r="D357" s="52"/>
      <c r="E357" s="53"/>
      <c r="F357" s="20"/>
      <c r="G357" s="35"/>
      <c r="H357" s="2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2" t="s">
        <v>14</v>
      </c>
      <c r="W357" s="2"/>
    </row>
    <row r="358" spans="1:23">
      <c r="A358" s="83" t="s">
        <v>466</v>
      </c>
      <c r="B358" s="41" t="s">
        <v>736</v>
      </c>
      <c r="C358" s="50" t="str">
        <f>IF(A358="","",VLOOKUP($A$357,IF(LEN(A358)=2,F15B,F15A),VLOOKUP(LEFT(A358,1),Fteams,6,FALSE),FALSE))</f>
        <v>Martha Simmons</v>
      </c>
      <c r="D358" s="50">
        <f>IF(A358="","",VLOOKUP($A357,IF(LEN(A358)=2,F15B,F15A),VLOOKUP(LEFT(A358,1),Fteams,7,FALSE),FALSE))</f>
        <v>0</v>
      </c>
      <c r="E358" s="50" t="str">
        <f t="shared" ref="E358:E368" si="96">IF(A358="","",VLOOKUP(LEFT(A358,1),Fteams,2,FALSE))</f>
        <v>Eastbourne</v>
      </c>
      <c r="F358" s="84" t="s">
        <v>737</v>
      </c>
      <c r="G358" s="85">
        <v>11</v>
      </c>
      <c r="H358" s="26"/>
      <c r="I358" s="8" t="str">
        <f t="shared" ref="I358:T368" si="97">IF($A358="","",IF(LEFT($A358,1)=I$19,$G358,""))</f>
        <v/>
      </c>
      <c r="J358" s="8" t="str">
        <f t="shared" si="97"/>
        <v/>
      </c>
      <c r="K358" s="8" t="str">
        <f t="shared" si="97"/>
        <v/>
      </c>
      <c r="L358" s="8" t="str">
        <f t="shared" si="97"/>
        <v/>
      </c>
      <c r="M358" s="8">
        <f t="shared" si="97"/>
        <v>11</v>
      </c>
      <c r="N358" s="8" t="str">
        <f t="shared" si="97"/>
        <v/>
      </c>
      <c r="O358" s="8" t="str">
        <f t="shared" si="97"/>
        <v/>
      </c>
      <c r="P358" s="8" t="str">
        <f t="shared" si="97"/>
        <v/>
      </c>
      <c r="Q358" s="8" t="str">
        <f t="shared" si="97"/>
        <v/>
      </c>
      <c r="R358" s="8" t="str">
        <f t="shared" si="97"/>
        <v/>
      </c>
      <c r="S358" s="8" t="str">
        <f t="shared" si="97"/>
        <v/>
      </c>
      <c r="T358" s="8" t="str">
        <f t="shared" si="97"/>
        <v/>
      </c>
      <c r="U358" s="8"/>
      <c r="V358" s="2"/>
      <c r="W358" s="13" t="e">
        <f>IF(F358="","",IF(F358-VLOOKUP($A357,AWstandards,VLOOKUP(D358,Age,2,FALSE),FALSE)&lt;0,"","aw"))</f>
        <v>#N/A</v>
      </c>
    </row>
    <row r="359" spans="1:23">
      <c r="A359" s="83" t="s">
        <v>467</v>
      </c>
      <c r="B359" s="41">
        <v>2</v>
      </c>
      <c r="C359" s="50" t="str">
        <f>IF(A359="","",VLOOKUP($A$357,IF(LEN(A359)=2,F15B,F15A),VLOOKUP(LEFT(A359,1),Fteams,6,FALSE),FALSE))</f>
        <v>Gabi Petretta</v>
      </c>
      <c r="D359" s="50">
        <f>IF(A359="","",VLOOKUP($A357,IF(LEN(A359)=2,F15B,F15A),VLOOKUP(LEFT(A359,1),Fteams,7,FALSE),FALSE))</f>
        <v>0</v>
      </c>
      <c r="E359" s="50" t="str">
        <f t="shared" si="96"/>
        <v>Worthing</v>
      </c>
      <c r="F359" s="84" t="s">
        <v>566</v>
      </c>
      <c r="G359" s="85">
        <v>10</v>
      </c>
      <c r="H359" s="26"/>
      <c r="I359" s="8" t="str">
        <f t="shared" si="97"/>
        <v/>
      </c>
      <c r="J359" s="8" t="str">
        <f t="shared" si="97"/>
        <v/>
      </c>
      <c r="K359" s="8" t="str">
        <f t="shared" si="97"/>
        <v/>
      </c>
      <c r="L359" s="8" t="str">
        <f t="shared" si="97"/>
        <v/>
      </c>
      <c r="M359" s="8" t="str">
        <f t="shared" si="97"/>
        <v/>
      </c>
      <c r="N359" s="8" t="str">
        <f t="shared" si="97"/>
        <v/>
      </c>
      <c r="O359" s="8" t="str">
        <f t="shared" si="97"/>
        <v/>
      </c>
      <c r="P359" s="8">
        <f t="shared" si="97"/>
        <v>10</v>
      </c>
      <c r="Q359" s="8" t="str">
        <f t="shared" si="97"/>
        <v/>
      </c>
      <c r="R359" s="8" t="str">
        <f t="shared" si="97"/>
        <v/>
      </c>
      <c r="S359" s="8" t="str">
        <f t="shared" si="97"/>
        <v/>
      </c>
      <c r="T359" s="8" t="str">
        <f t="shared" si="97"/>
        <v/>
      </c>
      <c r="U359" s="8"/>
      <c r="V359" s="2"/>
      <c r="W359" s="13" t="e">
        <f>IF(F359="","",IF(F359-VLOOKUP($A357,AWstandards,VLOOKUP(D359,Age,2,FALSE),FALSE)&lt;0,"","aw"))</f>
        <v>#N/A</v>
      </c>
    </row>
    <row r="360" spans="1:23">
      <c r="A360" s="83" t="s">
        <v>457</v>
      </c>
      <c r="B360" s="41">
        <v>3</v>
      </c>
      <c r="C360" s="50" t="str">
        <f>IF(A360="","",VLOOKUP($A$357,IF(LEN(A360)=2,F15B,F15A),VLOOKUP(LEFT(A360,1),Fteams,6,FALSE),FALSE))</f>
        <v>Gracie Fox</v>
      </c>
      <c r="D360" s="50">
        <f>IF(A360="","",VLOOKUP($A357,IF(LEN(A360)=2,F15B,F15A),VLOOKUP(LEFT(A360,1),Fteams,7,FALSE),FALSE))</f>
        <v>0</v>
      </c>
      <c r="E360" s="50" t="str">
        <f t="shared" si="96"/>
        <v>Brighton &amp; Hove</v>
      </c>
      <c r="F360" s="84" t="s">
        <v>738</v>
      </c>
      <c r="G360" s="85">
        <v>9</v>
      </c>
      <c r="H360" s="26"/>
      <c r="I360" s="8" t="str">
        <f t="shared" si="97"/>
        <v/>
      </c>
      <c r="J360" s="8">
        <f t="shared" si="97"/>
        <v>9</v>
      </c>
      <c r="K360" s="8" t="str">
        <f t="shared" si="97"/>
        <v/>
      </c>
      <c r="L360" s="8" t="str">
        <f t="shared" si="97"/>
        <v/>
      </c>
      <c r="M360" s="8" t="str">
        <f t="shared" si="97"/>
        <v/>
      </c>
      <c r="N360" s="8" t="str">
        <f t="shared" si="97"/>
        <v/>
      </c>
      <c r="O360" s="8" t="str">
        <f t="shared" si="97"/>
        <v/>
      </c>
      <c r="P360" s="8" t="str">
        <f t="shared" si="97"/>
        <v/>
      </c>
      <c r="Q360" s="8" t="str">
        <f t="shared" si="97"/>
        <v/>
      </c>
      <c r="R360" s="8" t="str">
        <f t="shared" si="97"/>
        <v/>
      </c>
      <c r="S360" s="8" t="str">
        <f t="shared" si="97"/>
        <v/>
      </c>
      <c r="T360" s="8" t="str">
        <f t="shared" si="97"/>
        <v/>
      </c>
      <c r="U360" s="8"/>
      <c r="V360" s="2"/>
      <c r="W360" s="13" t="e">
        <f>IF(F360="","",IF(F360-VLOOKUP($A357,AWstandards,VLOOKUP(D360,Age,2,FALSE),FALSE)&lt;0,"","aw"))</f>
        <v>#N/A</v>
      </c>
    </row>
    <row r="361" spans="1:23">
      <c r="A361" s="83" t="s">
        <v>458</v>
      </c>
      <c r="B361" s="41">
        <v>4</v>
      </c>
      <c r="C361" s="50" t="str">
        <f>IF(A361="","",VLOOKUP($A$357,IF(LEN(A361)=2,F15B,F15A),VLOOKUP(LEFT(A361,1),Fteams,6,FALSE),FALSE))</f>
        <v>Grace Bleach</v>
      </c>
      <c r="D361" s="50">
        <f>IF(A361="","",VLOOKUP($A357,IF(LEN(A361)=2,F15B,F15A),VLOOKUP(LEFT(A361,1),Fteams,7,FALSE),FALSE))</f>
        <v>0</v>
      </c>
      <c r="E361" s="50" t="str">
        <f t="shared" si="96"/>
        <v>East Grinstead</v>
      </c>
      <c r="F361" s="84" t="s">
        <v>739</v>
      </c>
      <c r="G361" s="85">
        <v>8</v>
      </c>
      <c r="H361" s="26"/>
      <c r="I361" s="8" t="str">
        <f t="shared" si="97"/>
        <v/>
      </c>
      <c r="J361" s="8" t="str">
        <f t="shared" si="97"/>
        <v/>
      </c>
      <c r="K361" s="8" t="str">
        <f t="shared" si="97"/>
        <v/>
      </c>
      <c r="L361" s="8" t="str">
        <f t="shared" si="97"/>
        <v/>
      </c>
      <c r="M361" s="8" t="str">
        <f t="shared" si="97"/>
        <v/>
      </c>
      <c r="N361" s="8" t="str">
        <f t="shared" si="97"/>
        <v/>
      </c>
      <c r="O361" s="8" t="str">
        <f t="shared" si="97"/>
        <v/>
      </c>
      <c r="P361" s="8" t="str">
        <f t="shared" si="97"/>
        <v/>
      </c>
      <c r="Q361" s="8" t="str">
        <f t="shared" si="97"/>
        <v/>
      </c>
      <c r="R361" s="8">
        <f t="shared" si="97"/>
        <v>8</v>
      </c>
      <c r="S361" s="8" t="str">
        <f t="shared" si="97"/>
        <v/>
      </c>
      <c r="T361" s="8" t="str">
        <f t="shared" si="97"/>
        <v/>
      </c>
      <c r="U361" s="8"/>
      <c r="V361" s="2"/>
      <c r="W361" s="13" t="e">
        <f>IF(F361="","",IF(F361-VLOOKUP($A357,AWstandards,VLOOKUP(D361,Age,2,FALSE),FALSE)&lt;0,"","aw"))</f>
        <v>#N/A</v>
      </c>
    </row>
    <row r="362" spans="1:23">
      <c r="A362" s="83" t="s">
        <v>446</v>
      </c>
      <c r="B362" s="41">
        <v>5</v>
      </c>
      <c r="C362" s="50" t="str">
        <f>IF(A362="","",VLOOKUP($A$357,IF(LEN(A362)=2,F15B,F15A),VLOOKUP(LEFT(A362,1),Fteams,6,FALSE),FALSE))</f>
        <v>Anna Duncan</v>
      </c>
      <c r="D362" s="50">
        <f>IF(A362="","",VLOOKUP($A357,IF(LEN(A362)=2,F15B,F15A),VLOOKUP(LEFT(A362,1),Fteams,7,FALSE),FALSE))</f>
        <v>0</v>
      </c>
      <c r="E362" s="50" t="str">
        <f t="shared" si="96"/>
        <v>Crawley</v>
      </c>
      <c r="F362" s="84" t="s">
        <v>740</v>
      </c>
      <c r="G362" s="85">
        <v>7</v>
      </c>
      <c r="H362" s="26"/>
      <c r="I362" s="8" t="str">
        <f t="shared" si="97"/>
        <v/>
      </c>
      <c r="J362" s="8" t="str">
        <f t="shared" si="97"/>
        <v/>
      </c>
      <c r="K362" s="8">
        <f t="shared" si="97"/>
        <v>7</v>
      </c>
      <c r="L362" s="8" t="str">
        <f t="shared" si="97"/>
        <v/>
      </c>
      <c r="M362" s="8" t="str">
        <f t="shared" si="97"/>
        <v/>
      </c>
      <c r="N362" s="8" t="str">
        <f t="shared" si="97"/>
        <v/>
      </c>
      <c r="O362" s="8" t="str">
        <f t="shared" si="97"/>
        <v/>
      </c>
      <c r="P362" s="8" t="str">
        <f t="shared" si="97"/>
        <v/>
      </c>
      <c r="Q362" s="8" t="str">
        <f t="shared" si="97"/>
        <v/>
      </c>
      <c r="R362" s="8" t="str">
        <f t="shared" si="97"/>
        <v/>
      </c>
      <c r="S362" s="8" t="str">
        <f t="shared" si="97"/>
        <v/>
      </c>
      <c r="T362" s="8" t="str">
        <f t="shared" si="97"/>
        <v/>
      </c>
      <c r="U362" s="8"/>
      <c r="V362" s="2"/>
      <c r="W362" s="13" t="e">
        <f>IF(F362="","",IF(F362-VLOOKUP($A357,AWstandards,VLOOKUP(D362,Age,2,FALSE),FALSE)&lt;0,"","aw"))</f>
        <v>#N/A</v>
      </c>
    </row>
    <row r="363" spans="1:23">
      <c r="A363" s="83" t="s">
        <v>444</v>
      </c>
      <c r="B363" s="41">
        <v>6</v>
      </c>
      <c r="C363" s="50" t="str">
        <f>IF(A363="","",VLOOKUP($A$357,IF(LEN(A363)=2,F15B,F15A),VLOOKUP(LEFT(A363,1),Fteams,6,FALSE),FALSE))</f>
        <v>Poppy Hine</v>
      </c>
      <c r="D363" s="50">
        <f>IF(A363="","",VLOOKUP($A357,IF(LEN(A363)=2,F15B,F15A),VLOOKUP(LEFT(A363,1),Fteams,7,FALSE),FALSE))</f>
        <v>0</v>
      </c>
      <c r="E363" s="50" t="str">
        <f t="shared" si="96"/>
        <v>Chichester</v>
      </c>
      <c r="F363" s="84" t="s">
        <v>741</v>
      </c>
      <c r="G363" s="85">
        <v>6</v>
      </c>
      <c r="H363" s="26"/>
      <c r="I363" s="8" t="str">
        <f t="shared" si="97"/>
        <v/>
      </c>
      <c r="J363" s="8" t="str">
        <f t="shared" si="97"/>
        <v/>
      </c>
      <c r="K363" s="8" t="str">
        <f t="shared" si="97"/>
        <v/>
      </c>
      <c r="L363" s="8">
        <f t="shared" si="97"/>
        <v>6</v>
      </c>
      <c r="M363" s="8" t="str">
        <f t="shared" si="97"/>
        <v/>
      </c>
      <c r="N363" s="8" t="str">
        <f t="shared" si="97"/>
        <v/>
      </c>
      <c r="O363" s="8" t="str">
        <f t="shared" si="97"/>
        <v/>
      </c>
      <c r="P363" s="8" t="str">
        <f t="shared" si="97"/>
        <v/>
      </c>
      <c r="Q363" s="8" t="str">
        <f t="shared" si="97"/>
        <v/>
      </c>
      <c r="R363" s="8" t="str">
        <f t="shared" si="97"/>
        <v/>
      </c>
      <c r="S363" s="8" t="str">
        <f t="shared" si="97"/>
        <v/>
      </c>
      <c r="T363" s="8" t="str">
        <f t="shared" si="97"/>
        <v/>
      </c>
      <c r="U363" s="8"/>
      <c r="V363" s="2"/>
      <c r="W363" s="13" t="e">
        <f>IF(F363="","",IF(F363-VLOOKUP($A357,AWstandards,VLOOKUP(D363,Age,2,FALSE),FALSE)&lt;0,"","aw"))</f>
        <v>#N/A</v>
      </c>
    </row>
    <row r="364" spans="1:23">
      <c r="A364" s="83" t="s">
        <v>465</v>
      </c>
      <c r="B364" s="41">
        <v>7</v>
      </c>
      <c r="C364" s="50" t="str">
        <f>IF(A364="","",VLOOKUP($A$357,IF(LEN(A364)=2,F15B,F15A),VLOOKUP(LEFT(A364,1),Fteams,6,FALSE),FALSE))</f>
        <v>Mia Gaul</v>
      </c>
      <c r="D364" s="50">
        <f>IF(A364="","",VLOOKUP($A357,IF(LEN(A364)=2,F15B,F15A),VLOOKUP(LEFT(A364,1),Fteams,7,FALSE),FALSE))</f>
        <v>0</v>
      </c>
      <c r="E364" s="50" t="str">
        <f t="shared" si="96"/>
        <v>Horsham BS</v>
      </c>
      <c r="F364" s="84" t="s">
        <v>742</v>
      </c>
      <c r="G364" s="85">
        <v>5</v>
      </c>
      <c r="H364" s="26"/>
      <c r="I364" s="8" t="str">
        <f t="shared" si="97"/>
        <v/>
      </c>
      <c r="J364" s="8" t="str">
        <f t="shared" si="97"/>
        <v/>
      </c>
      <c r="K364" s="8" t="str">
        <f t="shared" si="97"/>
        <v/>
      </c>
      <c r="L364" s="8" t="str">
        <f t="shared" si="97"/>
        <v/>
      </c>
      <c r="M364" s="8" t="str">
        <f t="shared" si="97"/>
        <v/>
      </c>
      <c r="N364" s="8">
        <f t="shared" si="97"/>
        <v>5</v>
      </c>
      <c r="O364" s="8" t="str">
        <f t="shared" si="97"/>
        <v/>
      </c>
      <c r="P364" s="8" t="str">
        <f t="shared" si="97"/>
        <v/>
      </c>
      <c r="Q364" s="8" t="str">
        <f t="shared" si="97"/>
        <v/>
      </c>
      <c r="R364" s="8" t="str">
        <f t="shared" si="97"/>
        <v/>
      </c>
      <c r="S364" s="8" t="str">
        <f t="shared" si="97"/>
        <v/>
      </c>
      <c r="T364" s="8" t="str">
        <f t="shared" si="97"/>
        <v/>
      </c>
      <c r="U364" s="8"/>
      <c r="V364" s="2"/>
      <c r="W364" s="13" t="e">
        <f>IF(F364="","",IF(F364-VLOOKUP($A357,AWstandards,VLOOKUP(D364,Age,2,FALSE),FALSE)&lt;0,"","aw"))</f>
        <v>#N/A</v>
      </c>
    </row>
    <row r="365" spans="1:23">
      <c r="A365" s="83" t="s">
        <v>445</v>
      </c>
      <c r="B365" s="41">
        <v>8</v>
      </c>
      <c r="C365" s="50" t="str">
        <f>IF(A365="","",VLOOKUP($A$357,IF(LEN(A365)=2,F15B,F15A),VLOOKUP(LEFT(A365,1),Fteams,6,FALSE),FALSE))</f>
        <v>Romy Holdsworth-O'Donnell</v>
      </c>
      <c r="D365" s="50">
        <f>IF(A365="","",VLOOKUP($A357,IF(LEN(A365)=2,F15B,F15A),VLOOKUP(LEFT(A365,1),Fteams,7,FALSE),FALSE))</f>
        <v>0</v>
      </c>
      <c r="E365" s="50" t="str">
        <f t="shared" si="96"/>
        <v>Lewes</v>
      </c>
      <c r="F365" s="84" t="s">
        <v>743</v>
      </c>
      <c r="G365" s="85">
        <v>4</v>
      </c>
      <c r="H365" s="26"/>
      <c r="I365" s="8" t="str">
        <f t="shared" si="97"/>
        <v/>
      </c>
      <c r="J365" s="8" t="str">
        <f t="shared" si="97"/>
        <v/>
      </c>
      <c r="K365" s="8" t="str">
        <f t="shared" si="97"/>
        <v/>
      </c>
      <c r="L365" s="8" t="str">
        <f t="shared" si="97"/>
        <v/>
      </c>
      <c r="M365" s="8" t="str">
        <f t="shared" si="97"/>
        <v/>
      </c>
      <c r="N365" s="8" t="str">
        <f t="shared" si="97"/>
        <v/>
      </c>
      <c r="O365" s="8">
        <f t="shared" si="97"/>
        <v>4</v>
      </c>
      <c r="P365" s="8" t="str">
        <f t="shared" si="97"/>
        <v/>
      </c>
      <c r="Q365" s="8" t="str">
        <f t="shared" si="97"/>
        <v/>
      </c>
      <c r="R365" s="8" t="str">
        <f t="shared" si="97"/>
        <v/>
      </c>
      <c r="S365" s="8" t="str">
        <f t="shared" si="97"/>
        <v/>
      </c>
      <c r="T365" s="8" t="str">
        <f t="shared" si="97"/>
        <v/>
      </c>
      <c r="U365" s="8"/>
      <c r="V365" s="2"/>
      <c r="W365" s="13" t="e">
        <f>IF(F365="","",IF(F365-VLOOKUP($A357,AWstandards,VLOOKUP(D365,Age,2,FALSE),FALSE)&lt;0,"","aw"))</f>
        <v>#N/A</v>
      </c>
    </row>
    <row r="366" spans="1:23">
      <c r="A366" s="83" t="s">
        <v>486</v>
      </c>
      <c r="B366" s="41">
        <v>9</v>
      </c>
      <c r="C366" s="50" t="str">
        <f>IF(A366="","",VLOOKUP($A$357,IF(LEN(A366)=2,F15B,F15A),VLOOKUP(LEFT(A366,1),Fteams,6,FALSE),FALSE))</f>
        <v>Amy Hunneman</v>
      </c>
      <c r="D366" s="50">
        <f>IF(A366="","",VLOOKUP($A357,IF(LEN(A366)=2,F15B,F15A),VLOOKUP(LEFT(A366,1),Fteams,7,FALSE),FALSE))</f>
        <v>0</v>
      </c>
      <c r="E366" s="50" t="str">
        <f t="shared" si="96"/>
        <v>Hastings</v>
      </c>
      <c r="F366" s="84" t="s">
        <v>745</v>
      </c>
      <c r="G366" s="85">
        <v>3</v>
      </c>
      <c r="H366" s="26"/>
      <c r="I366" s="8" t="str">
        <f t="shared" si="97"/>
        <v/>
      </c>
      <c r="J366" s="8" t="str">
        <f t="shared" si="97"/>
        <v/>
      </c>
      <c r="K366" s="8" t="str">
        <f t="shared" si="97"/>
        <v/>
      </c>
      <c r="L366" s="8" t="str">
        <f t="shared" si="97"/>
        <v/>
      </c>
      <c r="M366" s="8" t="str">
        <f t="shared" si="97"/>
        <v/>
      </c>
      <c r="N366" s="8" t="str">
        <f t="shared" si="97"/>
        <v/>
      </c>
      <c r="O366" s="8" t="str">
        <f t="shared" si="97"/>
        <v/>
      </c>
      <c r="P366" s="8" t="str">
        <f t="shared" si="97"/>
        <v/>
      </c>
      <c r="Q366" s="8" t="str">
        <f t="shared" si="97"/>
        <v/>
      </c>
      <c r="R366" s="8" t="str">
        <f t="shared" si="97"/>
        <v/>
      </c>
      <c r="S366" s="8">
        <f t="shared" si="97"/>
        <v>3</v>
      </c>
      <c r="T366" s="8" t="str">
        <f t="shared" si="97"/>
        <v/>
      </c>
      <c r="U366" s="8"/>
      <c r="V366" s="2"/>
      <c r="W366" s="13" t="e">
        <f>IF(F366="","",IF(F366-VLOOKUP($A357,AWstandards,VLOOKUP(D366,Age,2,FALSE),FALSE)&lt;0,"","aw"))</f>
        <v>#N/A</v>
      </c>
    </row>
    <row r="367" spans="1:23">
      <c r="A367" s="83" t="s">
        <v>744</v>
      </c>
      <c r="B367" s="41">
        <v>10</v>
      </c>
      <c r="C367" s="50" t="str">
        <f>IF(A367="","",VLOOKUP($A$357,IF(LEN(A367)=2,F15B,F15A),VLOOKUP(LEFT(A367,1),Fteams,6,FALSE),FALSE))</f>
        <v>Jessica Diack</v>
      </c>
      <c r="D367" s="50">
        <f>IF(A367="","",VLOOKUP($A357,IF(LEN(A367)=2,F15B,F15A),VLOOKUP(LEFT(A367,1),Fteams,7,FALSE),FALSE))</f>
        <v>0</v>
      </c>
      <c r="E367" s="50" t="str">
        <f t="shared" si="96"/>
        <v>Haywards Heath</v>
      </c>
      <c r="F367" s="84" t="s">
        <v>746</v>
      </c>
      <c r="G367" s="85">
        <v>2</v>
      </c>
      <c r="H367" s="26"/>
      <c r="I367" s="8" t="str">
        <f t="shared" si="97"/>
        <v/>
      </c>
      <c r="J367" s="8" t="str">
        <f t="shared" si="97"/>
        <v/>
      </c>
      <c r="K367" s="8" t="str">
        <f t="shared" si="97"/>
        <v/>
      </c>
      <c r="L367" s="8" t="str">
        <f t="shared" si="97"/>
        <v/>
      </c>
      <c r="M367" s="8" t="str">
        <f t="shared" si="97"/>
        <v/>
      </c>
      <c r="N367" s="8" t="str">
        <f t="shared" si="97"/>
        <v/>
      </c>
      <c r="O367" s="8" t="str">
        <f t="shared" si="97"/>
        <v/>
      </c>
      <c r="P367" s="8" t="str">
        <f t="shared" si="97"/>
        <v/>
      </c>
      <c r="Q367" s="8">
        <f t="shared" si="97"/>
        <v>2</v>
      </c>
      <c r="R367" s="8" t="str">
        <f t="shared" si="97"/>
        <v/>
      </c>
      <c r="S367" s="8" t="str">
        <f t="shared" si="97"/>
        <v/>
      </c>
      <c r="T367" s="8" t="str">
        <f t="shared" si="97"/>
        <v/>
      </c>
      <c r="U367" s="8"/>
      <c r="V367" s="2"/>
      <c r="W367" s="13" t="e">
        <f>IF(F367="","",IF(F367-VLOOKUP($A357,AWstandards,VLOOKUP(D367,Age,2,FALSE),FALSE)&lt;0,"","aw"))</f>
        <v>#N/A</v>
      </c>
    </row>
    <row r="368" spans="1:23">
      <c r="A368" s="83" t="s">
        <v>448</v>
      </c>
      <c r="B368" s="41">
        <v>11</v>
      </c>
      <c r="C368" s="50" t="str">
        <f>IF(A368="","",VLOOKUP($A$357,IF(LEN(A368)=2,F15B,F15A),VLOOKUP(LEFT(A368,1),Fteams,6,FALSE),FALSE))</f>
        <v>Layla Harmer</v>
      </c>
      <c r="D368" s="50">
        <f>IF(A368="","",VLOOKUP($A357,IF(LEN(A368)=2,F15B,F15A),VLOOKUP(LEFT(A368,1),Fteams,7,FALSE),FALSE))</f>
        <v>0</v>
      </c>
      <c r="E368" s="50" t="str">
        <f t="shared" si="96"/>
        <v>HYAC</v>
      </c>
      <c r="F368" s="84" t="s">
        <v>747</v>
      </c>
      <c r="G368" s="85">
        <v>1</v>
      </c>
      <c r="H368" s="26"/>
      <c r="I368" s="8">
        <f t="shared" si="97"/>
        <v>1</v>
      </c>
      <c r="J368" s="8" t="str">
        <f t="shared" si="97"/>
        <v/>
      </c>
      <c r="K368" s="8" t="str">
        <f t="shared" si="97"/>
        <v/>
      </c>
      <c r="L368" s="8" t="str">
        <f t="shared" si="97"/>
        <v/>
      </c>
      <c r="M368" s="8" t="str">
        <f t="shared" si="97"/>
        <v/>
      </c>
      <c r="N368" s="8" t="str">
        <f t="shared" si="97"/>
        <v/>
      </c>
      <c r="O368" s="8" t="str">
        <f t="shared" si="97"/>
        <v/>
      </c>
      <c r="P368" s="8" t="str">
        <f t="shared" si="97"/>
        <v/>
      </c>
      <c r="Q368" s="8" t="str">
        <f t="shared" si="97"/>
        <v/>
      </c>
      <c r="R368" s="8" t="str">
        <f t="shared" si="97"/>
        <v/>
      </c>
      <c r="S368" s="8" t="str">
        <f t="shared" si="97"/>
        <v/>
      </c>
      <c r="T368" s="8" t="str">
        <f t="shared" si="97"/>
        <v/>
      </c>
      <c r="U368" s="8"/>
      <c r="V368" s="2"/>
      <c r="W368" s="13" t="e">
        <f>IF(F368="","",IF(F368-VLOOKUP($A357,AWstandards,VLOOKUP(D368,Age,2,FALSE),FALSE)&lt;0,"","aw"))</f>
        <v>#N/A</v>
      </c>
    </row>
    <row r="369" spans="1:23" ht="13">
      <c r="A369" s="15" t="s">
        <v>2</v>
      </c>
      <c r="B369" s="31"/>
      <c r="C369" s="51" t="s">
        <v>78</v>
      </c>
      <c r="D369" s="52"/>
      <c r="E369" s="53"/>
      <c r="F369" s="20"/>
      <c r="G369" s="35"/>
      <c r="H369" s="2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2" t="s">
        <v>15</v>
      </c>
      <c r="W369" s="2"/>
    </row>
    <row r="370" spans="1:23">
      <c r="A370" s="83" t="s">
        <v>477</v>
      </c>
      <c r="B370" s="41">
        <v>1</v>
      </c>
      <c r="C370" s="50" t="str">
        <f>IF(A370="","",VLOOKUP($A$369,IF(LEN(A370)=2,F15B,F15A),VLOOKUP(LEFT(A370,1),Fteams,6,FALSE),FALSE))</f>
        <v>Lily Holmes</v>
      </c>
      <c r="D370" s="50">
        <f>IF(A370="","",VLOOKUP($A369,IF(LEN(A370)=2,F15B,F15A),VLOOKUP(LEFT(A370,1),Fteams,7,FALSE),FALSE))</f>
        <v>0</v>
      </c>
      <c r="E370" s="50" t="str">
        <f t="shared" ref="E370:E379" si="98">IF(A370="","",VLOOKUP(LEFT(A370,1),Fteams,2,FALSE))</f>
        <v>Eastbourne</v>
      </c>
      <c r="F370" s="84" t="s">
        <v>725</v>
      </c>
      <c r="G370" s="85">
        <v>11</v>
      </c>
      <c r="H370" s="26"/>
      <c r="I370" s="8" t="str">
        <f t="shared" ref="I370:T379" si="99">IF($A370="","",IF(LEFT($A370,1)=I$19,$G370,""))</f>
        <v/>
      </c>
      <c r="J370" s="8" t="str">
        <f t="shared" si="99"/>
        <v/>
      </c>
      <c r="K370" s="8" t="str">
        <f t="shared" si="99"/>
        <v/>
      </c>
      <c r="L370" s="8" t="str">
        <f t="shared" si="99"/>
        <v/>
      </c>
      <c r="M370" s="8">
        <f t="shared" si="99"/>
        <v>11</v>
      </c>
      <c r="N370" s="8" t="str">
        <f t="shared" si="99"/>
        <v/>
      </c>
      <c r="O370" s="8" t="str">
        <f t="shared" si="99"/>
        <v/>
      </c>
      <c r="P370" s="8" t="str">
        <f t="shared" si="99"/>
        <v/>
      </c>
      <c r="Q370" s="8" t="str">
        <f t="shared" si="99"/>
        <v/>
      </c>
      <c r="R370" s="8" t="str">
        <f t="shared" si="99"/>
        <v/>
      </c>
      <c r="S370" s="8" t="str">
        <f t="shared" si="99"/>
        <v/>
      </c>
      <c r="T370" s="8" t="str">
        <f t="shared" si="99"/>
        <v/>
      </c>
      <c r="U370" s="8"/>
      <c r="V370" s="2"/>
      <c r="W370" s="13" t="e">
        <f>IF(F370="","",IF(F370-VLOOKUP($A369,AWstandards,VLOOKUP(D370,Age,2,FALSE),FALSE)&lt;0,"","aw"))</f>
        <v>#N/A</v>
      </c>
    </row>
    <row r="371" spans="1:23">
      <c r="A371" s="83" t="s">
        <v>443</v>
      </c>
      <c r="B371" s="41">
        <v>2</v>
      </c>
      <c r="C371" s="50" t="str">
        <f>IF(A371="","",VLOOKUP($A$369,IF(LEN(A371)=2,F15B,F15A),VLOOKUP(LEFT(A371,1),Fteams,6,FALSE),FALSE))</f>
        <v>Alex Koloutsos</v>
      </c>
      <c r="D371" s="50">
        <f>IF(A371="","",VLOOKUP($A369,IF(LEN(A371)=2,F15B,F15A),VLOOKUP(LEFT(A371,1),Fteams,7,FALSE),FALSE))</f>
        <v>0</v>
      </c>
      <c r="E371" s="50" t="str">
        <f t="shared" si="98"/>
        <v>Brighton &amp; Hove</v>
      </c>
      <c r="F371" s="84" t="s">
        <v>748</v>
      </c>
      <c r="G371" s="85">
        <v>10</v>
      </c>
      <c r="H371" s="26"/>
      <c r="I371" s="8" t="str">
        <f t="shared" si="99"/>
        <v/>
      </c>
      <c r="J371" s="8">
        <f t="shared" si="99"/>
        <v>10</v>
      </c>
      <c r="K371" s="8" t="str">
        <f t="shared" si="99"/>
        <v/>
      </c>
      <c r="L371" s="8" t="str">
        <f t="shared" si="99"/>
        <v/>
      </c>
      <c r="M371" s="8" t="str">
        <f t="shared" si="99"/>
        <v/>
      </c>
      <c r="N371" s="8" t="str">
        <f t="shared" si="99"/>
        <v/>
      </c>
      <c r="O371" s="8" t="str">
        <f t="shared" si="99"/>
        <v/>
      </c>
      <c r="P371" s="8" t="str">
        <f t="shared" si="99"/>
        <v/>
      </c>
      <c r="Q371" s="8" t="str">
        <f t="shared" si="99"/>
        <v/>
      </c>
      <c r="R371" s="8" t="str">
        <f t="shared" si="99"/>
        <v/>
      </c>
      <c r="S371" s="8" t="str">
        <f t="shared" si="99"/>
        <v/>
      </c>
      <c r="T371" s="8" t="str">
        <f t="shared" si="99"/>
        <v/>
      </c>
      <c r="U371" s="8"/>
      <c r="V371" s="2"/>
      <c r="W371" s="13" t="e">
        <f>IF(F371="","",IF(F371-VLOOKUP($A369,AWstandards,VLOOKUP(D371,Age,2,FALSE),FALSE)&lt;0,"","aw"))</f>
        <v>#N/A</v>
      </c>
    </row>
    <row r="372" spans="1:23">
      <c r="A372" s="83" t="s">
        <v>539</v>
      </c>
      <c r="B372" s="41">
        <v>3</v>
      </c>
      <c r="C372" s="50" t="str">
        <f>IF(A372="","",VLOOKUP($A$369,IF(LEN(A372)=2,F15B,F15A),VLOOKUP(LEFT(A372,1),Fteams,6,FALSE),FALSE))</f>
        <v>Eva-BetsyTaylor</v>
      </c>
      <c r="D372" s="50">
        <f>IF(A372="","",VLOOKUP($A369,IF(LEN(A372)=2,F15B,F15A),VLOOKUP(LEFT(A372,1),Fteams,7,FALSE),FALSE))</f>
        <v>0</v>
      </c>
      <c r="E372" s="50" t="str">
        <f t="shared" si="98"/>
        <v>Worthing</v>
      </c>
      <c r="F372" s="84" t="s">
        <v>749</v>
      </c>
      <c r="G372" s="85">
        <v>9</v>
      </c>
      <c r="H372" s="26"/>
      <c r="I372" s="8" t="str">
        <f t="shared" si="99"/>
        <v/>
      </c>
      <c r="J372" s="8" t="str">
        <f t="shared" si="99"/>
        <v/>
      </c>
      <c r="K372" s="8" t="str">
        <f t="shared" si="99"/>
        <v/>
      </c>
      <c r="L372" s="8" t="str">
        <f t="shared" si="99"/>
        <v/>
      </c>
      <c r="M372" s="8" t="str">
        <f t="shared" si="99"/>
        <v/>
      </c>
      <c r="N372" s="8" t="str">
        <f t="shared" si="99"/>
        <v/>
      </c>
      <c r="O372" s="8" t="str">
        <f t="shared" si="99"/>
        <v/>
      </c>
      <c r="P372" s="8">
        <f t="shared" si="99"/>
        <v>9</v>
      </c>
      <c r="Q372" s="8" t="str">
        <f t="shared" si="99"/>
        <v/>
      </c>
      <c r="R372" s="8" t="str">
        <f t="shared" si="99"/>
        <v/>
      </c>
      <c r="S372" s="8" t="str">
        <f t="shared" si="99"/>
        <v/>
      </c>
      <c r="T372" s="8" t="str">
        <f t="shared" si="99"/>
        <v/>
      </c>
      <c r="U372" s="8"/>
      <c r="V372" s="2"/>
      <c r="W372" s="13" t="e">
        <f>IF(F372="","",IF(F372-VLOOKUP($A369,AWstandards,VLOOKUP(D372,Age,2,FALSE),FALSE)&lt;0,"","aw"))</f>
        <v>#N/A</v>
      </c>
    </row>
    <row r="373" spans="1:23">
      <c r="A373" s="83" t="s">
        <v>447</v>
      </c>
      <c r="B373" s="41">
        <v>4</v>
      </c>
      <c r="C373" s="50" t="str">
        <f>IF(A373="","",VLOOKUP($A$369,IF(LEN(A373)=2,F15B,F15A),VLOOKUP(LEFT(A373,1),Fteams,6,FALSE),FALSE))</f>
        <v>Maribelle la Cock</v>
      </c>
      <c r="D373" s="50">
        <f>IF(A373="","",VLOOKUP($A369,IF(LEN(A373)=2,F15B,F15A),VLOOKUP(LEFT(A373,1),Fteams,7,FALSE),FALSE))</f>
        <v>0</v>
      </c>
      <c r="E373" s="50" t="str">
        <f t="shared" si="98"/>
        <v>East Grinstead</v>
      </c>
      <c r="F373" s="84" t="s">
        <v>741</v>
      </c>
      <c r="G373" s="85">
        <v>8</v>
      </c>
      <c r="H373" s="26"/>
      <c r="I373" s="8" t="str">
        <f t="shared" si="99"/>
        <v/>
      </c>
      <c r="J373" s="8" t="str">
        <f t="shared" si="99"/>
        <v/>
      </c>
      <c r="K373" s="8" t="str">
        <f t="shared" si="99"/>
        <v/>
      </c>
      <c r="L373" s="8" t="str">
        <f t="shared" si="99"/>
        <v/>
      </c>
      <c r="M373" s="8" t="str">
        <f t="shared" si="99"/>
        <v/>
      </c>
      <c r="N373" s="8" t="str">
        <f t="shared" si="99"/>
        <v/>
      </c>
      <c r="O373" s="8" t="str">
        <f t="shared" si="99"/>
        <v/>
      </c>
      <c r="P373" s="8" t="str">
        <f t="shared" si="99"/>
        <v/>
      </c>
      <c r="Q373" s="8" t="str">
        <f t="shared" si="99"/>
        <v/>
      </c>
      <c r="R373" s="8">
        <f t="shared" si="99"/>
        <v>8</v>
      </c>
      <c r="S373" s="8" t="str">
        <f t="shared" si="99"/>
        <v/>
      </c>
      <c r="T373" s="8" t="str">
        <f t="shared" si="99"/>
        <v/>
      </c>
      <c r="U373" s="8"/>
      <c r="V373" s="2"/>
      <c r="W373" s="13" t="e">
        <f>IF(F373="","",IF(F373-VLOOKUP($A369,AWstandards,VLOOKUP(D373,Age,2,FALSE),FALSE)&lt;0,"","aw"))</f>
        <v>#N/A</v>
      </c>
    </row>
    <row r="374" spans="1:23">
      <c r="A374" s="83" t="s">
        <v>507</v>
      </c>
      <c r="B374" s="41">
        <v>5</v>
      </c>
      <c r="C374" s="50" t="str">
        <f>IF(A374="","",VLOOKUP($A$369,IF(LEN(A374)=2,F15B,F15A),VLOOKUP(LEFT(A374,1),Fteams,6,FALSE),FALSE))</f>
        <v>Eryn Denton-Brown</v>
      </c>
      <c r="D374" s="50">
        <f>IF(A374="","",VLOOKUP($A369,IF(LEN(A374)=2,F15B,F15A),VLOOKUP(LEFT(A374,1),Fteams,7,FALSE),FALSE))</f>
        <v>0</v>
      </c>
      <c r="E374" s="50" t="str">
        <f t="shared" si="98"/>
        <v>Horsham BS</v>
      </c>
      <c r="F374" s="84" t="s">
        <v>750</v>
      </c>
      <c r="G374" s="85">
        <v>7</v>
      </c>
      <c r="H374" s="26"/>
      <c r="I374" s="8" t="str">
        <f t="shared" si="99"/>
        <v/>
      </c>
      <c r="J374" s="8" t="str">
        <f t="shared" si="99"/>
        <v/>
      </c>
      <c r="K374" s="8" t="str">
        <f t="shared" si="99"/>
        <v/>
      </c>
      <c r="L374" s="8" t="str">
        <f t="shared" si="99"/>
        <v/>
      </c>
      <c r="M374" s="8" t="str">
        <f t="shared" si="99"/>
        <v/>
      </c>
      <c r="N374" s="8">
        <f t="shared" si="99"/>
        <v>7</v>
      </c>
      <c r="O374" s="8" t="str">
        <f t="shared" si="99"/>
        <v/>
      </c>
      <c r="P374" s="8" t="str">
        <f t="shared" si="99"/>
        <v/>
      </c>
      <c r="Q374" s="8" t="str">
        <f t="shared" si="99"/>
        <v/>
      </c>
      <c r="R374" s="8" t="str">
        <f t="shared" si="99"/>
        <v/>
      </c>
      <c r="S374" s="8" t="str">
        <f t="shared" si="99"/>
        <v/>
      </c>
      <c r="T374" s="8" t="str">
        <f t="shared" si="99"/>
        <v/>
      </c>
      <c r="U374" s="8"/>
      <c r="V374" s="2"/>
      <c r="W374" s="13" t="e">
        <f>IF(F374="","",IF(F374-VLOOKUP($A369,AWstandards,VLOOKUP(D374,Age,2,FALSE),FALSE)&lt;0,"","aw"))</f>
        <v>#N/A</v>
      </c>
    </row>
    <row r="375" spans="1:23">
      <c r="A375" s="83" t="s">
        <v>508</v>
      </c>
      <c r="B375" s="41">
        <v>6</v>
      </c>
      <c r="C375" s="50" t="str">
        <f>IF(A375="","",VLOOKUP($A$369,IF(LEN(A375)=2,F15B,F15A),VLOOKUP(LEFT(A375,1),Fteams,6,FALSE),FALSE))</f>
        <v>Honor Cassleton-Elliot</v>
      </c>
      <c r="D375" s="50">
        <f>IF(A375="","",VLOOKUP($A369,IF(LEN(A375)=2,F15B,F15A),VLOOKUP(LEFT(A375,1),Fteams,7,FALSE),FALSE))</f>
        <v>0</v>
      </c>
      <c r="E375" s="50" t="str">
        <f t="shared" si="98"/>
        <v>Hastings</v>
      </c>
      <c r="F375" s="84" t="s">
        <v>751</v>
      </c>
      <c r="G375" s="85">
        <v>6</v>
      </c>
      <c r="H375" s="26"/>
      <c r="I375" s="8" t="str">
        <f t="shared" si="99"/>
        <v/>
      </c>
      <c r="J375" s="8" t="str">
        <f t="shared" si="99"/>
        <v/>
      </c>
      <c r="K375" s="8" t="str">
        <f t="shared" si="99"/>
        <v/>
      </c>
      <c r="L375" s="8" t="str">
        <f t="shared" si="99"/>
        <v/>
      </c>
      <c r="M375" s="8" t="str">
        <f t="shared" si="99"/>
        <v/>
      </c>
      <c r="N375" s="8" t="str">
        <f t="shared" si="99"/>
        <v/>
      </c>
      <c r="O375" s="8" t="str">
        <f t="shared" si="99"/>
        <v/>
      </c>
      <c r="P375" s="8" t="str">
        <f t="shared" si="99"/>
        <v/>
      </c>
      <c r="Q375" s="8" t="str">
        <f t="shared" si="99"/>
        <v/>
      </c>
      <c r="R375" s="8" t="str">
        <f t="shared" si="99"/>
        <v/>
      </c>
      <c r="S375" s="8">
        <f t="shared" si="99"/>
        <v>6</v>
      </c>
      <c r="T375" s="8" t="str">
        <f t="shared" si="99"/>
        <v/>
      </c>
      <c r="U375" s="8"/>
      <c r="V375" s="2"/>
      <c r="W375" s="13" t="e">
        <f>IF(F375="","",IF(F375-VLOOKUP($A369,AWstandards,VLOOKUP(D375,Age,2,FALSE),FALSE)&lt;0,"","aw"))</f>
        <v>#N/A</v>
      </c>
    </row>
    <row r="376" spans="1:23">
      <c r="A376" s="83" t="s">
        <v>460</v>
      </c>
      <c r="B376" s="41">
        <v>7</v>
      </c>
      <c r="C376" s="50" t="str">
        <f>IF(A376="","",VLOOKUP($A$369,IF(LEN(A376)=2,F15B,F15A),VLOOKUP(LEFT(A376,1),Fteams,6,FALSE),FALSE))</f>
        <v xml:space="preserve">Lily Peachment </v>
      </c>
      <c r="D376" s="50">
        <f>IF(A376="","",VLOOKUP($A369,IF(LEN(A376)=2,F15B,F15A),VLOOKUP(LEFT(A376,1),Fteams,7,FALSE),FALSE))</f>
        <v>0</v>
      </c>
      <c r="E376" s="50" t="str">
        <f t="shared" si="98"/>
        <v>HYAC</v>
      </c>
      <c r="F376" s="84" t="s">
        <v>752</v>
      </c>
      <c r="G376" s="85">
        <v>5</v>
      </c>
      <c r="H376" s="26"/>
      <c r="I376" s="8">
        <f t="shared" si="99"/>
        <v>5</v>
      </c>
      <c r="J376" s="8" t="str">
        <f t="shared" si="99"/>
        <v/>
      </c>
      <c r="K376" s="8" t="str">
        <f t="shared" si="99"/>
        <v/>
      </c>
      <c r="L376" s="8" t="str">
        <f t="shared" si="99"/>
        <v/>
      </c>
      <c r="M376" s="8" t="str">
        <f t="shared" si="99"/>
        <v/>
      </c>
      <c r="N376" s="8" t="str">
        <f t="shared" si="99"/>
        <v/>
      </c>
      <c r="O376" s="8" t="str">
        <f t="shared" si="99"/>
        <v/>
      </c>
      <c r="P376" s="8" t="str">
        <f t="shared" si="99"/>
        <v/>
      </c>
      <c r="Q376" s="8" t="str">
        <f t="shared" si="99"/>
        <v/>
      </c>
      <c r="R376" s="8" t="str">
        <f t="shared" si="99"/>
        <v/>
      </c>
      <c r="S376" s="8" t="str">
        <f t="shared" si="99"/>
        <v/>
      </c>
      <c r="T376" s="8" t="str">
        <f t="shared" si="99"/>
        <v/>
      </c>
      <c r="U376" s="8"/>
      <c r="V376" s="2"/>
      <c r="W376" s="13" t="e">
        <f>IF(F376="","",IF(F376-VLOOKUP($A369,AWstandards,VLOOKUP(D376,Age,2,FALSE),FALSE)&lt;0,"","aw"))</f>
        <v>#N/A</v>
      </c>
    </row>
    <row r="377" spans="1:23">
      <c r="A377" s="83" t="s">
        <v>456</v>
      </c>
      <c r="B377" s="41">
        <v>8</v>
      </c>
      <c r="C377" s="50" t="str">
        <f>IF(A377="","",VLOOKUP($A$369,IF(LEN(A377)=2,F15B,F15A),VLOOKUP(LEFT(A377,1),Fteams,6,FALSE),FALSE))</f>
        <v>Sophie Ware</v>
      </c>
      <c r="D377" s="50">
        <f>IF(A377="","",VLOOKUP($A369,IF(LEN(A377)=2,F15B,F15A),VLOOKUP(LEFT(A377,1),Fteams,7,FALSE),FALSE))</f>
        <v>0</v>
      </c>
      <c r="E377" s="50" t="str">
        <f t="shared" si="98"/>
        <v>Crawley</v>
      </c>
      <c r="F377" s="84" t="s">
        <v>753</v>
      </c>
      <c r="G377" s="85">
        <v>4</v>
      </c>
      <c r="H377" s="26"/>
      <c r="I377" s="8" t="str">
        <f t="shared" si="99"/>
        <v/>
      </c>
      <c r="J377" s="8" t="str">
        <f t="shared" si="99"/>
        <v/>
      </c>
      <c r="K377" s="8">
        <f t="shared" si="99"/>
        <v>4</v>
      </c>
      <c r="L377" s="8" t="str">
        <f t="shared" si="99"/>
        <v/>
      </c>
      <c r="M377" s="8" t="str">
        <f t="shared" si="99"/>
        <v/>
      </c>
      <c r="N377" s="8" t="str">
        <f t="shared" si="99"/>
        <v/>
      </c>
      <c r="O377" s="8" t="str">
        <f t="shared" si="99"/>
        <v/>
      </c>
      <c r="P377" s="8" t="str">
        <f t="shared" si="99"/>
        <v/>
      </c>
      <c r="Q377" s="8" t="str">
        <f t="shared" si="99"/>
        <v/>
      </c>
      <c r="R377" s="8" t="str">
        <f t="shared" si="99"/>
        <v/>
      </c>
      <c r="S377" s="8" t="str">
        <f t="shared" si="99"/>
        <v/>
      </c>
      <c r="T377" s="8" t="str">
        <f t="shared" si="99"/>
        <v/>
      </c>
      <c r="U377" s="8"/>
      <c r="V377" s="2"/>
      <c r="W377" s="13" t="e">
        <f>IF(F377="","",IF(F377-VLOOKUP($A369,AWstandards,VLOOKUP(D377,Age,2,FALSE),FALSE)&lt;0,"","aw"))</f>
        <v>#N/A</v>
      </c>
    </row>
    <row r="378" spans="1:23">
      <c r="A378" s="83" t="s">
        <v>459</v>
      </c>
      <c r="B378" s="41">
        <v>9</v>
      </c>
      <c r="C378" s="50" t="str">
        <f>IF(A378="","",VLOOKUP($A$369,IF(LEN(A378)=2,F15B,F15A),VLOOKUP(LEFT(A378,1),Fteams,6,FALSE),FALSE))</f>
        <v>Isla Pearson</v>
      </c>
      <c r="D378" s="50">
        <f>IF(A378="","",VLOOKUP($A369,IF(LEN(A378)=2,F15B,F15A),VLOOKUP(LEFT(A378,1),Fteams,7,FALSE),FALSE))</f>
        <v>0</v>
      </c>
      <c r="E378" s="50" t="str">
        <f t="shared" si="98"/>
        <v>Chichester</v>
      </c>
      <c r="F378" s="84" t="s">
        <v>754</v>
      </c>
      <c r="G378" s="85">
        <v>3</v>
      </c>
      <c r="H378" s="26"/>
      <c r="I378" s="8" t="str">
        <f t="shared" si="99"/>
        <v/>
      </c>
      <c r="J378" s="8" t="str">
        <f t="shared" si="99"/>
        <v/>
      </c>
      <c r="K378" s="8" t="str">
        <f t="shared" si="99"/>
        <v/>
      </c>
      <c r="L378" s="8">
        <f t="shared" si="99"/>
        <v>3</v>
      </c>
      <c r="M378" s="8" t="str">
        <f t="shared" si="99"/>
        <v/>
      </c>
      <c r="N378" s="8" t="str">
        <f t="shared" si="99"/>
        <v/>
      </c>
      <c r="O378" s="8" t="str">
        <f t="shared" si="99"/>
        <v/>
      </c>
      <c r="P378" s="8" t="str">
        <f t="shared" si="99"/>
        <v/>
      </c>
      <c r="Q378" s="8" t="str">
        <f t="shared" si="99"/>
        <v/>
      </c>
      <c r="R378" s="8" t="str">
        <f t="shared" si="99"/>
        <v/>
      </c>
      <c r="S378" s="8" t="str">
        <f t="shared" si="99"/>
        <v/>
      </c>
      <c r="T378" s="8" t="str">
        <f t="shared" si="99"/>
        <v/>
      </c>
      <c r="U378" s="8"/>
      <c r="V378" s="2"/>
      <c r="W378" s="13" t="e">
        <f>IF(F378="","",IF(F378-VLOOKUP($A369,AWstandards,VLOOKUP(D378,Age,2,FALSE),FALSE)&lt;0,"","aw"))</f>
        <v>#N/A</v>
      </c>
    </row>
    <row r="379" spans="1:23">
      <c r="A379" s="83" t="s">
        <v>571</v>
      </c>
      <c r="B379" s="41">
        <v>10</v>
      </c>
      <c r="C379" s="50" t="str">
        <f>IF(A379="","",VLOOKUP($A$369,IF(LEN(A379)=2,F15B,F15A),VLOOKUP(LEFT(A379,1),Fteams,6,FALSE),FALSE))</f>
        <v>Lorna Cole</v>
      </c>
      <c r="D379" s="50">
        <f>IF(A379="","",VLOOKUP($A369,IF(LEN(A379)=2,F15B,F15A),VLOOKUP(LEFT(A379,1),Fteams,7,FALSE),FALSE))</f>
        <v>0</v>
      </c>
      <c r="E379" s="50" t="str">
        <f t="shared" si="98"/>
        <v>Haywards Heath</v>
      </c>
      <c r="F379" s="84" t="s">
        <v>551</v>
      </c>
      <c r="G379" s="85">
        <v>2</v>
      </c>
      <c r="H379" s="26"/>
      <c r="I379" s="8" t="str">
        <f t="shared" si="99"/>
        <v/>
      </c>
      <c r="J379" s="8" t="str">
        <f t="shared" si="99"/>
        <v/>
      </c>
      <c r="K379" s="8" t="str">
        <f t="shared" si="99"/>
        <v/>
      </c>
      <c r="L379" s="8" t="str">
        <f t="shared" si="99"/>
        <v/>
      </c>
      <c r="M379" s="8" t="str">
        <f t="shared" si="99"/>
        <v/>
      </c>
      <c r="N379" s="8" t="str">
        <f t="shared" si="99"/>
        <v/>
      </c>
      <c r="O379" s="8" t="str">
        <f t="shared" si="99"/>
        <v/>
      </c>
      <c r="P379" s="8" t="str">
        <f t="shared" si="99"/>
        <v/>
      </c>
      <c r="Q379" s="8">
        <f t="shared" si="99"/>
        <v>2</v>
      </c>
      <c r="R379" s="8" t="str">
        <f t="shared" si="99"/>
        <v/>
      </c>
      <c r="S379" s="8" t="str">
        <f t="shared" si="99"/>
        <v/>
      </c>
      <c r="T379" s="8" t="str">
        <f t="shared" si="99"/>
        <v/>
      </c>
      <c r="U379" s="8"/>
      <c r="V379" s="2"/>
      <c r="W379" s="13" t="e">
        <f>IF(F379="","",IF(F379-VLOOKUP($A369,AWstandards,VLOOKUP(D379,Age,2,FALSE),FALSE)&lt;0,"","aw"))</f>
        <v>#N/A</v>
      </c>
    </row>
    <row r="380" spans="1:23" ht="13">
      <c r="A380" s="15" t="s">
        <v>3</v>
      </c>
      <c r="B380" s="31"/>
      <c r="C380" s="51" t="s">
        <v>79</v>
      </c>
      <c r="D380" s="52"/>
      <c r="E380" s="53"/>
      <c r="F380" s="20"/>
      <c r="G380" s="35"/>
      <c r="H380" s="26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2" t="s">
        <v>16</v>
      </c>
      <c r="W380" s="2"/>
    </row>
    <row r="381" spans="1:23">
      <c r="A381" s="83" t="s">
        <v>465</v>
      </c>
      <c r="B381" s="41">
        <v>1</v>
      </c>
      <c r="C381" s="50" t="str">
        <f>IF(A381="","",VLOOKUP($A$380,IF(LEN(A381)=2,F15B,F15A),VLOOKUP(LEFT(A381,1),Fteams,6,FALSE),FALSE))</f>
        <v>Evie Delahunt</v>
      </c>
      <c r="D381" s="50">
        <f>IF(A381="","",VLOOKUP($A380,IF(LEN(A381)=2,F15B,F15A),VLOOKUP(LEFT(A381,1),Fteams,7,FALSE),FALSE))</f>
        <v>0</v>
      </c>
      <c r="E381" s="50" t="str">
        <f t="shared" ref="E381:E389" si="100">IF(A381="","",VLOOKUP(LEFT(A381,1),Fteams,2,FALSE))</f>
        <v>Horsham BS</v>
      </c>
      <c r="F381" s="84" t="s">
        <v>783</v>
      </c>
      <c r="G381" s="85">
        <v>11</v>
      </c>
      <c r="H381" s="26"/>
      <c r="I381" s="8" t="str">
        <f t="shared" ref="I381:T389" si="101">IF($A381="","",IF(LEFT($A381,1)=I$19,$G381,""))</f>
        <v/>
      </c>
      <c r="J381" s="8" t="str">
        <f t="shared" si="101"/>
        <v/>
      </c>
      <c r="K381" s="8" t="str">
        <f t="shared" si="101"/>
        <v/>
      </c>
      <c r="L381" s="8" t="str">
        <f t="shared" si="101"/>
        <v/>
      </c>
      <c r="M381" s="8" t="str">
        <f t="shared" si="101"/>
        <v/>
      </c>
      <c r="N381" s="8">
        <f t="shared" si="101"/>
        <v>11</v>
      </c>
      <c r="O381" s="8" t="str">
        <f t="shared" si="101"/>
        <v/>
      </c>
      <c r="P381" s="8" t="str">
        <f t="shared" si="101"/>
        <v/>
      </c>
      <c r="Q381" s="8" t="str">
        <f t="shared" si="101"/>
        <v/>
      </c>
      <c r="R381" s="8" t="str">
        <f t="shared" si="101"/>
        <v/>
      </c>
      <c r="S381" s="8" t="str">
        <f t="shared" si="101"/>
        <v/>
      </c>
      <c r="T381" s="8" t="str">
        <f t="shared" si="101"/>
        <v/>
      </c>
      <c r="U381" s="8"/>
      <c r="V381" s="2"/>
      <c r="W381" s="13" t="e">
        <f>IF(F381="","",IF(F381-VLOOKUP($A380,AWstandards,VLOOKUP(D381,Age,2,FALSE),FALSE)&lt;0,"","aw"))</f>
        <v>#N/A</v>
      </c>
    </row>
    <row r="382" spans="1:23">
      <c r="A382" s="83" t="s">
        <v>466</v>
      </c>
      <c r="B382" s="41">
        <v>2</v>
      </c>
      <c r="C382" s="50" t="str">
        <f>IF(A382="","",VLOOKUP($A$380,IF(LEN(A382)=2,F15B,F15A),VLOOKUP(LEFT(A382,1),Fteams,6,FALSE),FALSE))</f>
        <v>Martha Simmons</v>
      </c>
      <c r="D382" s="50">
        <f>IF(A382="","",VLOOKUP($A380,IF(LEN(A382)=2,F15B,F15A),VLOOKUP(LEFT(A382,1),Fteams,7,FALSE),FALSE))</f>
        <v>0</v>
      </c>
      <c r="E382" s="50" t="str">
        <f t="shared" si="100"/>
        <v>Eastbourne</v>
      </c>
      <c r="F382" s="84" t="s">
        <v>784</v>
      </c>
      <c r="G382" s="85">
        <v>10</v>
      </c>
      <c r="H382" s="26"/>
      <c r="I382" s="8" t="str">
        <f t="shared" si="101"/>
        <v/>
      </c>
      <c r="J382" s="8" t="str">
        <f t="shared" si="101"/>
        <v/>
      </c>
      <c r="K382" s="8" t="str">
        <f t="shared" si="101"/>
        <v/>
      </c>
      <c r="L382" s="8" t="str">
        <f t="shared" si="101"/>
        <v/>
      </c>
      <c r="M382" s="8">
        <f t="shared" si="101"/>
        <v>10</v>
      </c>
      <c r="N382" s="8" t="str">
        <f t="shared" si="101"/>
        <v/>
      </c>
      <c r="O382" s="8" t="str">
        <f t="shared" si="101"/>
        <v/>
      </c>
      <c r="P382" s="8" t="str">
        <f t="shared" si="101"/>
        <v/>
      </c>
      <c r="Q382" s="8" t="str">
        <f t="shared" si="101"/>
        <v/>
      </c>
      <c r="R382" s="8" t="str">
        <f t="shared" si="101"/>
        <v/>
      </c>
      <c r="S382" s="8" t="str">
        <f t="shared" si="101"/>
        <v/>
      </c>
      <c r="T382" s="8" t="str">
        <f t="shared" si="101"/>
        <v/>
      </c>
      <c r="U382" s="8"/>
      <c r="V382" s="2"/>
      <c r="W382" s="13" t="e">
        <f>IF(F382="","",IF(F382-VLOOKUP($A380,AWstandards,VLOOKUP(D382,Age,2,FALSE),FALSE)&lt;0,"","aw"))</f>
        <v>#N/A</v>
      </c>
    </row>
    <row r="383" spans="1:23">
      <c r="A383" s="83" t="s">
        <v>446</v>
      </c>
      <c r="B383" s="41">
        <v>3</v>
      </c>
      <c r="C383" s="50" t="str">
        <f>IF(A383="","",VLOOKUP($A$380,IF(LEN(A383)=2,F15B,F15A),VLOOKUP(LEFT(A383,1),Fteams,6,FALSE),FALSE))</f>
        <v>Marina Forty</v>
      </c>
      <c r="D383" s="50">
        <f>IF(A383="","",VLOOKUP($A380,IF(LEN(A383)=2,F15B,F15A),VLOOKUP(LEFT(A383,1),Fteams,7,FALSE),FALSE))</f>
        <v>0</v>
      </c>
      <c r="E383" s="50" t="str">
        <f t="shared" si="100"/>
        <v>Crawley</v>
      </c>
      <c r="F383" s="84" t="s">
        <v>785</v>
      </c>
      <c r="G383" s="85">
        <v>9</v>
      </c>
      <c r="H383" s="26"/>
      <c r="I383" s="8" t="str">
        <f t="shared" si="101"/>
        <v/>
      </c>
      <c r="J383" s="8" t="str">
        <f t="shared" si="101"/>
        <v/>
      </c>
      <c r="K383" s="8">
        <f t="shared" si="101"/>
        <v>9</v>
      </c>
      <c r="L383" s="8" t="str">
        <f t="shared" si="101"/>
        <v/>
      </c>
      <c r="M383" s="8" t="str">
        <f t="shared" si="101"/>
        <v/>
      </c>
      <c r="N383" s="8" t="str">
        <f t="shared" si="101"/>
        <v/>
      </c>
      <c r="O383" s="8" t="str">
        <f t="shared" si="101"/>
        <v/>
      </c>
      <c r="P383" s="8" t="str">
        <f t="shared" si="101"/>
        <v/>
      </c>
      <c r="Q383" s="8" t="str">
        <f t="shared" si="101"/>
        <v/>
      </c>
      <c r="R383" s="8" t="str">
        <f t="shared" si="101"/>
        <v/>
      </c>
      <c r="S383" s="8" t="str">
        <f t="shared" si="101"/>
        <v/>
      </c>
      <c r="T383" s="8" t="str">
        <f t="shared" si="101"/>
        <v/>
      </c>
      <c r="U383" s="8"/>
      <c r="V383" s="2"/>
      <c r="W383" s="13" t="e">
        <f>IF(F383="","",IF(F383-VLOOKUP($A380,AWstandards,VLOOKUP(D383,Age,2,FALSE),FALSE)&lt;0,"","aw"))</f>
        <v>#N/A</v>
      </c>
    </row>
    <row r="384" spans="1:23">
      <c r="A384" s="83" t="s">
        <v>467</v>
      </c>
      <c r="B384" s="41">
        <v>4</v>
      </c>
      <c r="C384" s="50" t="str">
        <f>IF(A384="","",VLOOKUP($A$380,IF(LEN(A384)=2,F15B,F15A),VLOOKUP(LEFT(A384,1),Fteams,6,FALSE),FALSE))</f>
        <v>Eva-Betsy Taylor</v>
      </c>
      <c r="D384" s="50">
        <f>IF(A384="","",VLOOKUP($A380,IF(LEN(A384)=2,F15B,F15A),VLOOKUP(LEFT(A384,1),Fteams,7,FALSE),FALSE))</f>
        <v>0</v>
      </c>
      <c r="E384" s="50" t="str">
        <f t="shared" si="100"/>
        <v>Worthing</v>
      </c>
      <c r="F384" s="84" t="s">
        <v>786</v>
      </c>
      <c r="G384" s="85">
        <v>8</v>
      </c>
      <c r="H384" s="26"/>
      <c r="I384" s="8" t="str">
        <f t="shared" si="101"/>
        <v/>
      </c>
      <c r="J384" s="8" t="str">
        <f t="shared" si="101"/>
        <v/>
      </c>
      <c r="K384" s="8" t="str">
        <f t="shared" si="101"/>
        <v/>
      </c>
      <c r="L384" s="8" t="str">
        <f t="shared" si="101"/>
        <v/>
      </c>
      <c r="M384" s="8" t="str">
        <f t="shared" si="101"/>
        <v/>
      </c>
      <c r="N384" s="8" t="str">
        <f t="shared" si="101"/>
        <v/>
      </c>
      <c r="O384" s="8" t="str">
        <f t="shared" si="101"/>
        <v/>
      </c>
      <c r="P384" s="8">
        <f t="shared" si="101"/>
        <v>8</v>
      </c>
      <c r="Q384" s="8" t="str">
        <f t="shared" si="101"/>
        <v/>
      </c>
      <c r="R384" s="8" t="str">
        <f t="shared" si="101"/>
        <v/>
      </c>
      <c r="S384" s="8" t="str">
        <f t="shared" si="101"/>
        <v/>
      </c>
      <c r="T384" s="8" t="str">
        <f t="shared" si="101"/>
        <v/>
      </c>
      <c r="U384" s="8"/>
      <c r="V384" s="2"/>
      <c r="W384" s="13" t="e">
        <f>IF(F384="","",IF(F384-VLOOKUP($A380,AWstandards,VLOOKUP(D384,Age,2,FALSE),FALSE)&lt;0,"","aw"))</f>
        <v>#N/A</v>
      </c>
    </row>
    <row r="385" spans="1:23">
      <c r="A385" s="83" t="s">
        <v>457</v>
      </c>
      <c r="B385" s="41">
        <v>5</v>
      </c>
      <c r="C385" s="50" t="str">
        <f>IF(A385="","",VLOOKUP($A$380,IF(LEN(A385)=2,F15B,F15A),VLOOKUP(LEFT(A385,1),Fteams,6,FALSE),FALSE))</f>
        <v>Seren Rowe</v>
      </c>
      <c r="D385" s="50">
        <f>IF(A385="","",VLOOKUP($A380,IF(LEN(A385)=2,F15B,F15A),VLOOKUP(LEFT(A385,1),Fteams,7,FALSE),FALSE))</f>
        <v>0</v>
      </c>
      <c r="E385" s="50" t="str">
        <f t="shared" si="100"/>
        <v>Brighton &amp; Hove</v>
      </c>
      <c r="F385" s="84" t="s">
        <v>787</v>
      </c>
      <c r="G385" s="85">
        <v>7</v>
      </c>
      <c r="H385" s="26"/>
      <c r="I385" s="8" t="str">
        <f t="shared" si="101"/>
        <v/>
      </c>
      <c r="J385" s="8">
        <f t="shared" si="101"/>
        <v>7</v>
      </c>
      <c r="K385" s="8" t="str">
        <f t="shared" si="101"/>
        <v/>
      </c>
      <c r="L385" s="8" t="str">
        <f t="shared" si="101"/>
        <v/>
      </c>
      <c r="M385" s="8" t="str">
        <f t="shared" si="101"/>
        <v/>
      </c>
      <c r="N385" s="8" t="str">
        <f t="shared" si="101"/>
        <v/>
      </c>
      <c r="O385" s="8" t="str">
        <f t="shared" si="101"/>
        <v/>
      </c>
      <c r="P385" s="8" t="str">
        <f t="shared" si="101"/>
        <v/>
      </c>
      <c r="Q385" s="8" t="str">
        <f t="shared" si="101"/>
        <v/>
      </c>
      <c r="R385" s="8" t="str">
        <f t="shared" si="101"/>
        <v/>
      </c>
      <c r="S385" s="8" t="str">
        <f t="shared" si="101"/>
        <v/>
      </c>
      <c r="T385" s="8" t="str">
        <f t="shared" si="101"/>
        <v/>
      </c>
      <c r="U385" s="8"/>
      <c r="V385" s="2"/>
      <c r="W385" s="13" t="e">
        <f>IF(F385="","",IF(F385-VLOOKUP($A380,AWstandards,VLOOKUP(D385,Age,2,FALSE),FALSE)&lt;0,"","aw"))</f>
        <v>#N/A</v>
      </c>
    </row>
    <row r="386" spans="1:23">
      <c r="A386" s="83" t="s">
        <v>459</v>
      </c>
      <c r="B386" s="41">
        <v>6</v>
      </c>
      <c r="C386" s="50" t="str">
        <f>IF(A386="","",VLOOKUP($A$380,IF(LEN(A386)=2,F15B,F15A),VLOOKUP(LEFT(A386,1),Fteams,6,FALSE),FALSE))</f>
        <v>Kitty Goodband</v>
      </c>
      <c r="D386" s="50">
        <f>IF(A386="","",VLOOKUP($A380,IF(LEN(A386)=2,F15B,F15A),VLOOKUP(LEFT(A386,1),Fteams,7,FALSE),FALSE))</f>
        <v>0</v>
      </c>
      <c r="E386" s="50" t="str">
        <f t="shared" si="100"/>
        <v>Chichester</v>
      </c>
      <c r="F386" s="84" t="s">
        <v>788</v>
      </c>
      <c r="G386" s="85">
        <v>6</v>
      </c>
      <c r="H386" s="26"/>
      <c r="I386" s="8" t="str">
        <f t="shared" si="101"/>
        <v/>
      </c>
      <c r="J386" s="8" t="str">
        <f t="shared" si="101"/>
        <v/>
      </c>
      <c r="K386" s="8" t="str">
        <f t="shared" si="101"/>
        <v/>
      </c>
      <c r="L386" s="8">
        <f t="shared" si="101"/>
        <v>6</v>
      </c>
      <c r="M386" s="8" t="str">
        <f t="shared" si="101"/>
        <v/>
      </c>
      <c r="N386" s="8" t="str">
        <f t="shared" si="101"/>
        <v/>
      </c>
      <c r="O386" s="8" t="str">
        <f t="shared" si="101"/>
        <v/>
      </c>
      <c r="P386" s="8" t="str">
        <f t="shared" si="101"/>
        <v/>
      </c>
      <c r="Q386" s="8" t="str">
        <f t="shared" si="101"/>
        <v/>
      </c>
      <c r="R386" s="8" t="str">
        <f t="shared" si="101"/>
        <v/>
      </c>
      <c r="S386" s="8" t="str">
        <f t="shared" si="101"/>
        <v/>
      </c>
      <c r="T386" s="8" t="str">
        <f t="shared" si="101"/>
        <v/>
      </c>
      <c r="U386" s="8"/>
      <c r="V386" s="2"/>
      <c r="W386" s="13" t="e">
        <f>IF(F386="","",IF(F386-VLOOKUP($A380,AWstandards,VLOOKUP(D386,Age,2,FALSE),FALSE)&lt;0,"","aw"))</f>
        <v>#N/A</v>
      </c>
    </row>
    <row r="387" spans="1:23">
      <c r="A387" s="83" t="s">
        <v>478</v>
      </c>
      <c r="B387" s="41">
        <v>7</v>
      </c>
      <c r="C387" s="50" t="str">
        <f>IF(A387="","",VLOOKUP($A$380,IF(LEN(A387)=2,F15B,F15A),VLOOKUP(LEFT(A387,1),Fteams,6,FALSE),FALSE))</f>
        <v>Ellie Tennant</v>
      </c>
      <c r="D387" s="50">
        <f>IF(A387="","",VLOOKUP($A380,IF(LEN(A387)=2,F15B,F15A),VLOOKUP(LEFT(A387,1),Fteams,7,FALSE),FALSE))</f>
        <v>0</v>
      </c>
      <c r="E387" s="50" t="str">
        <f t="shared" si="100"/>
        <v>Lewes</v>
      </c>
      <c r="F387" s="84" t="s">
        <v>789</v>
      </c>
      <c r="G387" s="85">
        <v>5</v>
      </c>
      <c r="H387" s="26"/>
      <c r="I387" s="8" t="str">
        <f t="shared" si="101"/>
        <v/>
      </c>
      <c r="J387" s="8" t="str">
        <f t="shared" si="101"/>
        <v/>
      </c>
      <c r="K387" s="8" t="str">
        <f t="shared" si="101"/>
        <v/>
      </c>
      <c r="L387" s="8" t="str">
        <f t="shared" si="101"/>
        <v/>
      </c>
      <c r="M387" s="8" t="str">
        <f t="shared" si="101"/>
        <v/>
      </c>
      <c r="N387" s="8" t="str">
        <f t="shared" si="101"/>
        <v/>
      </c>
      <c r="O387" s="8">
        <f t="shared" si="101"/>
        <v>5</v>
      </c>
      <c r="P387" s="8" t="str">
        <f t="shared" si="101"/>
        <v/>
      </c>
      <c r="Q387" s="8" t="str">
        <f t="shared" si="101"/>
        <v/>
      </c>
      <c r="R387" s="8" t="str">
        <f t="shared" si="101"/>
        <v/>
      </c>
      <c r="S387" s="8" t="str">
        <f t="shared" si="101"/>
        <v/>
      </c>
      <c r="T387" s="8" t="str">
        <f t="shared" si="101"/>
        <v/>
      </c>
      <c r="U387" s="8"/>
      <c r="V387" s="2"/>
      <c r="W387" s="13" t="e">
        <f>IF(F387="","",IF(F387-VLOOKUP($A380,AWstandards,VLOOKUP(D387,Age,2,FALSE),FALSE)&lt;0,"","aw"))</f>
        <v>#N/A</v>
      </c>
    </row>
    <row r="388" spans="1:23">
      <c r="A388" s="83" t="s">
        <v>508</v>
      </c>
      <c r="B388" s="41">
        <v>8</v>
      </c>
      <c r="C388" s="50" t="str">
        <f>IF(A388="","",VLOOKUP($A$380,IF(LEN(A388)=2,F15B,F15A),VLOOKUP(LEFT(A388,1),Fteams,6,FALSE),FALSE))</f>
        <v>Alanna Oakman</v>
      </c>
      <c r="D388" s="50">
        <f>IF(A388="","",VLOOKUP($A380,IF(LEN(A388)=2,F15B,F15A),VLOOKUP(LEFT(A388,1),Fteams,7,FALSE),FALSE))</f>
        <v>0</v>
      </c>
      <c r="E388" s="50" t="str">
        <f t="shared" si="100"/>
        <v>Hastings</v>
      </c>
      <c r="F388" s="84" t="s">
        <v>790</v>
      </c>
      <c r="G388" s="85">
        <v>4</v>
      </c>
      <c r="H388" s="26"/>
      <c r="I388" s="8" t="str">
        <f t="shared" si="101"/>
        <v/>
      </c>
      <c r="J388" s="8" t="str">
        <f t="shared" si="101"/>
        <v/>
      </c>
      <c r="K388" s="8" t="str">
        <f t="shared" si="101"/>
        <v/>
      </c>
      <c r="L388" s="8" t="str">
        <f t="shared" si="101"/>
        <v/>
      </c>
      <c r="M388" s="8" t="str">
        <f t="shared" si="101"/>
        <v/>
      </c>
      <c r="N388" s="8" t="str">
        <f t="shared" si="101"/>
        <v/>
      </c>
      <c r="O388" s="8" t="str">
        <f t="shared" si="101"/>
        <v/>
      </c>
      <c r="P388" s="8" t="str">
        <f t="shared" si="101"/>
        <v/>
      </c>
      <c r="Q388" s="8" t="str">
        <f t="shared" si="101"/>
        <v/>
      </c>
      <c r="R388" s="8" t="str">
        <f t="shared" si="101"/>
        <v/>
      </c>
      <c r="S388" s="8">
        <f t="shared" si="101"/>
        <v>4</v>
      </c>
      <c r="T388" s="8" t="str">
        <f t="shared" si="101"/>
        <v/>
      </c>
      <c r="U388" s="8"/>
      <c r="V388" s="2"/>
      <c r="W388" s="13" t="e">
        <f>IF(F388="","",IF(F388-VLOOKUP($A380,AWstandards,VLOOKUP(D388,Age,2,FALSE),FALSE)&lt;0,"","aw"))</f>
        <v>#N/A</v>
      </c>
    </row>
    <row r="389" spans="1:23">
      <c r="A389" s="83" t="s">
        <v>744</v>
      </c>
      <c r="B389" s="41">
        <v>9</v>
      </c>
      <c r="C389" s="50" t="str">
        <f>IF(A389="","",VLOOKUP($A$380,IF(LEN(A389)=2,F15B,F15A),VLOOKUP(LEFT(A389,1),Fteams,6,FALSE),FALSE))</f>
        <v>Annabelle Parkin</v>
      </c>
      <c r="D389" s="50">
        <f>IF(A389="","",VLOOKUP($A380,IF(LEN(A389)=2,F15B,F15A),VLOOKUP(LEFT(A389,1),Fteams,7,FALSE),FALSE))</f>
        <v>0</v>
      </c>
      <c r="E389" s="50" t="str">
        <f t="shared" si="100"/>
        <v>Haywards Heath</v>
      </c>
      <c r="F389" s="84" t="s">
        <v>791</v>
      </c>
      <c r="G389" s="85">
        <v>3</v>
      </c>
      <c r="H389" s="26"/>
      <c r="I389" s="8" t="str">
        <f t="shared" si="101"/>
        <v/>
      </c>
      <c r="J389" s="8" t="str">
        <f t="shared" si="101"/>
        <v/>
      </c>
      <c r="K389" s="8" t="str">
        <f t="shared" si="101"/>
        <v/>
      </c>
      <c r="L389" s="8" t="str">
        <f t="shared" si="101"/>
        <v/>
      </c>
      <c r="M389" s="8" t="str">
        <f t="shared" si="101"/>
        <v/>
      </c>
      <c r="N389" s="8" t="str">
        <f t="shared" si="101"/>
        <v/>
      </c>
      <c r="O389" s="8" t="str">
        <f t="shared" si="101"/>
        <v/>
      </c>
      <c r="P389" s="8" t="str">
        <f t="shared" si="101"/>
        <v/>
      </c>
      <c r="Q389" s="8">
        <f t="shared" si="101"/>
        <v>3</v>
      </c>
      <c r="R389" s="8" t="str">
        <f t="shared" si="101"/>
        <v/>
      </c>
      <c r="S389" s="8" t="str">
        <f t="shared" si="101"/>
        <v/>
      </c>
      <c r="T389" s="8" t="str">
        <f t="shared" si="101"/>
        <v/>
      </c>
      <c r="U389" s="8"/>
      <c r="V389" s="2"/>
      <c r="W389" s="13" t="e">
        <f>IF(F389="","",IF(F389-VLOOKUP($A380,AWstandards,VLOOKUP(D389,Age,2,FALSE),FALSE)&lt;0,"","aw"))</f>
        <v>#N/A</v>
      </c>
    </row>
    <row r="390" spans="1:23" ht="13">
      <c r="A390" s="15" t="s">
        <v>3</v>
      </c>
      <c r="B390" s="31"/>
      <c r="C390" s="51" t="s">
        <v>80</v>
      </c>
      <c r="D390" s="52"/>
      <c r="E390" s="53"/>
      <c r="F390" s="20"/>
      <c r="G390" s="35"/>
      <c r="H390" s="26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2" t="s">
        <v>17</v>
      </c>
      <c r="W390" s="2"/>
    </row>
    <row r="391" spans="1:23">
      <c r="A391" s="83" t="s">
        <v>443</v>
      </c>
      <c r="B391" s="41">
        <v>1</v>
      </c>
      <c r="C391" s="50" t="str">
        <f>IF(A391="","",VLOOKUP($A$390,IF(LEN(A391)=2,F15B,F15A),VLOOKUP(LEFT(A391,1),Fteams,6,FALSE),FALSE))</f>
        <v>Kira Dunford</v>
      </c>
      <c r="D391" s="50">
        <f>IF(A391="","",VLOOKUP($A390,IF(LEN(A391)=2,F15B,F15A),VLOOKUP(LEFT(A391,1),Fteams,7,FALSE),FALSE))</f>
        <v>0</v>
      </c>
      <c r="E391" s="50" t="str">
        <f t="shared" ref="E391:E396" si="102">IF(A391="","",VLOOKUP(LEFT(A391,1),Fteams,2,FALSE))</f>
        <v>Brighton &amp; Hove</v>
      </c>
      <c r="F391" s="84" t="s">
        <v>792</v>
      </c>
      <c r="G391" s="85">
        <v>11</v>
      </c>
      <c r="H391" s="26"/>
      <c r="I391" s="8" t="str">
        <f t="shared" ref="I391:T396" si="103">IF($A391="","",IF(LEFT($A391,1)=I$19,$G391,""))</f>
        <v/>
      </c>
      <c r="J391" s="8">
        <f t="shared" si="103"/>
        <v>11</v>
      </c>
      <c r="K391" s="8" t="str">
        <f t="shared" si="103"/>
        <v/>
      </c>
      <c r="L391" s="8" t="str">
        <f t="shared" si="103"/>
        <v/>
      </c>
      <c r="M391" s="8" t="str">
        <f t="shared" si="103"/>
        <v/>
      </c>
      <c r="N391" s="8" t="str">
        <f t="shared" si="103"/>
        <v/>
      </c>
      <c r="O391" s="8" t="str">
        <f t="shared" si="103"/>
        <v/>
      </c>
      <c r="P391" s="8" t="str">
        <f t="shared" si="103"/>
        <v/>
      </c>
      <c r="Q391" s="8" t="str">
        <f t="shared" si="103"/>
        <v/>
      </c>
      <c r="R391" s="8" t="str">
        <f t="shared" si="103"/>
        <v/>
      </c>
      <c r="S391" s="8" t="str">
        <f t="shared" si="103"/>
        <v/>
      </c>
      <c r="T391" s="8" t="str">
        <f t="shared" si="103"/>
        <v/>
      </c>
      <c r="U391" s="8"/>
      <c r="V391" s="2"/>
      <c r="W391" s="13" t="e">
        <f>IF(F391="","",IF(F391-VLOOKUP($A390,AWstandards,VLOOKUP(D391,Age,2,FALSE),FALSE)&lt;0,"","aw"))</f>
        <v>#N/A</v>
      </c>
    </row>
    <row r="392" spans="1:23">
      <c r="A392" s="83" t="s">
        <v>507</v>
      </c>
      <c r="B392" s="41">
        <v>2</v>
      </c>
      <c r="C392" s="50" t="str">
        <f>IF(A392="","",VLOOKUP($A$390,IF(LEN(A392)=2,F15B,F15A),VLOOKUP(LEFT(A392,1),Fteams,6,FALSE),FALSE))</f>
        <v>Amber Nugent</v>
      </c>
      <c r="D392" s="50">
        <f>IF(A392="","",VLOOKUP($A390,IF(LEN(A392)=2,F15B,F15A),VLOOKUP(LEFT(A392,1),Fteams,7,FALSE),FALSE))</f>
        <v>0</v>
      </c>
      <c r="E392" s="50" t="str">
        <f t="shared" si="102"/>
        <v>Horsham BS</v>
      </c>
      <c r="F392" s="84" t="s">
        <v>793</v>
      </c>
      <c r="G392" s="85">
        <v>10</v>
      </c>
      <c r="H392" s="26"/>
      <c r="I392" s="8" t="str">
        <f t="shared" si="103"/>
        <v/>
      </c>
      <c r="J392" s="8" t="str">
        <f t="shared" si="103"/>
        <v/>
      </c>
      <c r="K392" s="8" t="str">
        <f t="shared" si="103"/>
        <v/>
      </c>
      <c r="L392" s="8" t="str">
        <f t="shared" si="103"/>
        <v/>
      </c>
      <c r="M392" s="8" t="str">
        <f t="shared" si="103"/>
        <v/>
      </c>
      <c r="N392" s="8">
        <f t="shared" si="103"/>
        <v>10</v>
      </c>
      <c r="O392" s="8" t="str">
        <f t="shared" si="103"/>
        <v/>
      </c>
      <c r="P392" s="8" t="str">
        <f t="shared" si="103"/>
        <v/>
      </c>
      <c r="Q392" s="8" t="str">
        <f t="shared" si="103"/>
        <v/>
      </c>
      <c r="R392" s="8" t="str">
        <f t="shared" si="103"/>
        <v/>
      </c>
      <c r="S392" s="8" t="str">
        <f t="shared" si="103"/>
        <v/>
      </c>
      <c r="T392" s="8" t="str">
        <f t="shared" si="103"/>
        <v/>
      </c>
      <c r="U392" s="8"/>
      <c r="V392" s="2"/>
      <c r="W392" s="13" t="e">
        <f>IF(F392="","",IF(F392-VLOOKUP($A390,AWstandards,VLOOKUP(D392,Age,2,FALSE),FALSE)&lt;0,"","aw"))</f>
        <v>#N/A</v>
      </c>
    </row>
    <row r="393" spans="1:23">
      <c r="A393" s="83" t="s">
        <v>571</v>
      </c>
      <c r="B393" s="41">
        <v>3</v>
      </c>
      <c r="C393" s="50" t="str">
        <f>IF(A393="","",VLOOKUP($A$390,IF(LEN(A393)=2,F15B,F15A),VLOOKUP(LEFT(A393,1),Fteams,6,FALSE),FALSE))</f>
        <v>Lorna Cole</v>
      </c>
      <c r="D393" s="50">
        <f>IF(A393="","",VLOOKUP($A390,IF(LEN(A393)=2,F15B,F15A),VLOOKUP(LEFT(A393,1),Fteams,7,FALSE),FALSE))</f>
        <v>0</v>
      </c>
      <c r="E393" s="50" t="str">
        <f t="shared" si="102"/>
        <v>Haywards Heath</v>
      </c>
      <c r="F393" s="84" t="s">
        <v>794</v>
      </c>
      <c r="G393" s="85">
        <v>9</v>
      </c>
      <c r="H393" s="26"/>
      <c r="I393" s="8" t="str">
        <f t="shared" si="103"/>
        <v/>
      </c>
      <c r="J393" s="8" t="str">
        <f t="shared" si="103"/>
        <v/>
      </c>
      <c r="K393" s="8" t="str">
        <f t="shared" si="103"/>
        <v/>
      </c>
      <c r="L393" s="8" t="str">
        <f t="shared" si="103"/>
        <v/>
      </c>
      <c r="M393" s="8" t="str">
        <f t="shared" si="103"/>
        <v/>
      </c>
      <c r="N393" s="8" t="str">
        <f t="shared" si="103"/>
        <v/>
      </c>
      <c r="O393" s="8" t="str">
        <f t="shared" si="103"/>
        <v/>
      </c>
      <c r="P393" s="8" t="str">
        <f t="shared" si="103"/>
        <v/>
      </c>
      <c r="Q393" s="8">
        <f t="shared" si="103"/>
        <v>9</v>
      </c>
      <c r="R393" s="8" t="str">
        <f t="shared" si="103"/>
        <v/>
      </c>
      <c r="S393" s="8" t="str">
        <f t="shared" si="103"/>
        <v/>
      </c>
      <c r="T393" s="8" t="str">
        <f t="shared" si="103"/>
        <v/>
      </c>
      <c r="U393" s="8"/>
      <c r="V393" s="2"/>
      <c r="W393" s="13" t="e">
        <f>IF(F393="","",IF(F393-VLOOKUP($A390,AWstandards,VLOOKUP(D393,Age,2,FALSE),FALSE)&lt;0,"","aw"))</f>
        <v>#N/A</v>
      </c>
    </row>
    <row r="394" spans="1:23">
      <c r="A394" s="83" t="s">
        <v>445</v>
      </c>
      <c r="B394" s="41">
        <v>4</v>
      </c>
      <c r="C394" s="50" t="str">
        <f>IF(A394="","",VLOOKUP($A$390,IF(LEN(A394)=2,F15B,F15A),VLOOKUP(LEFT(A394,1),Fteams,6,FALSE),FALSE))</f>
        <v>Jess Wickens</v>
      </c>
      <c r="D394" s="50">
        <f>IF(A394="","",VLOOKUP($A390,IF(LEN(A394)=2,F15B,F15A),VLOOKUP(LEFT(A394,1),Fteams,7,FALSE),FALSE))</f>
        <v>0</v>
      </c>
      <c r="E394" s="50" t="str">
        <f t="shared" si="102"/>
        <v>Lewes</v>
      </c>
      <c r="F394" s="84" t="s">
        <v>795</v>
      </c>
      <c r="G394" s="85">
        <v>8</v>
      </c>
      <c r="H394" s="26"/>
      <c r="I394" s="8" t="str">
        <f t="shared" si="103"/>
        <v/>
      </c>
      <c r="J394" s="8" t="str">
        <f t="shared" si="103"/>
        <v/>
      </c>
      <c r="K394" s="8" t="str">
        <f t="shared" si="103"/>
        <v/>
      </c>
      <c r="L394" s="8" t="str">
        <f t="shared" si="103"/>
        <v/>
      </c>
      <c r="M394" s="8" t="str">
        <f t="shared" si="103"/>
        <v/>
      </c>
      <c r="N394" s="8" t="str">
        <f t="shared" si="103"/>
        <v/>
      </c>
      <c r="O394" s="8">
        <f t="shared" si="103"/>
        <v>8</v>
      </c>
      <c r="P394" s="8" t="str">
        <f t="shared" si="103"/>
        <v/>
      </c>
      <c r="Q394" s="8" t="str">
        <f t="shared" si="103"/>
        <v/>
      </c>
      <c r="R394" s="8" t="str">
        <f t="shared" si="103"/>
        <v/>
      </c>
      <c r="S394" s="8" t="str">
        <f t="shared" si="103"/>
        <v/>
      </c>
      <c r="T394" s="8" t="str">
        <f t="shared" si="103"/>
        <v/>
      </c>
      <c r="U394" s="8"/>
      <c r="V394" s="2"/>
      <c r="W394" s="13" t="e">
        <f>IF(F394="","",IF(F394-VLOOKUP($A390,AWstandards,VLOOKUP(D394,Age,2,FALSE),FALSE)&lt;0,"","aw"))</f>
        <v>#N/A</v>
      </c>
    </row>
    <row r="395" spans="1:23">
      <c r="A395" s="83" t="s">
        <v>486</v>
      </c>
      <c r="B395" s="41">
        <v>5</v>
      </c>
      <c r="C395" s="50" t="str">
        <f>IF(A395="","",VLOOKUP($A$390,IF(LEN(A395)=2,F15B,F15A),VLOOKUP(LEFT(A395,1),Fteams,6,FALSE),FALSE))</f>
        <v>Elizabeth Hutchinson</v>
      </c>
      <c r="D395" s="50">
        <f>IF(A395="","",VLOOKUP($A390,IF(LEN(A395)=2,F15B,F15A),VLOOKUP(LEFT(A395,1),Fteams,7,FALSE),FALSE))</f>
        <v>0</v>
      </c>
      <c r="E395" s="50" t="str">
        <f t="shared" si="102"/>
        <v>Hastings</v>
      </c>
      <c r="F395" s="84" t="s">
        <v>796</v>
      </c>
      <c r="G395" s="85">
        <v>7</v>
      </c>
      <c r="H395" s="26"/>
      <c r="I395" s="8" t="str">
        <f t="shared" si="103"/>
        <v/>
      </c>
      <c r="J395" s="8" t="str">
        <f t="shared" si="103"/>
        <v/>
      </c>
      <c r="K395" s="8" t="str">
        <f t="shared" si="103"/>
        <v/>
      </c>
      <c r="L395" s="8" t="str">
        <f t="shared" si="103"/>
        <v/>
      </c>
      <c r="M395" s="8" t="str">
        <f t="shared" si="103"/>
        <v/>
      </c>
      <c r="N395" s="8" t="str">
        <f t="shared" si="103"/>
        <v/>
      </c>
      <c r="O395" s="8" t="str">
        <f t="shared" si="103"/>
        <v/>
      </c>
      <c r="P395" s="8" t="str">
        <f t="shared" si="103"/>
        <v/>
      </c>
      <c r="Q395" s="8" t="str">
        <f t="shared" si="103"/>
        <v/>
      </c>
      <c r="R395" s="8" t="str">
        <f t="shared" si="103"/>
        <v/>
      </c>
      <c r="S395" s="8">
        <f t="shared" si="103"/>
        <v>7</v>
      </c>
      <c r="T395" s="8" t="str">
        <f t="shared" si="103"/>
        <v/>
      </c>
      <c r="U395" s="8"/>
      <c r="V395" s="2"/>
      <c r="W395" s="13" t="e">
        <f>IF(F395="","",IF(F395-VLOOKUP($A390,AWstandards,VLOOKUP(D395,Age,2,FALSE),FALSE)&lt;0,"","aw"))</f>
        <v>#N/A</v>
      </c>
    </row>
    <row r="396" spans="1:23">
      <c r="A396" s="83" t="s">
        <v>456</v>
      </c>
      <c r="B396" s="41">
        <v>6</v>
      </c>
      <c r="C396" s="50" t="str">
        <f>IF(A396="","",VLOOKUP($A$390,IF(LEN(A396)=2,F15B,F15A),VLOOKUP(LEFT(A396,1),Fteams,6,FALSE),FALSE))</f>
        <v>Bibi Webb</v>
      </c>
      <c r="D396" s="50">
        <f>IF(A396="","",VLOOKUP($A390,IF(LEN(A396)=2,F15B,F15A),VLOOKUP(LEFT(A396,1),Fteams,7,FALSE),FALSE))</f>
        <v>0</v>
      </c>
      <c r="E396" s="50" t="str">
        <f t="shared" si="102"/>
        <v>Crawley</v>
      </c>
      <c r="F396" s="84" t="s">
        <v>797</v>
      </c>
      <c r="G396" s="85">
        <v>6</v>
      </c>
      <c r="H396" s="26"/>
      <c r="I396" s="8" t="str">
        <f t="shared" si="103"/>
        <v/>
      </c>
      <c r="J396" s="8" t="str">
        <f t="shared" si="103"/>
        <v/>
      </c>
      <c r="K396" s="8">
        <f t="shared" si="103"/>
        <v>6</v>
      </c>
      <c r="L396" s="8" t="str">
        <f t="shared" si="103"/>
        <v/>
      </c>
      <c r="M396" s="8" t="str">
        <f t="shared" si="103"/>
        <v/>
      </c>
      <c r="N396" s="8" t="str">
        <f t="shared" si="103"/>
        <v/>
      </c>
      <c r="O396" s="8" t="str">
        <f t="shared" si="103"/>
        <v/>
      </c>
      <c r="P396" s="8" t="str">
        <f t="shared" si="103"/>
        <v/>
      </c>
      <c r="Q396" s="8" t="str">
        <f t="shared" si="103"/>
        <v/>
      </c>
      <c r="R396" s="8" t="str">
        <f t="shared" si="103"/>
        <v/>
      </c>
      <c r="S396" s="8" t="str">
        <f t="shared" si="103"/>
        <v/>
      </c>
      <c r="T396" s="8" t="str">
        <f t="shared" si="103"/>
        <v/>
      </c>
      <c r="U396" s="8"/>
      <c r="V396" s="2"/>
      <c r="W396" s="13" t="e">
        <f>IF(F396="","",IF(F396-VLOOKUP($A390,AWstandards,VLOOKUP(D396,Age,2,FALSE),FALSE)&lt;0,"","aw"))</f>
        <v>#N/A</v>
      </c>
    </row>
    <row r="397" spans="1:23" ht="13">
      <c r="A397" s="15" t="s">
        <v>86</v>
      </c>
      <c r="B397" s="31"/>
      <c r="C397" s="51" t="s">
        <v>559</v>
      </c>
      <c r="D397" s="52"/>
      <c r="E397" s="53"/>
      <c r="F397" s="20"/>
      <c r="G397" s="35"/>
      <c r="H397" s="26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2"/>
      <c r="W397" s="13"/>
    </row>
    <row r="398" spans="1:23">
      <c r="A398" s="83" t="s">
        <v>467</v>
      </c>
      <c r="B398" s="41">
        <v>1</v>
      </c>
      <c r="C398" s="50" t="str">
        <f>IF(A398="","",VLOOKUP($A$397,IF(LEN(A398)=2,F15B,F15A),VLOOKUP(LEFT(A398,1),Fteams,6,FALSE),FALSE))</f>
        <v>Gabi Petretta</v>
      </c>
      <c r="D398" s="50">
        <f>IF(A398="","",VLOOKUP($A397,IF(LEN(A398)=2,F15B,F15A),VLOOKUP(LEFT(A398,1),Fteams,7,FALSE),FALSE))</f>
        <v>0</v>
      </c>
      <c r="E398" s="50" t="str">
        <f t="shared" ref="E398:E403" si="104">IF(A398="","",VLOOKUP(LEFT(A398,1),Fteams,2,FALSE))</f>
        <v>Worthing</v>
      </c>
      <c r="F398" s="84" t="s">
        <v>561</v>
      </c>
      <c r="G398" s="85">
        <v>11</v>
      </c>
      <c r="H398" s="26"/>
      <c r="I398" s="8" t="str">
        <f t="shared" ref="I398:T403" si="105">IF($A398="","",IF(LEFT($A398,1)=I$19,$G398,""))</f>
        <v/>
      </c>
      <c r="J398" s="8" t="str">
        <f t="shared" si="105"/>
        <v/>
      </c>
      <c r="K398" s="8" t="str">
        <f t="shared" si="105"/>
        <v/>
      </c>
      <c r="L398" s="8" t="str">
        <f t="shared" si="105"/>
        <v/>
      </c>
      <c r="M398" s="8" t="str">
        <f t="shared" si="105"/>
        <v/>
      </c>
      <c r="N398" s="8" t="str">
        <f t="shared" si="105"/>
        <v/>
      </c>
      <c r="O398" s="8" t="str">
        <f t="shared" si="105"/>
        <v/>
      </c>
      <c r="P398" s="8">
        <f t="shared" si="105"/>
        <v>11</v>
      </c>
      <c r="Q398" s="8" t="str">
        <f t="shared" si="105"/>
        <v/>
      </c>
      <c r="R398" s="8" t="str">
        <f t="shared" si="105"/>
        <v/>
      </c>
      <c r="S398" s="8" t="str">
        <f t="shared" si="105"/>
        <v/>
      </c>
      <c r="T398" s="8" t="str">
        <f t="shared" si="105"/>
        <v/>
      </c>
      <c r="U398" s="8"/>
      <c r="V398" s="2"/>
      <c r="W398" s="13"/>
    </row>
    <row r="399" spans="1:23">
      <c r="A399" s="83" t="s">
        <v>486</v>
      </c>
      <c r="B399" s="41">
        <v>2</v>
      </c>
      <c r="C399" s="50" t="str">
        <f>IF(A399="","",VLOOKUP($A$397,IF(LEN(A399)=2,F15B,F15A),VLOOKUP(LEFT(A399,1),Fteams,6,FALSE),FALSE))</f>
        <v>Alanna Oakman</v>
      </c>
      <c r="D399" s="50">
        <f>IF(A399="","",VLOOKUP($A397,IF(LEN(A399)=2,F15B,F15A),VLOOKUP(LEFT(A399,1),Fteams,7,FALSE),FALSE))</f>
        <v>0</v>
      </c>
      <c r="E399" s="50" t="str">
        <f t="shared" si="104"/>
        <v>Hastings</v>
      </c>
      <c r="F399" s="84" t="s">
        <v>562</v>
      </c>
      <c r="G399" s="85">
        <v>10</v>
      </c>
      <c r="H399" s="26"/>
      <c r="I399" s="8" t="str">
        <f t="shared" si="105"/>
        <v/>
      </c>
      <c r="J399" s="8" t="str">
        <f t="shared" si="105"/>
        <v/>
      </c>
      <c r="K399" s="8" t="str">
        <f t="shared" si="105"/>
        <v/>
      </c>
      <c r="L399" s="8" t="str">
        <f t="shared" si="105"/>
        <v/>
      </c>
      <c r="M399" s="8" t="str">
        <f t="shared" si="105"/>
        <v/>
      </c>
      <c r="N399" s="8" t="str">
        <f t="shared" si="105"/>
        <v/>
      </c>
      <c r="O399" s="8" t="str">
        <f t="shared" si="105"/>
        <v/>
      </c>
      <c r="P399" s="8" t="str">
        <f t="shared" si="105"/>
        <v/>
      </c>
      <c r="Q399" s="8" t="str">
        <f t="shared" si="105"/>
        <v/>
      </c>
      <c r="R399" s="8" t="str">
        <f t="shared" si="105"/>
        <v/>
      </c>
      <c r="S399" s="8">
        <f t="shared" si="105"/>
        <v>10</v>
      </c>
      <c r="T399" s="8" t="str">
        <f t="shared" si="105"/>
        <v/>
      </c>
      <c r="U399" s="8"/>
      <c r="V399" s="2"/>
      <c r="W399" s="13"/>
    </row>
    <row r="400" spans="1:23">
      <c r="A400" s="83" t="s">
        <v>443</v>
      </c>
      <c r="B400" s="41">
        <v>3</v>
      </c>
      <c r="C400" s="50" t="str">
        <f>IF(A400="","",VLOOKUP($A$397,IF(LEN(A400)=2,F15B,F15A),VLOOKUP(LEFT(A400,1),Fteams,6,FALSE),FALSE))</f>
        <v>Kira Dunford</v>
      </c>
      <c r="D400" s="50">
        <f>IF(A400="","",VLOOKUP($A397,IF(LEN(A400)=2,F15B,F15A),VLOOKUP(LEFT(A400,1),Fteams,7,FALSE),FALSE))</f>
        <v>0</v>
      </c>
      <c r="E400" s="50" t="str">
        <f t="shared" si="104"/>
        <v>Brighton &amp; Hove</v>
      </c>
      <c r="F400" s="84" t="s">
        <v>563</v>
      </c>
      <c r="G400" s="85">
        <v>9</v>
      </c>
      <c r="H400" s="26"/>
      <c r="I400" s="8" t="str">
        <f t="shared" si="105"/>
        <v/>
      </c>
      <c r="J400" s="8">
        <f t="shared" si="105"/>
        <v>9</v>
      </c>
      <c r="K400" s="8" t="str">
        <f t="shared" si="105"/>
        <v/>
      </c>
      <c r="L400" s="8" t="str">
        <f t="shared" si="105"/>
        <v/>
      </c>
      <c r="M400" s="8" t="str">
        <f t="shared" si="105"/>
        <v/>
      </c>
      <c r="N400" s="8" t="str">
        <f t="shared" si="105"/>
        <v/>
      </c>
      <c r="O400" s="8" t="str">
        <f t="shared" si="105"/>
        <v/>
      </c>
      <c r="P400" s="8" t="str">
        <f t="shared" si="105"/>
        <v/>
      </c>
      <c r="Q400" s="8" t="str">
        <f t="shared" si="105"/>
        <v/>
      </c>
      <c r="R400" s="8" t="str">
        <f t="shared" si="105"/>
        <v/>
      </c>
      <c r="S400" s="8" t="str">
        <f t="shared" si="105"/>
        <v/>
      </c>
      <c r="T400" s="8" t="str">
        <f t="shared" si="105"/>
        <v/>
      </c>
      <c r="U400" s="8"/>
      <c r="V400" s="2"/>
      <c r="W400" s="13"/>
    </row>
    <row r="401" spans="1:23">
      <c r="A401" s="83" t="s">
        <v>466</v>
      </c>
      <c r="B401" s="41">
        <v>4</v>
      </c>
      <c r="C401" s="50" t="str">
        <f>IF(A401="","",VLOOKUP($A$397,IF(LEN(A401)=2,F15B,F15A),VLOOKUP(LEFT(A401,1),Fteams,6,FALSE),FALSE))</f>
        <v>Martha Simmons</v>
      </c>
      <c r="D401" s="50">
        <f>IF(A401="","",VLOOKUP($A397,IF(LEN(A401)=2,F15B,F15A),VLOOKUP(LEFT(A401,1),Fteams,7,FALSE),FALSE))</f>
        <v>0</v>
      </c>
      <c r="E401" s="50" t="str">
        <f t="shared" si="104"/>
        <v>Eastbourne</v>
      </c>
      <c r="F401" s="84" t="s">
        <v>564</v>
      </c>
      <c r="G401" s="85">
        <v>8</v>
      </c>
      <c r="H401" s="26"/>
      <c r="I401" s="8" t="str">
        <f t="shared" si="105"/>
        <v/>
      </c>
      <c r="J401" s="8" t="str">
        <f t="shared" si="105"/>
        <v/>
      </c>
      <c r="K401" s="8" t="str">
        <f t="shared" si="105"/>
        <v/>
      </c>
      <c r="L401" s="8" t="str">
        <f t="shared" si="105"/>
        <v/>
      </c>
      <c r="M401" s="8">
        <f t="shared" si="105"/>
        <v>8</v>
      </c>
      <c r="N401" s="8" t="str">
        <f t="shared" si="105"/>
        <v/>
      </c>
      <c r="O401" s="8" t="str">
        <f t="shared" si="105"/>
        <v/>
      </c>
      <c r="P401" s="8" t="str">
        <f t="shared" si="105"/>
        <v/>
      </c>
      <c r="Q401" s="8" t="str">
        <f t="shared" si="105"/>
        <v/>
      </c>
      <c r="R401" s="8" t="str">
        <f t="shared" si="105"/>
        <v/>
      </c>
      <c r="S401" s="8" t="str">
        <f t="shared" si="105"/>
        <v/>
      </c>
      <c r="T401" s="8" t="str">
        <f t="shared" si="105"/>
        <v/>
      </c>
      <c r="U401" s="8"/>
      <c r="V401" s="2"/>
      <c r="W401" s="13"/>
    </row>
    <row r="402" spans="1:23">
      <c r="A402" s="83" t="s">
        <v>444</v>
      </c>
      <c r="B402" s="41">
        <v>5</v>
      </c>
      <c r="C402" s="50" t="str">
        <f>IF(A402="","",VLOOKUP($A$397,IF(LEN(A402)=2,F15B,F15A),VLOOKUP(LEFT(A402,1),Fteams,6,FALSE),FALSE))</f>
        <v>Poppy Hine</v>
      </c>
      <c r="D402" s="50">
        <f>IF(A402="","",VLOOKUP($A397,IF(LEN(A402)=2,F15B,F15A),VLOOKUP(LEFT(A402,1),Fteams,7,FALSE),FALSE))</f>
        <v>0</v>
      </c>
      <c r="E402" s="50" t="str">
        <f t="shared" si="104"/>
        <v>Chichester</v>
      </c>
      <c r="F402" s="84" t="s">
        <v>565</v>
      </c>
      <c r="G402" s="85">
        <v>7</v>
      </c>
      <c r="H402" s="26"/>
      <c r="I402" s="8" t="str">
        <f t="shared" si="105"/>
        <v/>
      </c>
      <c r="J402" s="8" t="str">
        <f t="shared" si="105"/>
        <v/>
      </c>
      <c r="K402" s="8" t="str">
        <f t="shared" si="105"/>
        <v/>
      </c>
      <c r="L402" s="8">
        <f t="shared" si="105"/>
        <v>7</v>
      </c>
      <c r="M402" s="8" t="str">
        <f t="shared" si="105"/>
        <v/>
      </c>
      <c r="N402" s="8" t="str">
        <f t="shared" si="105"/>
        <v/>
      </c>
      <c r="O402" s="8" t="str">
        <f t="shared" si="105"/>
        <v/>
      </c>
      <c r="P402" s="8" t="str">
        <f t="shared" si="105"/>
        <v/>
      </c>
      <c r="Q402" s="8" t="str">
        <f t="shared" si="105"/>
        <v/>
      </c>
      <c r="R402" s="8" t="str">
        <f t="shared" si="105"/>
        <v/>
      </c>
      <c r="S402" s="8" t="str">
        <f t="shared" si="105"/>
        <v/>
      </c>
      <c r="T402" s="8" t="str">
        <f t="shared" si="105"/>
        <v/>
      </c>
      <c r="U402" s="8"/>
      <c r="V402" s="2"/>
      <c r="W402" s="13"/>
    </row>
    <row r="403" spans="1:23">
      <c r="A403" s="83" t="s">
        <v>448</v>
      </c>
      <c r="B403" s="41">
        <v>6</v>
      </c>
      <c r="C403" s="50" t="str">
        <f>IF(A403="","",VLOOKUP($A$397,IF(LEN(A403)=2,F15B,F15A),VLOOKUP(LEFT(A403,1),Fteams,6,FALSE),FALSE))</f>
        <v>Isabella Buchanan</v>
      </c>
      <c r="D403" s="50">
        <f>IF(A403="","",VLOOKUP($A397,IF(LEN(A403)=2,F15B,F15A),VLOOKUP(LEFT(A403,1),Fteams,7,FALSE),FALSE))</f>
        <v>0</v>
      </c>
      <c r="E403" s="50" t="str">
        <f t="shared" si="104"/>
        <v>HYAC</v>
      </c>
      <c r="F403" s="84" t="s">
        <v>566</v>
      </c>
      <c r="G403" s="85">
        <v>6</v>
      </c>
      <c r="H403" s="26"/>
      <c r="I403" s="8">
        <f t="shared" si="105"/>
        <v>6</v>
      </c>
      <c r="J403" s="8" t="str">
        <f t="shared" si="105"/>
        <v/>
      </c>
      <c r="K403" s="8" t="str">
        <f t="shared" si="105"/>
        <v/>
      </c>
      <c r="L403" s="8" t="str">
        <f t="shared" si="105"/>
        <v/>
      </c>
      <c r="M403" s="8" t="str">
        <f t="shared" si="105"/>
        <v/>
      </c>
      <c r="N403" s="8" t="str">
        <f t="shared" si="105"/>
        <v/>
      </c>
      <c r="O403" s="8" t="str">
        <f t="shared" si="105"/>
        <v/>
      </c>
      <c r="P403" s="8" t="str">
        <f t="shared" si="105"/>
        <v/>
      </c>
      <c r="Q403" s="8" t="str">
        <f t="shared" si="105"/>
        <v/>
      </c>
      <c r="R403" s="8" t="str">
        <f t="shared" si="105"/>
        <v/>
      </c>
      <c r="S403" s="8" t="str">
        <f t="shared" si="105"/>
        <v/>
      </c>
      <c r="T403" s="8" t="str">
        <f t="shared" si="105"/>
        <v/>
      </c>
      <c r="U403" s="8"/>
      <c r="V403" s="2"/>
      <c r="W403" s="13"/>
    </row>
    <row r="404" spans="1:23" ht="13">
      <c r="A404" s="15" t="s">
        <v>86</v>
      </c>
      <c r="B404" s="31"/>
      <c r="C404" s="51" t="s">
        <v>560</v>
      </c>
      <c r="D404" s="52"/>
      <c r="E404" s="53"/>
      <c r="F404" s="20"/>
      <c r="G404" s="35"/>
      <c r="H404" s="26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2"/>
      <c r="W404" s="13"/>
    </row>
    <row r="405" spans="1:23">
      <c r="A405" s="83" t="s">
        <v>477</v>
      </c>
      <c r="B405" s="41">
        <v>1</v>
      </c>
      <c r="C405" s="50" t="str">
        <f>IF(A405="","",VLOOKUP($A$404,IF(LEN(A405)=2,F15B,F15A),VLOOKUP(LEFT(A405,1),Fteams,6,FALSE),FALSE))</f>
        <v>Ailsa Mccutchan</v>
      </c>
      <c r="D405" s="50">
        <f>IF(A405="","",VLOOKUP($A404,IF(LEN(A405)=2,F15B,F15A),VLOOKUP(LEFT(A405,1),Fteams,7,FALSE),FALSE))</f>
        <v>0</v>
      </c>
      <c r="E405" s="50" t="str">
        <f>IF(A405="","",VLOOKUP(LEFT(A405,1),Fteams,2,FALSE))</f>
        <v>Eastbourne</v>
      </c>
      <c r="F405" s="84" t="s">
        <v>567</v>
      </c>
      <c r="G405" s="85">
        <v>11</v>
      </c>
      <c r="H405" s="26"/>
      <c r="I405" s="8" t="str">
        <f t="shared" ref="I405:T408" si="106">IF($A405="","",IF(LEFT($A405,1)=I$19,$G405,""))</f>
        <v/>
      </c>
      <c r="J405" s="8" t="str">
        <f t="shared" si="106"/>
        <v/>
      </c>
      <c r="K405" s="8" t="str">
        <f t="shared" si="106"/>
        <v/>
      </c>
      <c r="L405" s="8" t="str">
        <f t="shared" si="106"/>
        <v/>
      </c>
      <c r="M405" s="8">
        <f t="shared" si="106"/>
        <v>11</v>
      </c>
      <c r="N405" s="8" t="str">
        <f t="shared" si="106"/>
        <v/>
      </c>
      <c r="O405" s="8" t="str">
        <f t="shared" si="106"/>
        <v/>
      </c>
      <c r="P405" s="8" t="str">
        <f t="shared" si="106"/>
        <v/>
      </c>
      <c r="Q405" s="8" t="str">
        <f t="shared" si="106"/>
        <v/>
      </c>
      <c r="R405" s="8" t="str">
        <f t="shared" si="106"/>
        <v/>
      </c>
      <c r="S405" s="8" t="str">
        <f t="shared" si="106"/>
        <v/>
      </c>
      <c r="T405" s="8" t="str">
        <f t="shared" si="106"/>
        <v/>
      </c>
      <c r="U405" s="8"/>
      <c r="V405" s="2"/>
      <c r="W405" s="13"/>
    </row>
    <row r="406" spans="1:23">
      <c r="A406" s="83" t="s">
        <v>457</v>
      </c>
      <c r="B406" s="41">
        <v>2</v>
      </c>
      <c r="C406" s="50" t="str">
        <f>IF(A406="","",VLOOKUP($A$404,IF(LEN(A406)=2,F15B,F15A),VLOOKUP(LEFT(A406,1),Fteams,6,FALSE),FALSE))</f>
        <v>Mia Potton</v>
      </c>
      <c r="D406" s="50">
        <f>IF(A406="","",VLOOKUP($A404,IF(LEN(A406)=2,F15B,F15A),VLOOKUP(LEFT(A406,1),Fteams,7,FALSE),FALSE))</f>
        <v>0</v>
      </c>
      <c r="E406" s="50" t="str">
        <f>IF(A406="","",VLOOKUP(LEFT(A406,1),Fteams,2,FALSE))</f>
        <v>Brighton &amp; Hove</v>
      </c>
      <c r="F406" s="84" t="s">
        <v>568</v>
      </c>
      <c r="G406" s="85">
        <v>10</v>
      </c>
      <c r="H406" s="26"/>
      <c r="I406" s="8" t="str">
        <f t="shared" si="106"/>
        <v/>
      </c>
      <c r="J406" s="8">
        <f t="shared" si="106"/>
        <v>10</v>
      </c>
      <c r="K406" s="8" t="str">
        <f t="shared" si="106"/>
        <v/>
      </c>
      <c r="L406" s="8" t="str">
        <f t="shared" si="106"/>
        <v/>
      </c>
      <c r="M406" s="8" t="str">
        <f t="shared" si="106"/>
        <v/>
      </c>
      <c r="N406" s="8" t="str">
        <f t="shared" si="106"/>
        <v/>
      </c>
      <c r="O406" s="8" t="str">
        <f t="shared" si="106"/>
        <v/>
      </c>
      <c r="P406" s="8" t="str">
        <f t="shared" si="106"/>
        <v/>
      </c>
      <c r="Q406" s="8" t="str">
        <f t="shared" si="106"/>
        <v/>
      </c>
      <c r="R406" s="8" t="str">
        <f t="shared" si="106"/>
        <v/>
      </c>
      <c r="S406" s="8" t="str">
        <f t="shared" si="106"/>
        <v/>
      </c>
      <c r="T406" s="8" t="str">
        <f t="shared" si="106"/>
        <v/>
      </c>
      <c r="U406" s="8"/>
      <c r="V406" s="2"/>
      <c r="W406" s="13"/>
    </row>
    <row r="407" spans="1:23">
      <c r="A407" s="83" t="s">
        <v>539</v>
      </c>
      <c r="B407" s="41">
        <v>3</v>
      </c>
      <c r="C407" s="50" t="str">
        <f>IF(A407="","",VLOOKUP($A$404,IF(LEN(A407)=2,F15B,F15A),VLOOKUP(LEFT(A407,1),Fteams,6,FALSE),FALSE))</f>
        <v>Rebecca Finlay</v>
      </c>
      <c r="D407" s="50">
        <f>IF(A407="","",VLOOKUP($A404,IF(LEN(A407)=2,F15B,F15A),VLOOKUP(LEFT(A407,1),Fteams,7,FALSE),FALSE))</f>
        <v>0</v>
      </c>
      <c r="E407" s="50" t="str">
        <f>IF(A407="","",VLOOKUP(LEFT(A407,1),Fteams,2,FALSE))</f>
        <v>Worthing</v>
      </c>
      <c r="F407" s="84" t="s">
        <v>569</v>
      </c>
      <c r="G407" s="85">
        <v>9</v>
      </c>
      <c r="H407" s="26"/>
      <c r="I407" s="8" t="str">
        <f t="shared" si="106"/>
        <v/>
      </c>
      <c r="J407" s="8" t="str">
        <f t="shared" si="106"/>
        <v/>
      </c>
      <c r="K407" s="8" t="str">
        <f t="shared" si="106"/>
        <v/>
      </c>
      <c r="L407" s="8" t="str">
        <f t="shared" si="106"/>
        <v/>
      </c>
      <c r="M407" s="8" t="str">
        <f t="shared" si="106"/>
        <v/>
      </c>
      <c r="N407" s="8" t="str">
        <f t="shared" si="106"/>
        <v/>
      </c>
      <c r="O407" s="8" t="str">
        <f t="shared" si="106"/>
        <v/>
      </c>
      <c r="P407" s="8">
        <f t="shared" si="106"/>
        <v>9</v>
      </c>
      <c r="Q407" s="8" t="str">
        <f t="shared" si="106"/>
        <v/>
      </c>
      <c r="R407" s="8" t="str">
        <f t="shared" si="106"/>
        <v/>
      </c>
      <c r="S407" s="8" t="str">
        <f t="shared" si="106"/>
        <v/>
      </c>
      <c r="T407" s="8" t="str">
        <f t="shared" si="106"/>
        <v/>
      </c>
      <c r="U407" s="8"/>
      <c r="V407" s="2"/>
      <c r="W407" s="13"/>
    </row>
    <row r="408" spans="1:23">
      <c r="A408" s="83" t="s">
        <v>459</v>
      </c>
      <c r="B408" s="41">
        <v>4</v>
      </c>
      <c r="C408" s="50" t="str">
        <f>IF(A408="","",VLOOKUP($A$404,IF(LEN(A408)=2,F15B,F15A),VLOOKUP(LEFT(A408,1),Fteams,6,FALSE),FALSE))</f>
        <v>Kitty Goodband</v>
      </c>
      <c r="D408" s="50">
        <f>IF(A408="","",VLOOKUP($A404,IF(LEN(A408)=2,F15B,F15A),VLOOKUP(LEFT(A408,1),Fteams,7,FALSE),FALSE))</f>
        <v>0</v>
      </c>
      <c r="E408" s="50" t="str">
        <f>IF(A408="","",VLOOKUP(LEFT(A408,1),Fteams,2,FALSE))</f>
        <v>Chichester</v>
      </c>
      <c r="F408" s="84" t="s">
        <v>570</v>
      </c>
      <c r="G408" s="85">
        <v>8</v>
      </c>
      <c r="H408" s="26"/>
      <c r="I408" s="8" t="str">
        <f t="shared" si="106"/>
        <v/>
      </c>
      <c r="J408" s="8" t="str">
        <f t="shared" si="106"/>
        <v/>
      </c>
      <c r="K408" s="8" t="str">
        <f t="shared" si="106"/>
        <v/>
      </c>
      <c r="L408" s="8">
        <f t="shared" si="106"/>
        <v>8</v>
      </c>
      <c r="M408" s="8" t="str">
        <f t="shared" si="106"/>
        <v/>
      </c>
      <c r="N408" s="8" t="str">
        <f t="shared" si="106"/>
        <v/>
      </c>
      <c r="O408" s="8" t="str">
        <f t="shared" si="106"/>
        <v/>
      </c>
      <c r="P408" s="8" t="str">
        <f t="shared" si="106"/>
        <v/>
      </c>
      <c r="Q408" s="8" t="str">
        <f t="shared" si="106"/>
        <v/>
      </c>
      <c r="R408" s="8" t="str">
        <f t="shared" si="106"/>
        <v/>
      </c>
      <c r="S408" s="8" t="str">
        <f t="shared" si="106"/>
        <v/>
      </c>
      <c r="T408" s="8" t="str">
        <f t="shared" si="106"/>
        <v/>
      </c>
      <c r="U408" s="8"/>
      <c r="V408" s="2"/>
      <c r="W408" s="13"/>
    </row>
    <row r="409" spans="1:23" ht="13">
      <c r="A409" s="15" t="s">
        <v>4</v>
      </c>
      <c r="B409" s="31"/>
      <c r="C409" s="51" t="s">
        <v>81</v>
      </c>
      <c r="D409" s="52"/>
      <c r="E409" s="53"/>
      <c r="F409" s="20"/>
      <c r="G409" s="35"/>
      <c r="H409" s="26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2" t="s">
        <v>18</v>
      </c>
      <c r="W409" s="2"/>
    </row>
    <row r="410" spans="1:23">
      <c r="A410" s="83" t="s">
        <v>443</v>
      </c>
      <c r="B410" s="41">
        <v>1</v>
      </c>
      <c r="C410" s="50" t="str">
        <f>IF(A410="","",VLOOKUP($A$409,IF(LEN(A410)=2,F15B,F15A),VLOOKUP(LEFT(A410,1),Fteams,6,FALSE),FALSE))</f>
        <v>Sophie Bliss</v>
      </c>
      <c r="D410" s="50">
        <f>IF(A410="","",VLOOKUP($A409,IF(LEN(A410)=2,F15B,F15A),VLOOKUP(LEFT(A410,1),Fteams,7,FALSE),FALSE))</f>
        <v>0</v>
      </c>
      <c r="E410" s="50" t="str">
        <f t="shared" ref="E410:E418" si="107">IF(A410="","",VLOOKUP(LEFT(A410,1),Fteams,2,FALSE))</f>
        <v>Brighton &amp; Hove</v>
      </c>
      <c r="F410" s="84" t="s">
        <v>642</v>
      </c>
      <c r="G410" s="85">
        <v>11</v>
      </c>
      <c r="H410" s="26"/>
      <c r="I410" s="8" t="str">
        <f t="shared" ref="I410:T418" si="108">IF($A410="","",IF(LEFT($A410,1)=I$19,$G410,""))</f>
        <v/>
      </c>
      <c r="J410" s="8">
        <f t="shared" si="108"/>
        <v>11</v>
      </c>
      <c r="K410" s="8" t="str">
        <f t="shared" si="108"/>
        <v/>
      </c>
      <c r="L410" s="8" t="str">
        <f t="shared" si="108"/>
        <v/>
      </c>
      <c r="M410" s="8" t="str">
        <f t="shared" si="108"/>
        <v/>
      </c>
      <c r="N410" s="8" t="str">
        <f t="shared" si="108"/>
        <v/>
      </c>
      <c r="O410" s="8" t="str">
        <f t="shared" si="108"/>
        <v/>
      </c>
      <c r="P410" s="8" t="str">
        <f t="shared" si="108"/>
        <v/>
      </c>
      <c r="Q410" s="8" t="str">
        <f t="shared" si="108"/>
        <v/>
      </c>
      <c r="R410" s="8" t="str">
        <f t="shared" si="108"/>
        <v/>
      </c>
      <c r="S410" s="8" t="str">
        <f t="shared" si="108"/>
        <v/>
      </c>
      <c r="T410" s="8" t="str">
        <f t="shared" si="108"/>
        <v/>
      </c>
      <c r="U410" s="8"/>
      <c r="V410" s="2"/>
      <c r="W410" s="13" t="e">
        <f>IF(F410="","",IF(F410-VLOOKUP($A409,AWstandards,VLOOKUP(D410,Age,2,FALSE),FALSE)&lt;0,"","aw"))</f>
        <v>#N/A</v>
      </c>
    </row>
    <row r="411" spans="1:23">
      <c r="A411" s="83" t="s">
        <v>465</v>
      </c>
      <c r="B411" s="41">
        <v>2</v>
      </c>
      <c r="C411" s="50" t="str">
        <f>IF(A411="","",VLOOKUP($A$409,IF(LEN(A411)=2,F15B,F15A),VLOOKUP(LEFT(A411,1),Fteams,6,FALSE),FALSE))</f>
        <v>Ruby-Lily Marsh</v>
      </c>
      <c r="D411" s="50">
        <f>IF(A411="","",VLOOKUP($A409,IF(LEN(A411)=2,F15B,F15A),VLOOKUP(LEFT(A411,1),Fteams,7,FALSE),FALSE))</f>
        <v>0</v>
      </c>
      <c r="E411" s="50" t="str">
        <f t="shared" si="107"/>
        <v>Horsham BS</v>
      </c>
      <c r="F411" s="84" t="s">
        <v>643</v>
      </c>
      <c r="G411" s="85">
        <v>10</v>
      </c>
      <c r="H411" s="26"/>
      <c r="I411" s="8" t="str">
        <f t="shared" si="108"/>
        <v/>
      </c>
      <c r="J411" s="8" t="str">
        <f t="shared" si="108"/>
        <v/>
      </c>
      <c r="K411" s="8" t="str">
        <f t="shared" si="108"/>
        <v/>
      </c>
      <c r="L411" s="8" t="str">
        <f t="shared" si="108"/>
        <v/>
      </c>
      <c r="M411" s="8" t="str">
        <f t="shared" si="108"/>
        <v/>
      </c>
      <c r="N411" s="8">
        <f t="shared" si="108"/>
        <v>10</v>
      </c>
      <c r="O411" s="8" t="str">
        <f t="shared" si="108"/>
        <v/>
      </c>
      <c r="P411" s="8" t="str">
        <f t="shared" si="108"/>
        <v/>
      </c>
      <c r="Q411" s="8" t="str">
        <f t="shared" si="108"/>
        <v/>
      </c>
      <c r="R411" s="8" t="str">
        <f t="shared" si="108"/>
        <v/>
      </c>
      <c r="S411" s="8" t="str">
        <f t="shared" si="108"/>
        <v/>
      </c>
      <c r="T411" s="8" t="str">
        <f t="shared" si="108"/>
        <v/>
      </c>
      <c r="U411" s="8"/>
      <c r="V411" s="2"/>
      <c r="W411" s="13" t="e">
        <f>IF(F411="","",IF(F411-VLOOKUP($A409,AWstandards,VLOOKUP(D411,Age,2,FALSE),FALSE)&lt;0,"","aw"))</f>
        <v>#N/A</v>
      </c>
    </row>
    <row r="412" spans="1:23">
      <c r="A412" s="83" t="s">
        <v>447</v>
      </c>
      <c r="B412" s="41">
        <v>3</v>
      </c>
      <c r="C412" s="50" t="str">
        <f>IF(A412="","",VLOOKUP($A$409,IF(LEN(A412)=2,F15B,F15A),VLOOKUP(LEFT(A412,1),Fteams,6,FALSE),FALSE))</f>
        <v>Maribelle la Cock</v>
      </c>
      <c r="D412" s="50">
        <f>IF(A412="","",VLOOKUP($A409,IF(LEN(A412)=2,F15B,F15A),VLOOKUP(LEFT(A412,1),Fteams,7,FALSE),FALSE))</f>
        <v>0</v>
      </c>
      <c r="E412" s="50" t="str">
        <f t="shared" si="107"/>
        <v>East Grinstead</v>
      </c>
      <c r="F412" s="84" t="s">
        <v>643</v>
      </c>
      <c r="G412" s="85">
        <v>9</v>
      </c>
      <c r="H412" s="26"/>
      <c r="I412" s="8" t="str">
        <f t="shared" si="108"/>
        <v/>
      </c>
      <c r="J412" s="8" t="str">
        <f t="shared" si="108"/>
        <v/>
      </c>
      <c r="K412" s="8" t="str">
        <f t="shared" si="108"/>
        <v/>
      </c>
      <c r="L412" s="8" t="str">
        <f t="shared" si="108"/>
        <v/>
      </c>
      <c r="M412" s="8" t="str">
        <f t="shared" si="108"/>
        <v/>
      </c>
      <c r="N412" s="8" t="str">
        <f t="shared" si="108"/>
        <v/>
      </c>
      <c r="O412" s="8" t="str">
        <f t="shared" si="108"/>
        <v/>
      </c>
      <c r="P412" s="8" t="str">
        <f t="shared" si="108"/>
        <v/>
      </c>
      <c r="Q412" s="8" t="str">
        <f t="shared" si="108"/>
        <v/>
      </c>
      <c r="R412" s="8">
        <f t="shared" si="108"/>
        <v>9</v>
      </c>
      <c r="S412" s="8" t="str">
        <f t="shared" si="108"/>
        <v/>
      </c>
      <c r="T412" s="8" t="str">
        <f t="shared" si="108"/>
        <v/>
      </c>
      <c r="U412" s="8"/>
      <c r="V412" s="2"/>
      <c r="W412" s="13" t="e">
        <f>IF(F412="","",IF(F412-VLOOKUP($A409,AWstandards,VLOOKUP(D412,Age,2,FALSE),FALSE)&lt;0,"","aw"))</f>
        <v>#N/A</v>
      </c>
    </row>
    <row r="413" spans="1:23">
      <c r="A413" s="83" t="s">
        <v>478</v>
      </c>
      <c r="B413" s="41">
        <v>4</v>
      </c>
      <c r="C413" s="50" t="str">
        <f>IF(A413="","",VLOOKUP($A$409,IF(LEN(A413)=2,F15B,F15A),VLOOKUP(LEFT(A413,1),Fteams,6,FALSE),FALSE))</f>
        <v>Vida Johnson</v>
      </c>
      <c r="D413" s="50">
        <f>IF(A413="","",VLOOKUP($A409,IF(LEN(A413)=2,F15B,F15A),VLOOKUP(LEFT(A413,1),Fteams,7,FALSE),FALSE))</f>
        <v>0</v>
      </c>
      <c r="E413" s="50" t="str">
        <f t="shared" si="107"/>
        <v>Lewes</v>
      </c>
      <c r="F413" s="84" t="s">
        <v>644</v>
      </c>
      <c r="G413" s="85">
        <v>8</v>
      </c>
      <c r="H413" s="26"/>
      <c r="I413" s="8" t="str">
        <f t="shared" si="108"/>
        <v/>
      </c>
      <c r="J413" s="8" t="str">
        <f t="shared" si="108"/>
        <v/>
      </c>
      <c r="K413" s="8" t="str">
        <f t="shared" si="108"/>
        <v/>
      </c>
      <c r="L413" s="8" t="str">
        <f t="shared" si="108"/>
        <v/>
      </c>
      <c r="M413" s="8" t="str">
        <f t="shared" si="108"/>
        <v/>
      </c>
      <c r="N413" s="8" t="str">
        <f t="shared" si="108"/>
        <v/>
      </c>
      <c r="O413" s="8">
        <f t="shared" si="108"/>
        <v>8</v>
      </c>
      <c r="P413" s="8" t="str">
        <f t="shared" si="108"/>
        <v/>
      </c>
      <c r="Q413" s="8" t="str">
        <f t="shared" si="108"/>
        <v/>
      </c>
      <c r="R413" s="8" t="str">
        <f t="shared" si="108"/>
        <v/>
      </c>
      <c r="S413" s="8" t="str">
        <f t="shared" si="108"/>
        <v/>
      </c>
      <c r="T413" s="8" t="str">
        <f t="shared" si="108"/>
        <v/>
      </c>
      <c r="U413" s="8"/>
      <c r="V413" s="2"/>
      <c r="W413" s="13" t="e">
        <f>IF(F413="","",IF(F413-VLOOKUP($A409,AWstandards,VLOOKUP(D413,Age,2,FALSE),FALSE)&lt;0,"","aw"))</f>
        <v>#N/A</v>
      </c>
    </row>
    <row r="414" spans="1:23">
      <c r="A414" s="83" t="s">
        <v>466</v>
      </c>
      <c r="B414" s="41">
        <v>5</v>
      </c>
      <c r="C414" s="50" t="str">
        <f>IF(A414="","",VLOOKUP($A$409,IF(LEN(A414)=2,F15B,F15A),VLOOKUP(LEFT(A414,1),Fteams,6,FALSE),FALSE))</f>
        <v>Ailsa Mccutchan</v>
      </c>
      <c r="D414" s="50">
        <f>IF(A414="","",VLOOKUP($A409,IF(LEN(A414)=2,F15B,F15A),VLOOKUP(LEFT(A414,1),Fteams,7,FALSE),FALSE))</f>
        <v>0</v>
      </c>
      <c r="E414" s="50" t="str">
        <f t="shared" si="107"/>
        <v>Eastbourne</v>
      </c>
      <c r="F414" s="84" t="s">
        <v>645</v>
      </c>
      <c r="G414" s="85">
        <v>7</v>
      </c>
      <c r="H414" s="26"/>
      <c r="I414" s="8" t="str">
        <f t="shared" si="108"/>
        <v/>
      </c>
      <c r="J414" s="8" t="str">
        <f t="shared" si="108"/>
        <v/>
      </c>
      <c r="K414" s="8" t="str">
        <f t="shared" si="108"/>
        <v/>
      </c>
      <c r="L414" s="8" t="str">
        <f t="shared" si="108"/>
        <v/>
      </c>
      <c r="M414" s="8">
        <f t="shared" si="108"/>
        <v>7</v>
      </c>
      <c r="N414" s="8" t="str">
        <f t="shared" si="108"/>
        <v/>
      </c>
      <c r="O414" s="8" t="str">
        <f t="shared" si="108"/>
        <v/>
      </c>
      <c r="P414" s="8" t="str">
        <f t="shared" si="108"/>
        <v/>
      </c>
      <c r="Q414" s="8" t="str">
        <f t="shared" si="108"/>
        <v/>
      </c>
      <c r="R414" s="8" t="str">
        <f t="shared" si="108"/>
        <v/>
      </c>
      <c r="S414" s="8" t="str">
        <f t="shared" si="108"/>
        <v/>
      </c>
      <c r="T414" s="8" t="str">
        <f t="shared" si="108"/>
        <v/>
      </c>
      <c r="U414" s="8"/>
      <c r="V414" s="2"/>
      <c r="W414" s="13" t="e">
        <f>IF(F414="","",IF(F414-VLOOKUP($A409,AWstandards,VLOOKUP(D414,Age,2,FALSE),FALSE)&lt;0,"","aw"))</f>
        <v>#N/A</v>
      </c>
    </row>
    <row r="415" spans="1:23">
      <c r="A415" s="83" t="s">
        <v>444</v>
      </c>
      <c r="B415" s="41">
        <v>6</v>
      </c>
      <c r="C415" s="50" t="str">
        <f>IF(A415="","",VLOOKUP($A$409,IF(LEN(A415)=2,F15B,F15A),VLOOKUP(LEFT(A415,1),Fteams,6,FALSE),FALSE))</f>
        <v>Tilly Goodband</v>
      </c>
      <c r="D415" s="50">
        <f>IF(A415="","",VLOOKUP($A409,IF(LEN(A415)=2,F15B,F15A),VLOOKUP(LEFT(A415,1),Fteams,7,FALSE),FALSE))</f>
        <v>0</v>
      </c>
      <c r="E415" s="50" t="str">
        <f t="shared" si="107"/>
        <v>Chichester</v>
      </c>
      <c r="F415" s="84" t="s">
        <v>646</v>
      </c>
      <c r="G415" s="85">
        <v>6</v>
      </c>
      <c r="H415" s="26"/>
      <c r="I415" s="8" t="str">
        <f t="shared" si="108"/>
        <v/>
      </c>
      <c r="J415" s="8" t="str">
        <f t="shared" si="108"/>
        <v/>
      </c>
      <c r="K415" s="8" t="str">
        <f t="shared" si="108"/>
        <v/>
      </c>
      <c r="L415" s="8">
        <f t="shared" si="108"/>
        <v>6</v>
      </c>
      <c r="M415" s="8" t="str">
        <f t="shared" si="108"/>
        <v/>
      </c>
      <c r="N415" s="8" t="str">
        <f t="shared" si="108"/>
        <v/>
      </c>
      <c r="O415" s="8" t="str">
        <f t="shared" si="108"/>
        <v/>
      </c>
      <c r="P415" s="8" t="str">
        <f t="shared" si="108"/>
        <v/>
      </c>
      <c r="Q415" s="8" t="str">
        <f t="shared" si="108"/>
        <v/>
      </c>
      <c r="R415" s="8" t="str">
        <f t="shared" si="108"/>
        <v/>
      </c>
      <c r="S415" s="8" t="str">
        <f t="shared" si="108"/>
        <v/>
      </c>
      <c r="T415" s="8" t="str">
        <f t="shared" si="108"/>
        <v/>
      </c>
      <c r="U415" s="8"/>
      <c r="V415" s="2"/>
      <c r="W415" s="13" t="e">
        <f>IF(F415="","",IF(F415-VLOOKUP($A409,AWstandards,VLOOKUP(D415,Age,2,FALSE),FALSE)&lt;0,"","aw"))</f>
        <v>#N/A</v>
      </c>
    </row>
    <row r="416" spans="1:23">
      <c r="A416" s="83" t="s">
        <v>460</v>
      </c>
      <c r="B416" s="41">
        <v>7</v>
      </c>
      <c r="C416" s="50" t="str">
        <f>IF(A416="","",VLOOKUP($A$409,IF(LEN(A416)=2,F15B,F15A),VLOOKUP(LEFT(A416,1),Fteams,6,FALSE),FALSE))</f>
        <v>Ava Morrissy</v>
      </c>
      <c r="D416" s="50">
        <f>IF(A416="","",VLOOKUP($A409,IF(LEN(A416)=2,F15B,F15A),VLOOKUP(LEFT(A416,1),Fteams,7,FALSE),FALSE))</f>
        <v>0</v>
      </c>
      <c r="E416" s="50" t="str">
        <f t="shared" si="107"/>
        <v>HYAC</v>
      </c>
      <c r="F416" s="84" t="s">
        <v>647</v>
      </c>
      <c r="G416" s="85">
        <v>5</v>
      </c>
      <c r="H416" s="26"/>
      <c r="I416" s="8">
        <f t="shared" si="108"/>
        <v>5</v>
      </c>
      <c r="J416" s="8" t="str">
        <f t="shared" si="108"/>
        <v/>
      </c>
      <c r="K416" s="8" t="str">
        <f t="shared" si="108"/>
        <v/>
      </c>
      <c r="L416" s="8" t="str">
        <f t="shared" si="108"/>
        <v/>
      </c>
      <c r="M416" s="8" t="str">
        <f t="shared" si="108"/>
        <v/>
      </c>
      <c r="N416" s="8" t="str">
        <f t="shared" si="108"/>
        <v/>
      </c>
      <c r="O416" s="8" t="str">
        <f t="shared" si="108"/>
        <v/>
      </c>
      <c r="P416" s="8" t="str">
        <f t="shared" si="108"/>
        <v/>
      </c>
      <c r="Q416" s="8" t="str">
        <f t="shared" si="108"/>
        <v/>
      </c>
      <c r="R416" s="8" t="str">
        <f t="shared" si="108"/>
        <v/>
      </c>
      <c r="S416" s="8" t="str">
        <f t="shared" si="108"/>
        <v/>
      </c>
      <c r="T416" s="8" t="str">
        <f t="shared" si="108"/>
        <v/>
      </c>
      <c r="U416" s="8"/>
      <c r="V416" s="2"/>
      <c r="W416" s="13" t="e">
        <f>IF(F416="","",IF(F416-VLOOKUP($A409,AWstandards,VLOOKUP(D416,Age,2,FALSE),FALSE)&lt;0,"","aw"))</f>
        <v>#N/A</v>
      </c>
    </row>
    <row r="417" spans="1:23">
      <c r="A417" s="83" t="s">
        <v>571</v>
      </c>
      <c r="B417" s="41">
        <v>8</v>
      </c>
      <c r="C417" s="50" t="str">
        <f>IF(A417="","",VLOOKUP($A$409,IF(LEN(A417)=2,F15B,F15A),VLOOKUP(LEFT(A417,1),Fteams,6,FALSE),FALSE))</f>
        <v>Annabelle Parkin</v>
      </c>
      <c r="D417" s="50">
        <f>IF(A417="","",VLOOKUP($A409,IF(LEN(A417)=2,F15B,F15A),VLOOKUP(LEFT(A417,1),Fteams,7,FALSE),FALSE))</f>
        <v>0</v>
      </c>
      <c r="E417" s="50" t="str">
        <f t="shared" si="107"/>
        <v>Haywards Heath</v>
      </c>
      <c r="F417" s="84" t="s">
        <v>854</v>
      </c>
      <c r="G417" s="85">
        <v>4</v>
      </c>
      <c r="H417" s="26"/>
      <c r="I417" s="8" t="str">
        <f t="shared" si="108"/>
        <v/>
      </c>
      <c r="J417" s="8" t="str">
        <f t="shared" si="108"/>
        <v/>
      </c>
      <c r="K417" s="8" t="str">
        <f t="shared" si="108"/>
        <v/>
      </c>
      <c r="L417" s="8" t="str">
        <f t="shared" si="108"/>
        <v/>
      </c>
      <c r="M417" s="8" t="str">
        <f t="shared" si="108"/>
        <v/>
      </c>
      <c r="N417" s="8" t="str">
        <f t="shared" si="108"/>
        <v/>
      </c>
      <c r="O417" s="8" t="str">
        <f t="shared" si="108"/>
        <v/>
      </c>
      <c r="P417" s="8" t="str">
        <f t="shared" si="108"/>
        <v/>
      </c>
      <c r="Q417" s="8">
        <f t="shared" si="108"/>
        <v>4</v>
      </c>
      <c r="R417" s="8" t="str">
        <f t="shared" si="108"/>
        <v/>
      </c>
      <c r="S417" s="8" t="str">
        <f t="shared" si="108"/>
        <v/>
      </c>
      <c r="T417" s="8" t="str">
        <f t="shared" si="108"/>
        <v/>
      </c>
      <c r="U417" s="8"/>
      <c r="V417" s="2"/>
      <c r="W417" s="13" t="e">
        <f>IF(F417="","",IF(F417-VLOOKUP($A409,AWstandards,VLOOKUP(D417,Age,2,FALSE),FALSE)&lt;0,"","aw"))</f>
        <v>#N/A</v>
      </c>
    </row>
    <row r="418" spans="1:23">
      <c r="A418" s="83" t="s">
        <v>446</v>
      </c>
      <c r="B418" s="41">
        <v>9</v>
      </c>
      <c r="C418" s="50" t="str">
        <f>IF(A418="","",VLOOKUP($A$409,IF(LEN(A418)=2,F15B,F15A),VLOOKUP(LEFT(A418,1),Fteams,6,FALSE),FALSE))</f>
        <v>Maya Brazier</v>
      </c>
      <c r="D418" s="50">
        <f>IF(A418="","",VLOOKUP($A409,IF(LEN(A418)=2,F15B,F15A),VLOOKUP(LEFT(A418,1),Fteams,7,FALSE),FALSE))</f>
        <v>0</v>
      </c>
      <c r="E418" s="50" t="str">
        <f t="shared" si="107"/>
        <v>Crawley</v>
      </c>
      <c r="F418" s="84" t="s">
        <v>855</v>
      </c>
      <c r="G418" s="85">
        <v>3</v>
      </c>
      <c r="H418" s="26"/>
      <c r="I418" s="8" t="str">
        <f t="shared" si="108"/>
        <v/>
      </c>
      <c r="J418" s="8" t="str">
        <f t="shared" si="108"/>
        <v/>
      </c>
      <c r="K418" s="8">
        <f t="shared" si="108"/>
        <v>3</v>
      </c>
      <c r="L418" s="8" t="str">
        <f t="shared" si="108"/>
        <v/>
      </c>
      <c r="M418" s="8" t="str">
        <f t="shared" si="108"/>
        <v/>
      </c>
      <c r="N418" s="8" t="str">
        <f t="shared" si="108"/>
        <v/>
      </c>
      <c r="O418" s="8" t="str">
        <f t="shared" si="108"/>
        <v/>
      </c>
      <c r="P418" s="8" t="str">
        <f t="shared" si="108"/>
        <v/>
      </c>
      <c r="Q418" s="8" t="str">
        <f t="shared" si="108"/>
        <v/>
      </c>
      <c r="R418" s="8" t="str">
        <f t="shared" si="108"/>
        <v/>
      </c>
      <c r="S418" s="8" t="str">
        <f t="shared" si="108"/>
        <v/>
      </c>
      <c r="T418" s="8" t="str">
        <f t="shared" si="108"/>
        <v/>
      </c>
      <c r="U418" s="8"/>
      <c r="V418" s="2"/>
      <c r="W418" s="13" t="e">
        <f>IF(F418="","",IF(F418-VLOOKUP($A409,AWstandards,VLOOKUP(D418,Age,2,FALSE),FALSE)&lt;0,"","aw"))</f>
        <v>#N/A</v>
      </c>
    </row>
    <row r="419" spans="1:23" ht="13">
      <c r="A419" s="15" t="s">
        <v>4</v>
      </c>
      <c r="B419" s="31"/>
      <c r="C419" s="51" t="s">
        <v>82</v>
      </c>
      <c r="D419" s="52"/>
      <c r="E419" s="53"/>
      <c r="F419" s="20"/>
      <c r="G419" s="35"/>
      <c r="H419" s="26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2" t="s">
        <v>19</v>
      </c>
      <c r="W419" s="2"/>
    </row>
    <row r="420" spans="1:23">
      <c r="A420" s="83" t="s">
        <v>457</v>
      </c>
      <c r="B420" s="41">
        <v>1</v>
      </c>
      <c r="C420" s="50" t="str">
        <f>IF(A420="","",VLOOKUP($A$419,IF(LEN(A420)=2,F15B,F15A),VLOOKUP(LEFT(A420,1),Fteams,6,FALSE),FALSE))</f>
        <v>Rosie Austen</v>
      </c>
      <c r="D420" s="50">
        <f>IF(A420="","",VLOOKUP($A419,IF(LEN(A420)=2,F15B,F15A),VLOOKUP(LEFT(A420,1),Fteams,7,FALSE),FALSE))</f>
        <v>0</v>
      </c>
      <c r="E420" s="50" t="str">
        <f t="shared" ref="E420:E425" si="109">IF(A420="","",VLOOKUP(LEFT(A420,1),Fteams,2,FALSE))</f>
        <v>Brighton &amp; Hove</v>
      </c>
      <c r="F420" s="84" t="s">
        <v>649</v>
      </c>
      <c r="G420" s="85">
        <v>11</v>
      </c>
      <c r="H420" s="26"/>
      <c r="I420" s="8" t="str">
        <f t="shared" ref="I420:T425" si="110">IF($A420="","",IF(LEFT($A420,1)=I$19,$G420,""))</f>
        <v/>
      </c>
      <c r="J420" s="8">
        <f t="shared" si="110"/>
        <v>11</v>
      </c>
      <c r="K420" s="8" t="str">
        <f t="shared" si="110"/>
        <v/>
      </c>
      <c r="L420" s="8" t="str">
        <f t="shared" si="110"/>
        <v/>
      </c>
      <c r="M420" s="8" t="str">
        <f t="shared" si="110"/>
        <v/>
      </c>
      <c r="N420" s="8" t="str">
        <f t="shared" si="110"/>
        <v/>
      </c>
      <c r="O420" s="8" t="str">
        <f t="shared" si="110"/>
        <v/>
      </c>
      <c r="P420" s="8" t="str">
        <f t="shared" si="110"/>
        <v/>
      </c>
      <c r="Q420" s="8" t="str">
        <f t="shared" si="110"/>
        <v/>
      </c>
      <c r="R420" s="8" t="str">
        <f t="shared" si="110"/>
        <v/>
      </c>
      <c r="S420" s="8" t="str">
        <f t="shared" si="110"/>
        <v/>
      </c>
      <c r="T420" s="8" t="str">
        <f t="shared" si="110"/>
        <v/>
      </c>
      <c r="U420" s="8"/>
      <c r="V420" s="2"/>
      <c r="W420" s="13" t="e">
        <f>IF(F420="","",IF(F420-VLOOKUP($A419,AWstandards,VLOOKUP(D420,Age,2,FALSE),FALSE)&lt;0,"","aw"))</f>
        <v>#N/A</v>
      </c>
    </row>
    <row r="421" spans="1:23">
      <c r="A421" s="83" t="s">
        <v>448</v>
      </c>
      <c r="B421" s="41">
        <v>2</v>
      </c>
      <c r="C421" s="50" t="str">
        <f>IF(A421="","",VLOOKUP($A$419,IF(LEN(A421)=2,F15B,F15A),VLOOKUP(LEFT(A421,1),Fteams,6,FALSE),FALSE))</f>
        <v>Olivia Collins</v>
      </c>
      <c r="D421" s="50">
        <f>IF(A421="","",VLOOKUP($A419,IF(LEN(A421)=2,F15B,F15A),VLOOKUP(LEFT(A421,1),Fteams,7,FALSE),FALSE))</f>
        <v>0</v>
      </c>
      <c r="E421" s="50" t="str">
        <f t="shared" si="109"/>
        <v>HYAC</v>
      </c>
      <c r="F421" s="84" t="s">
        <v>650</v>
      </c>
      <c r="G421" s="85">
        <v>10</v>
      </c>
      <c r="H421" s="26"/>
      <c r="I421" s="8">
        <f t="shared" si="110"/>
        <v>10</v>
      </c>
      <c r="J421" s="8" t="str">
        <f t="shared" si="110"/>
        <v/>
      </c>
      <c r="K421" s="8" t="str">
        <f t="shared" si="110"/>
        <v/>
      </c>
      <c r="L421" s="8" t="str">
        <f t="shared" si="110"/>
        <v/>
      </c>
      <c r="M421" s="8" t="str">
        <f t="shared" si="110"/>
        <v/>
      </c>
      <c r="N421" s="8" t="str">
        <f t="shared" si="110"/>
        <v/>
      </c>
      <c r="O421" s="8" t="str">
        <f t="shared" si="110"/>
        <v/>
      </c>
      <c r="P421" s="8" t="str">
        <f t="shared" si="110"/>
        <v/>
      </c>
      <c r="Q421" s="8" t="str">
        <f t="shared" si="110"/>
        <v/>
      </c>
      <c r="R421" s="8" t="str">
        <f t="shared" si="110"/>
        <v/>
      </c>
      <c r="S421" s="8" t="str">
        <f t="shared" si="110"/>
        <v/>
      </c>
      <c r="T421" s="8" t="str">
        <f t="shared" si="110"/>
        <v/>
      </c>
      <c r="U421" s="8"/>
      <c r="V421" s="2"/>
      <c r="W421" s="13" t="e">
        <f>IF(F421="","",IF(F421-VLOOKUP($A419,AWstandards,VLOOKUP(D421,Age,2,FALSE),FALSE)&lt;0,"","aw"))</f>
        <v>#N/A</v>
      </c>
    </row>
    <row r="422" spans="1:23">
      <c r="A422" s="83" t="s">
        <v>459</v>
      </c>
      <c r="B422" s="41">
        <v>3</v>
      </c>
      <c r="C422" s="50" t="str">
        <f>IF(A422="","",VLOOKUP($A$419,IF(LEN(A422)=2,F15B,F15A),VLOOKUP(LEFT(A422,1),Fteams,6,FALSE),FALSE))</f>
        <v>Poppy Hine</v>
      </c>
      <c r="D422" s="50">
        <f>IF(A422="","",VLOOKUP($A419,IF(LEN(A422)=2,F15B,F15A),VLOOKUP(LEFT(A422,1),Fteams,7,FALSE),FALSE))</f>
        <v>0</v>
      </c>
      <c r="E422" s="50" t="str">
        <f t="shared" si="109"/>
        <v>Chichester</v>
      </c>
      <c r="F422" s="84" t="s">
        <v>651</v>
      </c>
      <c r="G422" s="85">
        <v>9</v>
      </c>
      <c r="H422" s="26"/>
      <c r="I422" s="8" t="str">
        <f t="shared" si="110"/>
        <v/>
      </c>
      <c r="J422" s="8" t="str">
        <f t="shared" si="110"/>
        <v/>
      </c>
      <c r="K422" s="8" t="str">
        <f t="shared" si="110"/>
        <v/>
      </c>
      <c r="L422" s="8">
        <f t="shared" si="110"/>
        <v>9</v>
      </c>
      <c r="M422" s="8" t="str">
        <f t="shared" si="110"/>
        <v/>
      </c>
      <c r="N422" s="8" t="str">
        <f t="shared" si="110"/>
        <v/>
      </c>
      <c r="O422" s="8" t="str">
        <f t="shared" si="110"/>
        <v/>
      </c>
      <c r="P422" s="8" t="str">
        <f t="shared" si="110"/>
        <v/>
      </c>
      <c r="Q422" s="8" t="str">
        <f t="shared" si="110"/>
        <v/>
      </c>
      <c r="R422" s="8" t="str">
        <f t="shared" si="110"/>
        <v/>
      </c>
      <c r="S422" s="8" t="str">
        <f t="shared" si="110"/>
        <v/>
      </c>
      <c r="T422" s="8" t="str">
        <f t="shared" si="110"/>
        <v/>
      </c>
      <c r="U422" s="8"/>
      <c r="V422" s="2"/>
      <c r="W422" s="13" t="e">
        <f>IF(F422="","",IF(F422-VLOOKUP($A419,AWstandards,VLOOKUP(D422,Age,2,FALSE),FALSE)&lt;0,"","aw"))</f>
        <v>#N/A</v>
      </c>
    </row>
    <row r="423" spans="1:23">
      <c r="A423" s="83" t="s">
        <v>507</v>
      </c>
      <c r="B423" s="41">
        <v>4</v>
      </c>
      <c r="C423" s="50" t="str">
        <f>IF(A423="","",VLOOKUP($A$419,IF(LEN(A423)=2,F15B,F15A),VLOOKUP(LEFT(A423,1),Fteams,6,FALSE),FALSE))</f>
        <v>Anja Sorensen</v>
      </c>
      <c r="D423" s="50">
        <f>IF(A423="","",VLOOKUP($A419,IF(LEN(A423)=2,F15B,F15A),VLOOKUP(LEFT(A423,1),Fteams,7,FALSE),FALSE))</f>
        <v>0</v>
      </c>
      <c r="E423" s="50" t="str">
        <f t="shared" si="109"/>
        <v>Horsham BS</v>
      </c>
      <c r="F423" s="84" t="s">
        <v>652</v>
      </c>
      <c r="G423" s="85">
        <v>8</v>
      </c>
      <c r="H423" s="26"/>
      <c r="I423" s="8" t="str">
        <f t="shared" si="110"/>
        <v/>
      </c>
      <c r="J423" s="8" t="str">
        <f t="shared" si="110"/>
        <v/>
      </c>
      <c r="K423" s="8" t="str">
        <f t="shared" si="110"/>
        <v/>
      </c>
      <c r="L423" s="8" t="str">
        <f t="shared" si="110"/>
        <v/>
      </c>
      <c r="M423" s="8" t="str">
        <f t="shared" si="110"/>
        <v/>
      </c>
      <c r="N423" s="8">
        <f t="shared" si="110"/>
        <v>8</v>
      </c>
      <c r="O423" s="8" t="str">
        <f t="shared" si="110"/>
        <v/>
      </c>
      <c r="P423" s="8" t="str">
        <f t="shared" si="110"/>
        <v/>
      </c>
      <c r="Q423" s="8" t="str">
        <f t="shared" si="110"/>
        <v/>
      </c>
      <c r="R423" s="8" t="str">
        <f t="shared" si="110"/>
        <v/>
      </c>
      <c r="S423" s="8" t="str">
        <f t="shared" si="110"/>
        <v/>
      </c>
      <c r="T423" s="8" t="str">
        <f t="shared" si="110"/>
        <v/>
      </c>
      <c r="U423" s="8"/>
      <c r="V423" s="2"/>
      <c r="W423" s="13" t="e">
        <f>IF(F423="","",IF(F423-VLOOKUP($A419,AWstandards,VLOOKUP(D423,Age,2,FALSE),FALSE)&lt;0,"","aw"))</f>
        <v>#N/A</v>
      </c>
    </row>
    <row r="424" spans="1:23">
      <c r="A424" s="83" t="s">
        <v>744</v>
      </c>
      <c r="B424" s="41">
        <v>5</v>
      </c>
      <c r="C424" s="50" t="str">
        <f>IF(A424="","",VLOOKUP($A$419,IF(LEN(A424)=2,F15B,F15A),VLOOKUP(LEFT(A424,1),Fteams,6,FALSE),FALSE))</f>
        <v>Lorna Cole</v>
      </c>
      <c r="D424" s="50">
        <f>IF(A424="","",VLOOKUP($A419,IF(LEN(A424)=2,F15B,F15A),VLOOKUP(LEFT(A424,1),Fteams,7,FALSE),FALSE))</f>
        <v>0</v>
      </c>
      <c r="E424" s="50" t="str">
        <f t="shared" si="109"/>
        <v>Haywards Heath</v>
      </c>
      <c r="F424" s="84" t="s">
        <v>648</v>
      </c>
      <c r="G424" s="85">
        <v>7</v>
      </c>
      <c r="H424" s="26"/>
      <c r="I424" s="8" t="str">
        <f t="shared" si="110"/>
        <v/>
      </c>
      <c r="J424" s="8" t="str">
        <f t="shared" si="110"/>
        <v/>
      </c>
      <c r="K424" s="8" t="str">
        <f t="shared" si="110"/>
        <v/>
      </c>
      <c r="L424" s="8" t="str">
        <f t="shared" si="110"/>
        <v/>
      </c>
      <c r="M424" s="8" t="str">
        <f t="shared" si="110"/>
        <v/>
      </c>
      <c r="N424" s="8" t="str">
        <f t="shared" si="110"/>
        <v/>
      </c>
      <c r="O424" s="8" t="str">
        <f t="shared" si="110"/>
        <v/>
      </c>
      <c r="P424" s="8" t="str">
        <f t="shared" si="110"/>
        <v/>
      </c>
      <c r="Q424" s="8">
        <f t="shared" si="110"/>
        <v>7</v>
      </c>
      <c r="R424" s="8" t="str">
        <f t="shared" si="110"/>
        <v/>
      </c>
      <c r="S424" s="8" t="str">
        <f t="shared" si="110"/>
        <v/>
      </c>
      <c r="T424" s="8" t="str">
        <f t="shared" si="110"/>
        <v/>
      </c>
      <c r="U424" s="8"/>
      <c r="V424" s="2"/>
      <c r="W424" s="13" t="e">
        <f>IF(F424="","",IF(F424-VLOOKUP($A419,AWstandards,VLOOKUP(D424,Age,2,FALSE),FALSE)&lt;0,"","aw"))</f>
        <v>#N/A</v>
      </c>
    </row>
    <row r="425" spans="1:23">
      <c r="A425" s="83" t="s">
        <v>477</v>
      </c>
      <c r="B425" s="41">
        <v>6</v>
      </c>
      <c r="C425" s="50" t="str">
        <f>IF(A425="","",VLOOKUP($A$419,IF(LEN(A425)=2,F15B,F15A),VLOOKUP(LEFT(A425,1),Fteams,6,FALSE),FALSE))</f>
        <v>Alicia Stone</v>
      </c>
      <c r="D425" s="50">
        <f>IF(A425="","",VLOOKUP($A419,IF(LEN(A425)=2,F15B,F15A),VLOOKUP(LEFT(A425,1),Fteams,7,FALSE),FALSE))</f>
        <v>0</v>
      </c>
      <c r="E425" s="50" t="str">
        <f t="shared" si="109"/>
        <v>Eastbourne</v>
      </c>
      <c r="F425" s="84" t="s">
        <v>653</v>
      </c>
      <c r="G425" s="85">
        <v>6</v>
      </c>
      <c r="H425" s="26"/>
      <c r="I425" s="8" t="str">
        <f t="shared" si="110"/>
        <v/>
      </c>
      <c r="J425" s="8" t="str">
        <f t="shared" si="110"/>
        <v/>
      </c>
      <c r="K425" s="8" t="str">
        <f t="shared" si="110"/>
        <v/>
      </c>
      <c r="L425" s="8" t="str">
        <f t="shared" si="110"/>
        <v/>
      </c>
      <c r="M425" s="8">
        <f t="shared" si="110"/>
        <v>6</v>
      </c>
      <c r="N425" s="8" t="str">
        <f t="shared" si="110"/>
        <v/>
      </c>
      <c r="O425" s="8" t="str">
        <f t="shared" si="110"/>
        <v/>
      </c>
      <c r="P425" s="8" t="str">
        <f t="shared" si="110"/>
        <v/>
      </c>
      <c r="Q425" s="8" t="str">
        <f t="shared" si="110"/>
        <v/>
      </c>
      <c r="R425" s="8" t="str">
        <f t="shared" si="110"/>
        <v/>
      </c>
      <c r="S425" s="8" t="str">
        <f t="shared" si="110"/>
        <v/>
      </c>
      <c r="T425" s="8" t="str">
        <f t="shared" si="110"/>
        <v/>
      </c>
      <c r="U425" s="8"/>
      <c r="V425" s="2"/>
      <c r="W425" s="13" t="e">
        <f>IF(F425="","",IF(F425-VLOOKUP($A419,AWstandards,VLOOKUP(D425,Age,2,FALSE),FALSE)&lt;0,"","aw"))</f>
        <v>#N/A</v>
      </c>
    </row>
    <row r="426" spans="1:23" ht="13">
      <c r="A426" s="15" t="s">
        <v>9</v>
      </c>
      <c r="B426" s="31"/>
      <c r="C426" s="51" t="s">
        <v>140</v>
      </c>
      <c r="D426" s="52"/>
      <c r="E426" s="53"/>
      <c r="F426" s="20"/>
      <c r="G426" s="88"/>
      <c r="H426" s="26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2" t="s">
        <v>9</v>
      </c>
      <c r="W426" s="13"/>
    </row>
    <row r="427" spans="1:23">
      <c r="A427" s="83" t="s">
        <v>456</v>
      </c>
      <c r="B427" s="41">
        <v>1</v>
      </c>
      <c r="C427" s="50" t="str">
        <f>IF(A427="","",VLOOKUP($A$426,IF(LEN(A427)=2,F15B,F15A),VLOOKUP(LEFT(A427,1),Fteams,6,FALSE),FALSE))</f>
        <v>Crawley</v>
      </c>
      <c r="D427" s="50">
        <f>IF(A427="","",VLOOKUP($A426,IF(LEN(A427)=2,F15B,F15A),VLOOKUP(LEFT(A427,1),Fteams,7,FALSE),FALSE))</f>
        <v>0</v>
      </c>
      <c r="E427" s="50" t="str">
        <f t="shared" ref="E427:E437" si="111">IF(A427="","",VLOOKUP(LEFT(A427,1),Fteams,2,FALSE))</f>
        <v>Crawley</v>
      </c>
      <c r="F427" s="84" t="s">
        <v>774</v>
      </c>
      <c r="G427" s="85">
        <v>11</v>
      </c>
      <c r="H427" s="26"/>
      <c r="I427" s="8" t="str">
        <f t="shared" ref="I427:T437" si="112">IF($A427="","",IF(LEFT($A427,1)=I$19,$G427,""))</f>
        <v/>
      </c>
      <c r="J427" s="8" t="str">
        <f t="shared" si="112"/>
        <v/>
      </c>
      <c r="K427" s="8">
        <f t="shared" si="112"/>
        <v>11</v>
      </c>
      <c r="L427" s="8" t="str">
        <f t="shared" si="112"/>
        <v/>
      </c>
      <c r="M427" s="8" t="str">
        <f t="shared" si="112"/>
        <v/>
      </c>
      <c r="N427" s="8" t="str">
        <f t="shared" si="112"/>
        <v/>
      </c>
      <c r="O427" s="8" t="str">
        <f t="shared" si="112"/>
        <v/>
      </c>
      <c r="P427" s="8" t="str">
        <f t="shared" si="112"/>
        <v/>
      </c>
      <c r="Q427" s="8" t="str">
        <f t="shared" si="112"/>
        <v/>
      </c>
      <c r="R427" s="8" t="str">
        <f t="shared" si="112"/>
        <v/>
      </c>
      <c r="S427" s="8" t="str">
        <f t="shared" si="112"/>
        <v/>
      </c>
      <c r="T427" s="8" t="str">
        <f t="shared" si="112"/>
        <v/>
      </c>
      <c r="U427" s="8"/>
      <c r="V427" s="2"/>
      <c r="W427" s="13"/>
    </row>
    <row r="428" spans="1:23">
      <c r="A428" s="83" t="s">
        <v>443</v>
      </c>
      <c r="B428" s="41">
        <v>2</v>
      </c>
      <c r="C428" s="50" t="str">
        <f>IF(A428="","",VLOOKUP($A$426,IF(LEN(A428)=2,F15B,F15A),VLOOKUP(LEFT(A428,1),Fteams,6,FALSE),FALSE))</f>
        <v>Brighton &amp; Hove</v>
      </c>
      <c r="D428" s="50">
        <f>IF(A428="","",VLOOKUP($A426,IF(LEN(A428)=2,F15B,F15A),VLOOKUP(LEFT(A428,1),Fteams,7,FALSE),FALSE))</f>
        <v>0</v>
      </c>
      <c r="E428" s="50" t="str">
        <f t="shared" si="111"/>
        <v>Brighton &amp; Hove</v>
      </c>
      <c r="F428" s="84" t="s">
        <v>775</v>
      </c>
      <c r="G428" s="85">
        <v>10</v>
      </c>
      <c r="H428" s="26"/>
      <c r="I428" s="8" t="str">
        <f t="shared" si="112"/>
        <v/>
      </c>
      <c r="J428" s="8">
        <f t="shared" si="112"/>
        <v>10</v>
      </c>
      <c r="K428" s="8" t="str">
        <f t="shared" si="112"/>
        <v/>
      </c>
      <c r="L428" s="8" t="str">
        <f t="shared" si="112"/>
        <v/>
      </c>
      <c r="M428" s="8" t="str">
        <f t="shared" si="112"/>
        <v/>
      </c>
      <c r="N428" s="8" t="str">
        <f t="shared" si="112"/>
        <v/>
      </c>
      <c r="O428" s="8" t="str">
        <f t="shared" si="112"/>
        <v/>
      </c>
      <c r="P428" s="8" t="str">
        <f t="shared" si="112"/>
        <v/>
      </c>
      <c r="Q428" s="8" t="str">
        <f t="shared" si="112"/>
        <v/>
      </c>
      <c r="R428" s="8" t="str">
        <f t="shared" si="112"/>
        <v/>
      </c>
      <c r="S428" s="8" t="str">
        <f t="shared" si="112"/>
        <v/>
      </c>
      <c r="T428" s="8" t="str">
        <f t="shared" si="112"/>
        <v/>
      </c>
      <c r="U428" s="8"/>
      <c r="V428" s="2"/>
      <c r="W428" s="13"/>
    </row>
    <row r="429" spans="1:23">
      <c r="A429" s="83" t="s">
        <v>466</v>
      </c>
      <c r="B429" s="41" t="s">
        <v>772</v>
      </c>
      <c r="C429" s="50" t="str">
        <f>IF(A429="","",VLOOKUP($A$426,IF(LEN(A429)=2,F15B,F15A),VLOOKUP(LEFT(A429,1),Fteams,6,FALSE),FALSE))</f>
        <v>Eastbourne</v>
      </c>
      <c r="D429" s="50">
        <f>IF(A429="","",VLOOKUP($A426,IF(LEN(A429)=2,F15B,F15A),VLOOKUP(LEFT(A429,1),Fteams,7,FALSE),FALSE))</f>
        <v>0</v>
      </c>
      <c r="E429" s="50" t="str">
        <f t="shared" si="111"/>
        <v>Eastbourne</v>
      </c>
      <c r="F429" s="84" t="s">
        <v>776</v>
      </c>
      <c r="G429" s="85">
        <v>8.5</v>
      </c>
      <c r="H429" s="26"/>
      <c r="I429" s="8" t="str">
        <f t="shared" si="112"/>
        <v/>
      </c>
      <c r="J429" s="8" t="str">
        <f t="shared" si="112"/>
        <v/>
      </c>
      <c r="K429" s="8" t="str">
        <f t="shared" si="112"/>
        <v/>
      </c>
      <c r="L429" s="8" t="str">
        <f t="shared" si="112"/>
        <v/>
      </c>
      <c r="M429" s="8">
        <f t="shared" si="112"/>
        <v>8.5</v>
      </c>
      <c r="N429" s="8" t="str">
        <f t="shared" si="112"/>
        <v/>
      </c>
      <c r="O429" s="8" t="str">
        <f t="shared" si="112"/>
        <v/>
      </c>
      <c r="P429" s="8" t="str">
        <f t="shared" si="112"/>
        <v/>
      </c>
      <c r="Q429" s="8" t="str">
        <f t="shared" si="112"/>
        <v/>
      </c>
      <c r="R429" s="8" t="str">
        <f t="shared" si="112"/>
        <v/>
      </c>
      <c r="S429" s="8" t="str">
        <f t="shared" si="112"/>
        <v/>
      </c>
      <c r="T429" s="8" t="str">
        <f t="shared" si="112"/>
        <v/>
      </c>
      <c r="U429" s="8"/>
      <c r="V429" s="2"/>
      <c r="W429" s="13"/>
    </row>
    <row r="430" spans="1:23">
      <c r="A430" s="83" t="s">
        <v>486</v>
      </c>
      <c r="B430" s="41" t="s">
        <v>772</v>
      </c>
      <c r="C430" s="50" t="str">
        <f>IF(A430="","",VLOOKUP($A$426,IF(LEN(A430)=2,F15B,F15A),VLOOKUP(LEFT(A430,1),Fteams,6,FALSE),FALSE))</f>
        <v>Hastings</v>
      </c>
      <c r="D430" s="50">
        <f>IF(A430="","",VLOOKUP($A426,IF(LEN(A430)=2,F15B,F15A),VLOOKUP(LEFT(A430,1),Fteams,7,FALSE),FALSE))</f>
        <v>0</v>
      </c>
      <c r="E430" s="50" t="str">
        <f t="shared" si="111"/>
        <v>Hastings</v>
      </c>
      <c r="F430" s="84" t="s">
        <v>776</v>
      </c>
      <c r="G430" s="85">
        <v>8.5</v>
      </c>
      <c r="H430" s="26"/>
      <c r="I430" s="8" t="str">
        <f t="shared" si="112"/>
        <v/>
      </c>
      <c r="J430" s="8" t="str">
        <f t="shared" si="112"/>
        <v/>
      </c>
      <c r="K430" s="8" t="str">
        <f t="shared" si="112"/>
        <v/>
      </c>
      <c r="L430" s="8" t="str">
        <f t="shared" si="112"/>
        <v/>
      </c>
      <c r="M430" s="8" t="str">
        <f t="shared" si="112"/>
        <v/>
      </c>
      <c r="N430" s="8" t="str">
        <f t="shared" si="112"/>
        <v/>
      </c>
      <c r="O430" s="8" t="str">
        <f t="shared" si="112"/>
        <v/>
      </c>
      <c r="P430" s="8" t="str">
        <f t="shared" si="112"/>
        <v/>
      </c>
      <c r="Q430" s="8" t="str">
        <f t="shared" si="112"/>
        <v/>
      </c>
      <c r="R430" s="8" t="str">
        <f t="shared" si="112"/>
        <v/>
      </c>
      <c r="S430" s="8">
        <f t="shared" si="112"/>
        <v>8.5</v>
      </c>
      <c r="T430" s="8" t="str">
        <f t="shared" si="112"/>
        <v/>
      </c>
      <c r="U430" s="8"/>
      <c r="V430" s="2"/>
      <c r="W430" s="13"/>
    </row>
    <row r="431" spans="1:23">
      <c r="A431" s="83" t="s">
        <v>465</v>
      </c>
      <c r="B431" s="41" t="s">
        <v>773</v>
      </c>
      <c r="C431" s="50" t="str">
        <f>IF(A431="","",VLOOKUP($A$426,IF(LEN(A431)=2,F15B,F15A),VLOOKUP(LEFT(A431,1),Fteams,6,FALSE),FALSE))</f>
        <v>Horsham BS</v>
      </c>
      <c r="D431" s="50">
        <f>IF(A431="","",VLOOKUP($A426,IF(LEN(A431)=2,F15B,F15A),VLOOKUP(LEFT(A431,1),Fteams,7,FALSE),FALSE))</f>
        <v>0</v>
      </c>
      <c r="E431" s="50" t="str">
        <f t="shared" si="111"/>
        <v>Horsham BS</v>
      </c>
      <c r="F431" s="84" t="s">
        <v>777</v>
      </c>
      <c r="G431" s="85">
        <v>6.5</v>
      </c>
      <c r="H431" s="26"/>
      <c r="I431" s="8" t="str">
        <f t="shared" si="112"/>
        <v/>
      </c>
      <c r="J431" s="8" t="str">
        <f t="shared" si="112"/>
        <v/>
      </c>
      <c r="K431" s="8" t="str">
        <f t="shared" si="112"/>
        <v/>
      </c>
      <c r="L431" s="8" t="str">
        <f t="shared" si="112"/>
        <v/>
      </c>
      <c r="M431" s="8" t="str">
        <f t="shared" si="112"/>
        <v/>
      </c>
      <c r="N431" s="8">
        <f t="shared" si="112"/>
        <v>6.5</v>
      </c>
      <c r="O431" s="8" t="str">
        <f t="shared" si="112"/>
        <v/>
      </c>
      <c r="P431" s="8" t="str">
        <f t="shared" si="112"/>
        <v/>
      </c>
      <c r="Q431" s="8" t="str">
        <f t="shared" si="112"/>
        <v/>
      </c>
      <c r="R431" s="8" t="str">
        <f t="shared" si="112"/>
        <v/>
      </c>
      <c r="S431" s="8" t="str">
        <f t="shared" si="112"/>
        <v/>
      </c>
      <c r="T431" s="8" t="str">
        <f t="shared" si="112"/>
        <v/>
      </c>
      <c r="U431" s="8"/>
      <c r="V431" s="2"/>
      <c r="W431" s="13"/>
    </row>
    <row r="432" spans="1:23">
      <c r="A432" s="83" t="s">
        <v>448</v>
      </c>
      <c r="B432" s="41" t="s">
        <v>773</v>
      </c>
      <c r="C432" s="50" t="str">
        <f>IF(A432="","",VLOOKUP($A$426,IF(LEN(A432)=2,F15B,F15A),VLOOKUP(LEFT(A432,1),Fteams,6,FALSE),FALSE))</f>
        <v>HYAC</v>
      </c>
      <c r="D432" s="50">
        <f>IF(A432="","",VLOOKUP($A426,IF(LEN(A432)=2,F15B,F15A),VLOOKUP(LEFT(A432,1),Fteams,7,FALSE),FALSE))</f>
        <v>0</v>
      </c>
      <c r="E432" s="50" t="str">
        <f t="shared" si="111"/>
        <v>HYAC</v>
      </c>
      <c r="F432" s="84" t="s">
        <v>777</v>
      </c>
      <c r="G432" s="85">
        <v>6.5</v>
      </c>
      <c r="H432" s="26"/>
      <c r="I432" s="8">
        <f t="shared" si="112"/>
        <v>6.5</v>
      </c>
      <c r="J432" s="8" t="str">
        <f t="shared" si="112"/>
        <v/>
      </c>
      <c r="K432" s="8" t="str">
        <f t="shared" si="112"/>
        <v/>
      </c>
      <c r="L432" s="8" t="str">
        <f t="shared" si="112"/>
        <v/>
      </c>
      <c r="M432" s="8" t="str">
        <f t="shared" si="112"/>
        <v/>
      </c>
      <c r="N432" s="8" t="str">
        <f t="shared" si="112"/>
        <v/>
      </c>
      <c r="O432" s="8" t="str">
        <f t="shared" si="112"/>
        <v/>
      </c>
      <c r="P432" s="8" t="str">
        <f t="shared" si="112"/>
        <v/>
      </c>
      <c r="Q432" s="8" t="str">
        <f t="shared" si="112"/>
        <v/>
      </c>
      <c r="R432" s="8" t="str">
        <f t="shared" si="112"/>
        <v/>
      </c>
      <c r="S432" s="8" t="str">
        <f t="shared" si="112"/>
        <v/>
      </c>
      <c r="T432" s="8" t="str">
        <f t="shared" si="112"/>
        <v/>
      </c>
      <c r="U432" s="8"/>
      <c r="V432" s="2"/>
      <c r="W432" s="13"/>
    </row>
    <row r="433" spans="1:23">
      <c r="A433" s="83" t="s">
        <v>467</v>
      </c>
      <c r="B433" s="41">
        <v>7</v>
      </c>
      <c r="C433" s="50" t="str">
        <f>IF(A433="","",VLOOKUP($A$426,IF(LEN(A433)=2,F15B,F15A),VLOOKUP(LEFT(A433,1),Fteams,6,FALSE),FALSE))</f>
        <v>Worthing</v>
      </c>
      <c r="D433" s="50">
        <f>IF(A433="","",VLOOKUP($A426,IF(LEN(A433)=2,F15B,F15A),VLOOKUP(LEFT(A433,1),Fteams,7,FALSE),FALSE))</f>
        <v>0</v>
      </c>
      <c r="E433" s="50" t="str">
        <f t="shared" si="111"/>
        <v>Worthing</v>
      </c>
      <c r="F433" s="84" t="s">
        <v>778</v>
      </c>
      <c r="G433" s="85">
        <v>5</v>
      </c>
      <c r="H433" s="26"/>
      <c r="I433" s="8" t="str">
        <f t="shared" si="112"/>
        <v/>
      </c>
      <c r="J433" s="8" t="str">
        <f t="shared" si="112"/>
        <v/>
      </c>
      <c r="K433" s="8" t="str">
        <f t="shared" si="112"/>
        <v/>
      </c>
      <c r="L433" s="8" t="str">
        <f t="shared" si="112"/>
        <v/>
      </c>
      <c r="M433" s="8" t="str">
        <f t="shared" si="112"/>
        <v/>
      </c>
      <c r="N433" s="8" t="str">
        <f t="shared" si="112"/>
        <v/>
      </c>
      <c r="O433" s="8" t="str">
        <f t="shared" si="112"/>
        <v/>
      </c>
      <c r="P433" s="8">
        <f t="shared" si="112"/>
        <v>5</v>
      </c>
      <c r="Q433" s="8" t="str">
        <f t="shared" si="112"/>
        <v/>
      </c>
      <c r="R433" s="8" t="str">
        <f t="shared" si="112"/>
        <v/>
      </c>
      <c r="S433" s="8" t="str">
        <f t="shared" si="112"/>
        <v/>
      </c>
      <c r="T433" s="8" t="str">
        <f t="shared" si="112"/>
        <v/>
      </c>
      <c r="U433" s="8"/>
      <c r="V433" s="2"/>
      <c r="W433" s="13"/>
    </row>
    <row r="434" spans="1:23">
      <c r="A434" s="83" t="s">
        <v>478</v>
      </c>
      <c r="B434" s="41">
        <v>8</v>
      </c>
      <c r="C434" s="50" t="str">
        <f>IF(A434="","",VLOOKUP($A$426,IF(LEN(A434)=2,F15B,F15A),VLOOKUP(LEFT(A434,1),Fteams,6,FALSE),FALSE))</f>
        <v>Lewes</v>
      </c>
      <c r="D434" s="50">
        <f>IF(A434="","",VLOOKUP($A426,IF(LEN(A434)=2,F15B,F15A),VLOOKUP(LEFT(A434,1),Fteams,7,FALSE),FALSE))</f>
        <v>0</v>
      </c>
      <c r="E434" s="50" t="str">
        <f t="shared" si="111"/>
        <v>Lewes</v>
      </c>
      <c r="F434" s="84" t="s">
        <v>779</v>
      </c>
      <c r="G434" s="85">
        <v>4</v>
      </c>
      <c r="H434" s="26"/>
      <c r="I434" s="8" t="str">
        <f t="shared" si="112"/>
        <v/>
      </c>
      <c r="J434" s="8" t="str">
        <f t="shared" si="112"/>
        <v/>
      </c>
      <c r="K434" s="8" t="str">
        <f t="shared" si="112"/>
        <v/>
      </c>
      <c r="L434" s="8" t="str">
        <f t="shared" si="112"/>
        <v/>
      </c>
      <c r="M434" s="8" t="str">
        <f t="shared" si="112"/>
        <v/>
      </c>
      <c r="N434" s="8" t="str">
        <f t="shared" si="112"/>
        <v/>
      </c>
      <c r="O434" s="8">
        <f t="shared" si="112"/>
        <v>4</v>
      </c>
      <c r="P434" s="8" t="str">
        <f t="shared" si="112"/>
        <v/>
      </c>
      <c r="Q434" s="8" t="str">
        <f t="shared" si="112"/>
        <v/>
      </c>
      <c r="R434" s="8" t="str">
        <f t="shared" si="112"/>
        <v/>
      </c>
      <c r="S434" s="8" t="str">
        <f t="shared" si="112"/>
        <v/>
      </c>
      <c r="T434" s="8" t="str">
        <f t="shared" si="112"/>
        <v/>
      </c>
      <c r="U434" s="8"/>
      <c r="V434" s="2"/>
      <c r="W434" s="13"/>
    </row>
    <row r="435" spans="1:23">
      <c r="A435" s="83" t="s">
        <v>571</v>
      </c>
      <c r="B435" s="41">
        <v>9</v>
      </c>
      <c r="C435" s="50" t="str">
        <f>IF(A435="","",VLOOKUP($A$426,IF(LEN(A435)=2,F15B,F15A),VLOOKUP(LEFT(A435,1),Fteams,6,FALSE),FALSE))</f>
        <v>Haywards Heath</v>
      </c>
      <c r="D435" s="50">
        <f>IF(A435="","",VLOOKUP($A426,IF(LEN(A435)=2,F15B,F15A),VLOOKUP(LEFT(A435,1),Fteams,7,FALSE),FALSE))</f>
        <v>0</v>
      </c>
      <c r="E435" s="50" t="str">
        <f t="shared" si="111"/>
        <v>Haywards Heath</v>
      </c>
      <c r="F435" s="84" t="s">
        <v>780</v>
      </c>
      <c r="G435" s="85">
        <v>3</v>
      </c>
      <c r="H435" s="26"/>
      <c r="I435" s="8" t="str">
        <f t="shared" si="112"/>
        <v/>
      </c>
      <c r="J435" s="8" t="str">
        <f t="shared" si="112"/>
        <v/>
      </c>
      <c r="K435" s="8" t="str">
        <f t="shared" si="112"/>
        <v/>
      </c>
      <c r="L435" s="8" t="str">
        <f t="shared" si="112"/>
        <v/>
      </c>
      <c r="M435" s="8" t="str">
        <f t="shared" si="112"/>
        <v/>
      </c>
      <c r="N435" s="8" t="str">
        <f t="shared" si="112"/>
        <v/>
      </c>
      <c r="O435" s="8" t="str">
        <f t="shared" si="112"/>
        <v/>
      </c>
      <c r="P435" s="8" t="str">
        <f t="shared" si="112"/>
        <v/>
      </c>
      <c r="Q435" s="8">
        <f t="shared" si="112"/>
        <v>3</v>
      </c>
      <c r="R435" s="8" t="str">
        <f t="shared" si="112"/>
        <v/>
      </c>
      <c r="S435" s="8" t="str">
        <f t="shared" si="112"/>
        <v/>
      </c>
      <c r="T435" s="8" t="str">
        <f t="shared" si="112"/>
        <v/>
      </c>
      <c r="U435" s="8"/>
      <c r="V435" s="2"/>
      <c r="W435" s="13"/>
    </row>
    <row r="436" spans="1:23">
      <c r="A436" s="83" t="s">
        <v>444</v>
      </c>
      <c r="B436" s="41">
        <v>10</v>
      </c>
      <c r="C436" s="50" t="str">
        <f>IF(A436="","",VLOOKUP($A$426,IF(LEN(A436)=2,F15B,F15A),VLOOKUP(LEFT(A436,1),Fteams,6,FALSE),FALSE))</f>
        <v>Chichester</v>
      </c>
      <c r="D436" s="50">
        <f>IF(A436="","",VLOOKUP($A426,IF(LEN(A436)=2,F15B,F15A),VLOOKUP(LEFT(A436,1),Fteams,7,FALSE),FALSE))</f>
        <v>0</v>
      </c>
      <c r="E436" s="50" t="str">
        <f t="shared" si="111"/>
        <v>Chichester</v>
      </c>
      <c r="F436" s="84" t="s">
        <v>781</v>
      </c>
      <c r="G436" s="85">
        <v>2</v>
      </c>
      <c r="H436" s="26"/>
      <c r="I436" s="8" t="str">
        <f t="shared" si="112"/>
        <v/>
      </c>
      <c r="J436" s="8" t="str">
        <f t="shared" si="112"/>
        <v/>
      </c>
      <c r="K436" s="8" t="str">
        <f t="shared" si="112"/>
        <v/>
      </c>
      <c r="L436" s="8">
        <f t="shared" si="112"/>
        <v>2</v>
      </c>
      <c r="M436" s="8" t="str">
        <f t="shared" si="112"/>
        <v/>
      </c>
      <c r="N436" s="8" t="str">
        <f t="shared" si="112"/>
        <v/>
      </c>
      <c r="O436" s="8" t="str">
        <f t="shared" si="112"/>
        <v/>
      </c>
      <c r="P436" s="8" t="str">
        <f t="shared" si="112"/>
        <v/>
      </c>
      <c r="Q436" s="8" t="str">
        <f t="shared" si="112"/>
        <v/>
      </c>
      <c r="R436" s="8" t="str">
        <f t="shared" si="112"/>
        <v/>
      </c>
      <c r="S436" s="8" t="str">
        <f t="shared" si="112"/>
        <v/>
      </c>
      <c r="T436" s="8" t="str">
        <f t="shared" si="112"/>
        <v/>
      </c>
      <c r="U436" s="8"/>
      <c r="V436" s="2"/>
      <c r="W436" s="13"/>
    </row>
    <row r="437" spans="1:23">
      <c r="A437" s="83" t="s">
        <v>447</v>
      </c>
      <c r="B437" s="41">
        <v>11</v>
      </c>
      <c r="C437" s="50" t="str">
        <f>IF(A437="","",VLOOKUP($A$426,IF(LEN(A437)=2,F15B,F15A),VLOOKUP(LEFT(A437,1),Fteams,6,FALSE),FALSE))</f>
        <v>East Grinstead</v>
      </c>
      <c r="D437" s="50">
        <f>IF(A437="","",VLOOKUP($A426,IF(LEN(A437)=2,F15B,F15A),VLOOKUP(LEFT(A437,1),Fteams,7,FALSE),FALSE))</f>
        <v>0</v>
      </c>
      <c r="E437" s="50" t="str">
        <f t="shared" si="111"/>
        <v>East Grinstead</v>
      </c>
      <c r="F437" s="84" t="s">
        <v>782</v>
      </c>
      <c r="G437" s="85">
        <v>1</v>
      </c>
      <c r="H437" s="26"/>
      <c r="I437" s="8" t="str">
        <f t="shared" si="112"/>
        <v/>
      </c>
      <c r="J437" s="8" t="str">
        <f t="shared" si="112"/>
        <v/>
      </c>
      <c r="K437" s="8" t="str">
        <f t="shared" si="112"/>
        <v/>
      </c>
      <c r="L437" s="8" t="str">
        <f t="shared" si="112"/>
        <v/>
      </c>
      <c r="M437" s="8" t="str">
        <f t="shared" si="112"/>
        <v/>
      </c>
      <c r="N437" s="8" t="str">
        <f t="shared" si="112"/>
        <v/>
      </c>
      <c r="O437" s="8" t="str">
        <f t="shared" si="112"/>
        <v/>
      </c>
      <c r="P437" s="8" t="str">
        <f t="shared" si="112"/>
        <v/>
      </c>
      <c r="Q437" s="8" t="str">
        <f t="shared" si="112"/>
        <v/>
      </c>
      <c r="R437" s="8">
        <f t="shared" si="112"/>
        <v>1</v>
      </c>
      <c r="S437" s="8" t="str">
        <f t="shared" si="112"/>
        <v/>
      </c>
      <c r="T437" s="8" t="str">
        <f t="shared" si="112"/>
        <v/>
      </c>
      <c r="U437" s="8"/>
      <c r="V437" s="2"/>
      <c r="W437" s="13"/>
    </row>
    <row r="438" spans="1:23">
      <c r="I438" s="9">
        <f t="shared" ref="I438:U438" si="113">SUM(I20:I437)</f>
        <v>174.5</v>
      </c>
      <c r="J438" s="9">
        <f t="shared" si="113"/>
        <v>509</v>
      </c>
      <c r="K438" s="9">
        <f t="shared" si="113"/>
        <v>416</v>
      </c>
      <c r="L438" s="9">
        <f t="shared" si="113"/>
        <v>364.5</v>
      </c>
      <c r="M438" s="9">
        <f t="shared" si="113"/>
        <v>372.5</v>
      </c>
      <c r="N438" s="9">
        <f t="shared" si="113"/>
        <v>213</v>
      </c>
      <c r="O438" s="9">
        <f t="shared" si="113"/>
        <v>294.5</v>
      </c>
      <c r="P438" s="9">
        <f t="shared" si="113"/>
        <v>172</v>
      </c>
      <c r="Q438" s="9">
        <f t="shared" si="113"/>
        <v>62</v>
      </c>
      <c r="R438" s="9">
        <f t="shared" si="113"/>
        <v>147</v>
      </c>
      <c r="S438" s="9">
        <f t="shared" si="113"/>
        <v>124</v>
      </c>
      <c r="T438" s="9">
        <f t="shared" si="113"/>
        <v>0</v>
      </c>
      <c r="U438" s="9">
        <f t="shared" si="113"/>
        <v>0</v>
      </c>
      <c r="W438" s="2"/>
    </row>
    <row r="439" spans="1:23" ht="13">
      <c r="B439" s="32" t="s">
        <v>874</v>
      </c>
      <c r="F439" s="25"/>
      <c r="W439" s="13"/>
    </row>
    <row r="440" spans="1:23" ht="13">
      <c r="B440" s="32" t="s">
        <v>122</v>
      </c>
      <c r="F440" s="25"/>
      <c r="W440" s="13"/>
    </row>
    <row r="441" spans="1:23">
      <c r="B441" s="123" t="s">
        <v>8</v>
      </c>
      <c r="C441" s="21" t="s">
        <v>39</v>
      </c>
      <c r="D441" s="21" t="s">
        <v>39</v>
      </c>
      <c r="E441" s="21" t="s">
        <v>40</v>
      </c>
      <c r="F441" s="21" t="s">
        <v>41</v>
      </c>
      <c r="G441" s="21" t="s">
        <v>21</v>
      </c>
      <c r="W441" s="13"/>
    </row>
    <row r="442" spans="1:23">
      <c r="B442" s="127">
        <v>100</v>
      </c>
      <c r="C442" s="128" t="s">
        <v>232</v>
      </c>
      <c r="D442" s="121" t="s">
        <v>54</v>
      </c>
      <c r="F442" s="126" t="s">
        <v>480</v>
      </c>
      <c r="G442" s="121" t="s">
        <v>42</v>
      </c>
      <c r="W442" s="13"/>
    </row>
    <row r="443" spans="1:23">
      <c r="B443" s="122" t="s">
        <v>156</v>
      </c>
      <c r="C443" s="121" t="s">
        <v>231</v>
      </c>
      <c r="D443" s="121" t="s">
        <v>54</v>
      </c>
      <c r="F443" s="126" t="s">
        <v>524</v>
      </c>
      <c r="G443" s="121" t="s">
        <v>42</v>
      </c>
    </row>
    <row r="444" spans="1:23">
      <c r="B444" s="121" t="s">
        <v>156</v>
      </c>
      <c r="C444" s="121" t="s">
        <v>151</v>
      </c>
      <c r="D444" s="121" t="s">
        <v>152</v>
      </c>
      <c r="F444" s="126" t="s">
        <v>527</v>
      </c>
      <c r="G444" s="121" t="s">
        <v>42</v>
      </c>
    </row>
    <row r="445" spans="1:23">
      <c r="B445" s="121" t="s">
        <v>156</v>
      </c>
      <c r="C445" s="121" t="s">
        <v>188</v>
      </c>
      <c r="D445" s="121" t="s">
        <v>59</v>
      </c>
      <c r="F445" s="126" t="s">
        <v>452</v>
      </c>
      <c r="G445" s="121" t="s">
        <v>42</v>
      </c>
    </row>
    <row r="446" spans="1:23">
      <c r="B446" s="129">
        <v>100</v>
      </c>
      <c r="C446" s="128" t="s">
        <v>314</v>
      </c>
      <c r="D446" s="121" t="s">
        <v>55</v>
      </c>
      <c r="F446" s="126" t="s">
        <v>522</v>
      </c>
      <c r="G446" s="121" t="s">
        <v>42</v>
      </c>
    </row>
    <row r="447" spans="1:23">
      <c r="B447" s="129">
        <v>100</v>
      </c>
      <c r="C447" s="128" t="s">
        <v>321</v>
      </c>
      <c r="D447" s="121" t="s">
        <v>55</v>
      </c>
      <c r="F447" s="126" t="s">
        <v>528</v>
      </c>
      <c r="G447" s="121" t="s">
        <v>42</v>
      </c>
    </row>
    <row r="448" spans="1:23">
      <c r="B448" s="127">
        <v>200</v>
      </c>
      <c r="C448" s="128" t="s">
        <v>232</v>
      </c>
      <c r="D448" s="121" t="s">
        <v>54</v>
      </c>
      <c r="F448" s="126" t="s">
        <v>673</v>
      </c>
      <c r="G448" s="121" t="s">
        <v>42</v>
      </c>
    </row>
    <row r="449" spans="2:7">
      <c r="B449" s="127">
        <v>200</v>
      </c>
      <c r="C449" s="128" t="s">
        <v>231</v>
      </c>
      <c r="D449" s="121" t="s">
        <v>54</v>
      </c>
      <c r="F449" s="126" t="s">
        <v>674</v>
      </c>
      <c r="G449" s="121" t="s">
        <v>42</v>
      </c>
    </row>
    <row r="450" spans="2:7">
      <c r="B450" s="129">
        <v>200</v>
      </c>
      <c r="C450" s="128" t="s">
        <v>196</v>
      </c>
      <c r="D450" s="121" t="s">
        <v>54</v>
      </c>
      <c r="F450" s="126" t="s">
        <v>674</v>
      </c>
      <c r="G450" s="121" t="s">
        <v>42</v>
      </c>
    </row>
    <row r="451" spans="2:7">
      <c r="B451" s="121" t="s">
        <v>153</v>
      </c>
      <c r="C451" s="121" t="s">
        <v>151</v>
      </c>
      <c r="D451" s="121" t="s">
        <v>152</v>
      </c>
      <c r="F451" s="126" t="s">
        <v>637</v>
      </c>
      <c r="G451" s="121" t="s">
        <v>42</v>
      </c>
    </row>
    <row r="452" spans="2:7">
      <c r="B452" s="127">
        <v>300</v>
      </c>
      <c r="C452" s="128" t="s">
        <v>202</v>
      </c>
      <c r="D452" s="121" t="s">
        <v>54</v>
      </c>
      <c r="F452" s="126" t="s">
        <v>498</v>
      </c>
      <c r="G452" s="121" t="s">
        <v>42</v>
      </c>
    </row>
    <row r="453" spans="2:7">
      <c r="B453" s="127">
        <v>300</v>
      </c>
      <c r="C453" s="128" t="s">
        <v>230</v>
      </c>
      <c r="D453" s="121" t="s">
        <v>54</v>
      </c>
      <c r="F453" s="126" t="s">
        <v>499</v>
      </c>
      <c r="G453" s="121" t="s">
        <v>42</v>
      </c>
    </row>
    <row r="454" spans="2:7">
      <c r="B454" s="127">
        <v>800</v>
      </c>
      <c r="C454" s="128" t="s">
        <v>243</v>
      </c>
      <c r="D454" s="128" t="s">
        <v>57</v>
      </c>
      <c r="F454" s="126" t="s">
        <v>828</v>
      </c>
      <c r="G454" s="121" t="s">
        <v>42</v>
      </c>
    </row>
    <row r="455" spans="2:7">
      <c r="B455" s="127">
        <v>800</v>
      </c>
      <c r="C455" s="128" t="s">
        <v>264</v>
      </c>
      <c r="D455" s="128" t="s">
        <v>57</v>
      </c>
      <c r="F455" s="126" t="s">
        <v>829</v>
      </c>
      <c r="G455" s="121" t="s">
        <v>42</v>
      </c>
    </row>
    <row r="456" spans="2:7">
      <c r="B456" s="127">
        <v>800</v>
      </c>
      <c r="C456" s="128" t="s">
        <v>233</v>
      </c>
      <c r="D456" s="121" t="s">
        <v>54</v>
      </c>
      <c r="F456" s="126" t="s">
        <v>830</v>
      </c>
      <c r="G456" s="121" t="s">
        <v>42</v>
      </c>
    </row>
    <row r="457" spans="2:7">
      <c r="B457" s="127">
        <v>800</v>
      </c>
      <c r="C457" s="128" t="s">
        <v>263</v>
      </c>
      <c r="D457" s="128" t="s">
        <v>57</v>
      </c>
      <c r="F457" s="126" t="s">
        <v>831</v>
      </c>
      <c r="G457" s="121" t="s">
        <v>42</v>
      </c>
    </row>
    <row r="458" spans="2:7">
      <c r="B458" s="127">
        <v>800</v>
      </c>
      <c r="C458" s="128" t="s">
        <v>229</v>
      </c>
      <c r="D458" s="121" t="s">
        <v>54</v>
      </c>
      <c r="F458" s="126" t="s">
        <v>832</v>
      </c>
      <c r="G458" s="121" t="s">
        <v>42</v>
      </c>
    </row>
    <row r="459" spans="2:7">
      <c r="B459" s="129">
        <v>800</v>
      </c>
      <c r="C459" s="128" t="s">
        <v>815</v>
      </c>
      <c r="D459" s="121" t="s">
        <v>54</v>
      </c>
      <c r="F459" s="126" t="s">
        <v>833</v>
      </c>
      <c r="G459" s="121" t="s">
        <v>42</v>
      </c>
    </row>
    <row r="460" spans="2:7">
      <c r="B460" s="127">
        <v>800</v>
      </c>
      <c r="C460" s="128" t="s">
        <v>234</v>
      </c>
      <c r="D460" s="121" t="s">
        <v>54</v>
      </c>
      <c r="F460" s="126" t="s">
        <v>834</v>
      </c>
      <c r="G460" s="121" t="s">
        <v>42</v>
      </c>
    </row>
    <row r="461" spans="2:7">
      <c r="B461" s="127">
        <v>1500</v>
      </c>
      <c r="C461" s="128" t="s">
        <v>265</v>
      </c>
      <c r="D461" s="128" t="s">
        <v>57</v>
      </c>
      <c r="F461" s="126" t="s">
        <v>698</v>
      </c>
      <c r="G461" s="121" t="s">
        <v>42</v>
      </c>
    </row>
    <row r="462" spans="2:7">
      <c r="B462" s="127">
        <v>1500</v>
      </c>
      <c r="C462" s="128" t="s">
        <v>266</v>
      </c>
      <c r="D462" s="128" t="s">
        <v>57</v>
      </c>
      <c r="F462" s="126" t="s">
        <v>696</v>
      </c>
      <c r="G462" s="121" t="s">
        <v>42</v>
      </c>
    </row>
    <row r="463" spans="2:7">
      <c r="B463" s="127">
        <v>1500</v>
      </c>
      <c r="C463" s="128" t="s">
        <v>235</v>
      </c>
      <c r="D463" s="121" t="s">
        <v>54</v>
      </c>
      <c r="F463" s="126" t="s">
        <v>697</v>
      </c>
      <c r="G463" s="121" t="s">
        <v>42</v>
      </c>
    </row>
    <row r="464" spans="2:7">
      <c r="B464" s="121" t="s">
        <v>3</v>
      </c>
      <c r="C464" s="121" t="s">
        <v>164</v>
      </c>
      <c r="D464" s="121" t="s">
        <v>59</v>
      </c>
      <c r="F464" s="126" t="s">
        <v>844</v>
      </c>
      <c r="G464" s="121" t="s">
        <v>42</v>
      </c>
    </row>
    <row r="465" spans="2:7">
      <c r="B465" s="129" t="s">
        <v>0</v>
      </c>
      <c r="C465" s="128" t="s">
        <v>199</v>
      </c>
      <c r="D465" s="121" t="s">
        <v>54</v>
      </c>
      <c r="F465" s="126" t="s">
        <v>812</v>
      </c>
      <c r="G465" s="121" t="s">
        <v>42</v>
      </c>
    </row>
    <row r="466" spans="2:7">
      <c r="B466" s="127" t="s">
        <v>4</v>
      </c>
      <c r="C466" s="128" t="s">
        <v>229</v>
      </c>
      <c r="D466" s="121" t="s">
        <v>54</v>
      </c>
      <c r="F466" s="126" t="s">
        <v>845</v>
      </c>
      <c r="G466" s="121" t="s">
        <v>42</v>
      </c>
    </row>
    <row r="467" spans="2:7">
      <c r="B467" s="121" t="s">
        <v>1</v>
      </c>
      <c r="C467" s="121" t="s">
        <v>151</v>
      </c>
      <c r="D467" s="121" t="s">
        <v>152</v>
      </c>
      <c r="F467" s="126" t="s">
        <v>619</v>
      </c>
      <c r="G467" s="121" t="s">
        <v>42</v>
      </c>
    </row>
    <row r="468" spans="2:7">
      <c r="B468" s="127" t="s">
        <v>1</v>
      </c>
      <c r="C468" s="128" t="s">
        <v>265</v>
      </c>
      <c r="D468" s="128" t="s">
        <v>57</v>
      </c>
      <c r="F468" s="126" t="s">
        <v>620</v>
      </c>
      <c r="G468" s="121" t="s">
        <v>42</v>
      </c>
    </row>
    <row r="470" spans="2:7" ht="13">
      <c r="B470" s="32" t="s">
        <v>123</v>
      </c>
    </row>
    <row r="471" spans="2:7">
      <c r="B471" s="123" t="s">
        <v>8</v>
      </c>
      <c r="C471" s="21" t="s">
        <v>39</v>
      </c>
      <c r="E471" s="21" t="s">
        <v>40</v>
      </c>
      <c r="F471" s="31" t="s">
        <v>41</v>
      </c>
      <c r="G471" s="21" t="s">
        <v>21</v>
      </c>
    </row>
    <row r="472" spans="2:7">
      <c r="B472" s="127">
        <v>100</v>
      </c>
      <c r="C472" s="128" t="s">
        <v>217</v>
      </c>
      <c r="E472" s="121" t="s">
        <v>54</v>
      </c>
      <c r="F472" s="126" t="s">
        <v>529</v>
      </c>
      <c r="G472" s="121" t="s">
        <v>42</v>
      </c>
    </row>
    <row r="473" spans="2:7">
      <c r="B473" s="127">
        <v>100</v>
      </c>
      <c r="C473" s="128" t="s">
        <v>300</v>
      </c>
      <c r="E473" s="121" t="s">
        <v>309</v>
      </c>
      <c r="F473" s="126" t="s">
        <v>527</v>
      </c>
      <c r="G473" s="121" t="s">
        <v>42</v>
      </c>
    </row>
    <row r="474" spans="2:7">
      <c r="B474" s="129">
        <v>100</v>
      </c>
      <c r="C474" s="130" t="s">
        <v>408</v>
      </c>
      <c r="E474" s="21" t="s">
        <v>425</v>
      </c>
      <c r="F474" s="31" t="s">
        <v>470</v>
      </c>
      <c r="G474" s="121" t="s">
        <v>42</v>
      </c>
    </row>
    <row r="475" spans="2:7">
      <c r="B475" s="127">
        <v>100</v>
      </c>
      <c r="C475" s="128" t="s">
        <v>304</v>
      </c>
      <c r="E475" s="121" t="s">
        <v>309</v>
      </c>
      <c r="F475" s="126" t="s">
        <v>522</v>
      </c>
      <c r="G475" s="121" t="s">
        <v>42</v>
      </c>
    </row>
    <row r="476" spans="2:7">
      <c r="B476" s="127">
        <v>100</v>
      </c>
      <c r="C476" s="128" t="s">
        <v>259</v>
      </c>
      <c r="E476" s="128" t="s">
        <v>57</v>
      </c>
      <c r="F476" s="126" t="s">
        <v>835</v>
      </c>
      <c r="G476" s="121" t="s">
        <v>42</v>
      </c>
    </row>
    <row r="477" spans="2:7">
      <c r="B477" s="127">
        <v>100</v>
      </c>
      <c r="C477" s="128" t="s">
        <v>303</v>
      </c>
      <c r="E477" s="121" t="s">
        <v>309</v>
      </c>
      <c r="F477" s="126" t="s">
        <v>450</v>
      </c>
      <c r="G477" s="121" t="s">
        <v>42</v>
      </c>
    </row>
    <row r="478" spans="2:7">
      <c r="B478" s="129">
        <v>100</v>
      </c>
      <c r="C478" s="130" t="s">
        <v>344</v>
      </c>
      <c r="E478" s="21" t="s">
        <v>55</v>
      </c>
      <c r="F478" s="31" t="s">
        <v>527</v>
      </c>
      <c r="G478" s="121" t="s">
        <v>42</v>
      </c>
    </row>
    <row r="479" spans="2:7">
      <c r="B479" s="127">
        <v>100</v>
      </c>
      <c r="C479" s="128" t="s">
        <v>221</v>
      </c>
      <c r="E479" s="121" t="s">
        <v>54</v>
      </c>
      <c r="F479" s="126" t="s">
        <v>836</v>
      </c>
      <c r="G479" s="121" t="s">
        <v>42</v>
      </c>
    </row>
    <row r="480" spans="2:7">
      <c r="B480" s="124" t="s">
        <v>156</v>
      </c>
      <c r="C480" s="121" t="s">
        <v>186</v>
      </c>
      <c r="E480" s="121" t="s">
        <v>59</v>
      </c>
      <c r="F480" s="126" t="s">
        <v>531</v>
      </c>
      <c r="G480" s="121" t="s">
        <v>42</v>
      </c>
    </row>
    <row r="481" spans="2:7">
      <c r="B481" s="124" t="s">
        <v>156</v>
      </c>
      <c r="C481" s="121" t="s">
        <v>155</v>
      </c>
      <c r="E481" s="121" t="s">
        <v>152</v>
      </c>
      <c r="F481" s="126" t="s">
        <v>531</v>
      </c>
      <c r="G481" s="121" t="s">
        <v>42</v>
      </c>
    </row>
    <row r="482" spans="2:7">
      <c r="B482" s="127">
        <v>100</v>
      </c>
      <c r="C482" s="128" t="s">
        <v>220</v>
      </c>
      <c r="E482" s="121" t="s">
        <v>54</v>
      </c>
      <c r="F482" s="126" t="s">
        <v>461</v>
      </c>
      <c r="G482" s="121" t="s">
        <v>42</v>
      </c>
    </row>
    <row r="483" spans="2:7">
      <c r="B483" s="129">
        <v>100</v>
      </c>
      <c r="C483" s="130" t="s">
        <v>345</v>
      </c>
      <c r="E483" s="21" t="s">
        <v>55</v>
      </c>
      <c r="F483" s="31" t="s">
        <v>451</v>
      </c>
      <c r="G483" s="121" t="s">
        <v>42</v>
      </c>
    </row>
    <row r="484" spans="2:7">
      <c r="B484" s="127">
        <v>100</v>
      </c>
      <c r="C484" s="128" t="s">
        <v>305</v>
      </c>
      <c r="E484" s="121" t="s">
        <v>309</v>
      </c>
      <c r="F484" s="126" t="s">
        <v>531</v>
      </c>
      <c r="G484" s="121" t="s">
        <v>42</v>
      </c>
    </row>
    <row r="485" spans="2:7">
      <c r="B485" s="127">
        <v>100</v>
      </c>
      <c r="C485" s="128" t="s">
        <v>225</v>
      </c>
      <c r="E485" s="121" t="s">
        <v>54</v>
      </c>
      <c r="F485" s="126" t="s">
        <v>522</v>
      </c>
      <c r="G485" s="121" t="s">
        <v>42</v>
      </c>
    </row>
    <row r="486" spans="2:7">
      <c r="B486" s="127">
        <v>100</v>
      </c>
      <c r="C486" s="128" t="s">
        <v>261</v>
      </c>
      <c r="E486" s="128" t="s">
        <v>57</v>
      </c>
      <c r="F486" s="126" t="s">
        <v>837</v>
      </c>
      <c r="G486" s="121" t="s">
        <v>42</v>
      </c>
    </row>
    <row r="487" spans="2:7">
      <c r="B487" s="127">
        <v>100</v>
      </c>
      <c r="C487" s="128" t="s">
        <v>298</v>
      </c>
      <c r="E487" s="128" t="s">
        <v>309</v>
      </c>
      <c r="F487" s="126" t="s">
        <v>461</v>
      </c>
      <c r="G487" s="121" t="s">
        <v>25</v>
      </c>
    </row>
    <row r="488" spans="2:7">
      <c r="B488" s="129">
        <v>200</v>
      </c>
      <c r="C488" s="130" t="s">
        <v>413</v>
      </c>
      <c r="E488" s="21" t="s">
        <v>425</v>
      </c>
      <c r="F488" s="31" t="s">
        <v>623</v>
      </c>
      <c r="G488" s="121" t="s">
        <v>42</v>
      </c>
    </row>
    <row r="489" spans="2:7">
      <c r="B489" s="129">
        <v>200</v>
      </c>
      <c r="C489" s="111" t="s">
        <v>340</v>
      </c>
      <c r="E489" s="21" t="s">
        <v>55</v>
      </c>
      <c r="F489" s="31" t="s">
        <v>823</v>
      </c>
      <c r="G489" s="121" t="s">
        <v>42</v>
      </c>
    </row>
    <row r="490" spans="2:7">
      <c r="B490" s="125" t="s">
        <v>153</v>
      </c>
      <c r="C490" s="21" t="s">
        <v>212</v>
      </c>
      <c r="E490" s="21" t="s">
        <v>54</v>
      </c>
      <c r="F490" s="31" t="s">
        <v>826</v>
      </c>
      <c r="G490" s="21" t="s">
        <v>42</v>
      </c>
    </row>
    <row r="491" spans="2:7">
      <c r="B491" s="129">
        <v>200</v>
      </c>
      <c r="C491" s="130" t="s">
        <v>407</v>
      </c>
      <c r="E491" s="21" t="s">
        <v>425</v>
      </c>
      <c r="F491" s="31" t="s">
        <v>625</v>
      </c>
      <c r="G491" s="121" t="s">
        <v>42</v>
      </c>
    </row>
    <row r="492" spans="2:7">
      <c r="B492" s="127">
        <v>200</v>
      </c>
      <c r="C492" s="128" t="s">
        <v>292</v>
      </c>
      <c r="E492" s="121" t="s">
        <v>309</v>
      </c>
      <c r="F492" s="126" t="s">
        <v>824</v>
      </c>
      <c r="G492" s="121" t="s">
        <v>42</v>
      </c>
    </row>
    <row r="493" spans="2:7">
      <c r="B493" s="127">
        <v>200</v>
      </c>
      <c r="C493" s="128" t="s">
        <v>302</v>
      </c>
      <c r="E493" s="121" t="s">
        <v>309</v>
      </c>
      <c r="F493" s="126" t="s">
        <v>632</v>
      </c>
      <c r="G493" s="121" t="s">
        <v>42</v>
      </c>
    </row>
    <row r="494" spans="2:7">
      <c r="B494" s="129">
        <v>200</v>
      </c>
      <c r="C494" s="130" t="s">
        <v>345</v>
      </c>
      <c r="E494" s="21" t="s">
        <v>55</v>
      </c>
      <c r="F494" s="126" t="s">
        <v>633</v>
      </c>
      <c r="G494" s="121" t="s">
        <v>42</v>
      </c>
    </row>
    <row r="495" spans="2:7">
      <c r="B495" s="129">
        <v>200</v>
      </c>
      <c r="C495" s="130" t="s">
        <v>412</v>
      </c>
      <c r="E495" s="21" t="s">
        <v>425</v>
      </c>
      <c r="F495" s="31" t="s">
        <v>825</v>
      </c>
      <c r="G495" s="121" t="s">
        <v>42</v>
      </c>
    </row>
    <row r="496" spans="2:7">
      <c r="B496" s="127">
        <v>300</v>
      </c>
      <c r="C496" s="128" t="s">
        <v>304</v>
      </c>
      <c r="E496" s="121" t="s">
        <v>309</v>
      </c>
      <c r="F496" s="126" t="s">
        <v>512</v>
      </c>
      <c r="G496" s="121" t="s">
        <v>42</v>
      </c>
    </row>
    <row r="497" spans="2:7">
      <c r="B497" s="127">
        <v>300</v>
      </c>
      <c r="C497" s="128" t="s">
        <v>224</v>
      </c>
      <c r="E497" s="121" t="s">
        <v>54</v>
      </c>
      <c r="F497" s="126" t="s">
        <v>518</v>
      </c>
      <c r="G497" s="121" t="s">
        <v>42</v>
      </c>
    </row>
    <row r="498" spans="2:7">
      <c r="B498" s="127">
        <v>800</v>
      </c>
      <c r="C498" s="128" t="s">
        <v>223</v>
      </c>
      <c r="E498" s="121" t="s">
        <v>54</v>
      </c>
      <c r="F498" s="126" t="s">
        <v>719</v>
      </c>
      <c r="G498" s="121" t="s">
        <v>42</v>
      </c>
    </row>
    <row r="499" spans="2:7">
      <c r="B499" s="129">
        <v>800</v>
      </c>
      <c r="C499" s="130" t="s">
        <v>417</v>
      </c>
      <c r="E499" s="21" t="s">
        <v>425</v>
      </c>
      <c r="F499" s="31" t="s">
        <v>717</v>
      </c>
      <c r="G499" s="121" t="s">
        <v>42</v>
      </c>
    </row>
    <row r="500" spans="2:7">
      <c r="B500" s="129">
        <v>800</v>
      </c>
      <c r="C500" s="130" t="s">
        <v>420</v>
      </c>
      <c r="E500" s="21" t="s">
        <v>425</v>
      </c>
      <c r="F500" s="31" t="s">
        <v>718</v>
      </c>
      <c r="G500" s="121" t="s">
        <v>42</v>
      </c>
    </row>
    <row r="501" spans="2:7">
      <c r="B501" s="127">
        <v>800</v>
      </c>
      <c r="C501" s="128" t="s">
        <v>185</v>
      </c>
      <c r="E501" s="121" t="s">
        <v>59</v>
      </c>
      <c r="F501" s="126" t="s">
        <v>720</v>
      </c>
      <c r="G501" s="121" t="s">
        <v>42</v>
      </c>
    </row>
    <row r="502" spans="2:7">
      <c r="B502" s="127">
        <v>800</v>
      </c>
      <c r="C502" s="128" t="s">
        <v>262</v>
      </c>
      <c r="E502" s="128" t="s">
        <v>57</v>
      </c>
      <c r="F502" s="126" t="s">
        <v>716</v>
      </c>
      <c r="G502" s="121" t="s">
        <v>42</v>
      </c>
    </row>
    <row r="503" spans="2:7">
      <c r="B503" s="127">
        <v>1500</v>
      </c>
      <c r="C503" s="128" t="s">
        <v>226</v>
      </c>
      <c r="E503" s="121" t="s">
        <v>54</v>
      </c>
      <c r="F503" s="126" t="s">
        <v>827</v>
      </c>
      <c r="G503" s="121" t="s">
        <v>42</v>
      </c>
    </row>
    <row r="504" spans="2:7">
      <c r="B504" s="129">
        <v>1500</v>
      </c>
      <c r="C504" s="130" t="s">
        <v>306</v>
      </c>
      <c r="E504" s="21" t="s">
        <v>309</v>
      </c>
      <c r="F504" s="31" t="s">
        <v>715</v>
      </c>
      <c r="G504" s="121" t="s">
        <v>42</v>
      </c>
    </row>
    <row r="505" spans="2:7">
      <c r="B505" s="127" t="s">
        <v>86</v>
      </c>
      <c r="C505" s="128" t="s">
        <v>277</v>
      </c>
      <c r="E505" s="128" t="s">
        <v>60</v>
      </c>
      <c r="F505" s="126" t="s">
        <v>838</v>
      </c>
      <c r="G505" s="121" t="s">
        <v>42</v>
      </c>
    </row>
    <row r="506" spans="2:7">
      <c r="B506" s="127" t="s">
        <v>4</v>
      </c>
      <c r="C506" s="128" t="s">
        <v>222</v>
      </c>
      <c r="E506" s="121" t="s">
        <v>54</v>
      </c>
      <c r="F506" s="126" t="s">
        <v>839</v>
      </c>
      <c r="G506" s="121" t="s">
        <v>42</v>
      </c>
    </row>
    <row r="507" spans="2:7">
      <c r="B507" s="127" t="s">
        <v>4</v>
      </c>
      <c r="C507" s="128" t="s">
        <v>223</v>
      </c>
      <c r="E507" s="121" t="s">
        <v>54</v>
      </c>
      <c r="F507" s="126" t="s">
        <v>840</v>
      </c>
      <c r="G507" s="121" t="s">
        <v>42</v>
      </c>
    </row>
    <row r="508" spans="2:7">
      <c r="B508" s="127" t="s">
        <v>4</v>
      </c>
      <c r="C508" s="128" t="s">
        <v>342</v>
      </c>
      <c r="E508" s="121" t="s">
        <v>55</v>
      </c>
      <c r="F508" s="126" t="s">
        <v>841</v>
      </c>
      <c r="G508" s="121" t="s">
        <v>42</v>
      </c>
    </row>
    <row r="509" spans="2:7">
      <c r="B509" s="127" t="s">
        <v>1</v>
      </c>
      <c r="C509" s="128" t="s">
        <v>220</v>
      </c>
      <c r="E509" s="121" t="s">
        <v>54</v>
      </c>
      <c r="F509" s="126" t="s">
        <v>551</v>
      </c>
      <c r="G509" s="121" t="s">
        <v>42</v>
      </c>
    </row>
    <row r="510" spans="2:7">
      <c r="B510" s="127" t="s">
        <v>1</v>
      </c>
      <c r="C510" s="128" t="s">
        <v>276</v>
      </c>
      <c r="E510" s="128" t="s">
        <v>60</v>
      </c>
      <c r="F510" s="126" t="s">
        <v>552</v>
      </c>
      <c r="G510" s="121" t="s">
        <v>42</v>
      </c>
    </row>
    <row r="511" spans="2:7">
      <c r="B511" s="127" t="s">
        <v>1</v>
      </c>
      <c r="C511" s="128" t="s">
        <v>303</v>
      </c>
      <c r="E511" s="121" t="s">
        <v>309</v>
      </c>
      <c r="F511" s="126" t="s">
        <v>554</v>
      </c>
      <c r="G511" s="121" t="s">
        <v>42</v>
      </c>
    </row>
    <row r="512" spans="2:7">
      <c r="B512" s="129" t="s">
        <v>1</v>
      </c>
      <c r="C512" s="130" t="s">
        <v>308</v>
      </c>
      <c r="E512" s="21" t="s">
        <v>309</v>
      </c>
      <c r="F512" s="31" t="s">
        <v>557</v>
      </c>
      <c r="G512" s="121" t="s">
        <v>42</v>
      </c>
    </row>
    <row r="513" spans="2:7">
      <c r="B513" s="124" t="s">
        <v>1</v>
      </c>
      <c r="C513" s="121" t="s">
        <v>155</v>
      </c>
      <c r="E513" s="121" t="s">
        <v>152</v>
      </c>
      <c r="F513" s="126" t="s">
        <v>621</v>
      </c>
      <c r="G513" s="121" t="s">
        <v>42</v>
      </c>
    </row>
    <row r="514" spans="2:7">
      <c r="B514" s="127" t="s">
        <v>1</v>
      </c>
      <c r="C514" s="128" t="s">
        <v>305</v>
      </c>
      <c r="E514" s="121" t="s">
        <v>309</v>
      </c>
      <c r="F514" s="126" t="s">
        <v>556</v>
      </c>
      <c r="G514" s="121" t="s">
        <v>42</v>
      </c>
    </row>
    <row r="515" spans="2:7">
      <c r="B515" s="127" t="s">
        <v>1</v>
      </c>
      <c r="C515" s="128" t="s">
        <v>267</v>
      </c>
      <c r="E515" s="128" t="s">
        <v>57</v>
      </c>
      <c r="F515" s="126" t="s">
        <v>558</v>
      </c>
      <c r="G515" s="121" t="s">
        <v>42</v>
      </c>
    </row>
    <row r="516" spans="2:7">
      <c r="B516" s="127" t="s">
        <v>1</v>
      </c>
      <c r="C516" s="128" t="s">
        <v>298</v>
      </c>
      <c r="E516" s="121" t="s">
        <v>309</v>
      </c>
      <c r="F516" s="126" t="s">
        <v>553</v>
      </c>
      <c r="G516" s="121" t="s">
        <v>25</v>
      </c>
    </row>
    <row r="517" spans="2:7">
      <c r="B517" s="129" t="s">
        <v>1</v>
      </c>
      <c r="C517" s="130" t="s">
        <v>307</v>
      </c>
      <c r="E517" s="21" t="s">
        <v>57</v>
      </c>
      <c r="F517" s="31" t="s">
        <v>555</v>
      </c>
      <c r="G517" s="121" t="s">
        <v>42</v>
      </c>
    </row>
    <row r="518" spans="2:7">
      <c r="B518" s="124" t="s">
        <v>85</v>
      </c>
      <c r="C518" s="128" t="s">
        <v>187</v>
      </c>
      <c r="E518" s="121" t="s">
        <v>59</v>
      </c>
      <c r="F518" s="126" t="s">
        <v>656</v>
      </c>
      <c r="G518" s="121" t="s">
        <v>44</v>
      </c>
    </row>
    <row r="519" spans="2:7">
      <c r="B519" s="125" t="s">
        <v>85</v>
      </c>
      <c r="C519" s="21" t="s">
        <v>484</v>
      </c>
      <c r="E519" s="21" t="s">
        <v>54</v>
      </c>
      <c r="F519" s="31" t="s">
        <v>842</v>
      </c>
      <c r="G519" s="21" t="s">
        <v>44</v>
      </c>
    </row>
    <row r="520" spans="2:7">
      <c r="B520" s="125" t="s">
        <v>85</v>
      </c>
      <c r="C520" s="21" t="s">
        <v>442</v>
      </c>
      <c r="E520" s="21" t="s">
        <v>54</v>
      </c>
      <c r="F520" s="31" t="s">
        <v>843</v>
      </c>
      <c r="G520" s="21" t="s">
        <v>44</v>
      </c>
    </row>
    <row r="521" spans="2:7">
      <c r="B521" s="127" t="s">
        <v>2</v>
      </c>
      <c r="C521" s="128" t="s">
        <v>218</v>
      </c>
      <c r="E521" s="121" t="s">
        <v>54</v>
      </c>
      <c r="F521" s="126" t="s">
        <v>851</v>
      </c>
      <c r="G521" s="121" t="s">
        <v>42</v>
      </c>
    </row>
    <row r="522" spans="2:7">
      <c r="B522" s="125" t="s">
        <v>2</v>
      </c>
      <c r="C522" s="21" t="s">
        <v>818</v>
      </c>
      <c r="E522" s="21" t="s">
        <v>60</v>
      </c>
      <c r="F522" s="31" t="s">
        <v>850</v>
      </c>
      <c r="G522" s="21" t="s">
        <v>42</v>
      </c>
    </row>
  </sheetData>
  <sheetProtection password="CC3B" sheet="1"/>
  <phoneticPr fontId="0" type="noConversion"/>
  <dataValidations count="1">
    <dataValidation type="list" allowBlank="1" showInputMessage="1" showErrorMessage="1" sqref="B442:B444 B446 B451:B464 B448:B449 B474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126" destinationFile="C:\Documents and Settings\Lara Bromilow\Desktop\02eyalfinu17g.htm" title="EYAL Final - Bedford - 15 September 2002"/>
    <webPublishItem id="17625" divId="07swl1_17625" sourceType="range" sourceRef="B3:G202" destinationFile="C:\Documents and Settings\tmb3\Desktop\07swl3.htm" title="Southern Women's League - Seniors Only League - Match 3 - Bedord - 2 June 2007"/>
    <webPublishItem id="14874" divId="06swl3_14874" sourceType="range" sourceRef="B3:G202" destinationFile="C:\Documents and Settings\tmb3\Desktop\06swl3a.htm" title="Southern Women's League Division 2 - Match 3 - Milton Keynes 24 June 2006"/>
    <webPublishItem id="22244" divId="06swl1_22244" sourceType="range" sourceRef="B3:U438" destinationFile="C:\Documents and Settings\tmb3\Desktop\06swl1.htm" title="Southern Womens' League Division 2 - Match 1 - Milton Keynes - 22 April 2006"/>
    <webPublishItem id="15077" divId="06swl1_15077" sourceType="range" sourceRef="B3:U46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54"/>
  <sheetViews>
    <sheetView workbookViewId="0"/>
  </sheetViews>
  <sheetFormatPr defaultRowHeight="12.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>
      <c r="A1" s="5"/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96"/>
  <sheetViews>
    <sheetView topLeftCell="I2" workbookViewId="0">
      <selection activeCell="D5" sqref="D5:D32"/>
    </sheetView>
  </sheetViews>
  <sheetFormatPr defaultRowHeight="12.5"/>
  <cols>
    <col min="1" max="1" width="10.54296875" style="11" hidden="1" customWidth="1"/>
    <col min="2" max="2" width="4.81640625" style="25" hidden="1" customWidth="1"/>
    <col min="3" max="3" width="28.81640625" style="25" hidden="1" customWidth="1"/>
    <col min="4" max="4" width="5.7265625" style="25" hidden="1" customWidth="1"/>
    <col min="5" max="5" width="28" style="25" hidden="1" customWidth="1"/>
    <col min="6" max="6" width="10.54296875" style="24" hidden="1" customWidth="1"/>
    <col min="7" max="7" width="6" style="24" hidden="1" customWidth="1"/>
    <col min="8" max="8" width="9.1796875" style="39" hidden="1" customWidth="1"/>
    <col min="9" max="9" width="14" style="19" customWidth="1"/>
    <col min="10" max="13" width="9.1796875" style="19" customWidth="1"/>
  </cols>
  <sheetData>
    <row r="1" spans="1:10">
      <c r="B1" s="31"/>
      <c r="E1" s="21"/>
      <c r="F1" s="22"/>
      <c r="G1" s="22"/>
    </row>
    <row r="2" spans="1:10">
      <c r="A2" s="123"/>
      <c r="B2" s="21"/>
      <c r="C2" s="21"/>
      <c r="D2" s="21"/>
      <c r="E2" s="21"/>
      <c r="F2" s="21"/>
      <c r="G2" s="25"/>
    </row>
    <row r="3" spans="1:10" ht="13">
      <c r="A3" s="79" t="s">
        <v>122</v>
      </c>
      <c r="B3" s="21"/>
      <c r="C3" s="21"/>
      <c r="D3" s="21"/>
      <c r="E3" s="21"/>
      <c r="F3" s="21"/>
      <c r="G3" s="25"/>
    </row>
    <row r="4" spans="1:10" ht="13">
      <c r="A4" s="123"/>
      <c r="B4" s="21"/>
      <c r="C4" s="32" t="s">
        <v>38</v>
      </c>
      <c r="D4" s="21"/>
      <c r="E4" s="21"/>
      <c r="F4" s="21"/>
      <c r="G4" s="25"/>
    </row>
    <row r="5" spans="1:10">
      <c r="A5" s="123" t="s">
        <v>8</v>
      </c>
      <c r="B5" s="21" t="s">
        <v>154</v>
      </c>
      <c r="C5" s="21" t="s">
        <v>39</v>
      </c>
      <c r="D5" s="21" t="s">
        <v>21</v>
      </c>
      <c r="E5" s="21" t="s">
        <v>40</v>
      </c>
      <c r="F5" s="21" t="s">
        <v>41</v>
      </c>
      <c r="G5" s="25" t="s">
        <v>37</v>
      </c>
    </row>
    <row r="6" spans="1:10" ht="12.65" customHeight="1">
      <c r="A6" s="127">
        <v>100</v>
      </c>
      <c r="B6" s="121" t="s">
        <v>363</v>
      </c>
      <c r="C6" s="128" t="s">
        <v>232</v>
      </c>
      <c r="D6" s="121" t="s">
        <v>42</v>
      </c>
      <c r="E6" s="121" t="s">
        <v>54</v>
      </c>
      <c r="F6" s="126" t="s">
        <v>480</v>
      </c>
      <c r="G6" s="98"/>
      <c r="H6" s="40" t="e">
        <f>IF(F6="","",IF(LEFT(A6,1)&lt;"9",IF(F6-VLOOKUP($A6,AWstandards,VLOOKUP(D6,Age,2,FALSE),FALSE)&gt;0,"","aw"),IF(F6-VLOOKUP($A6,AWstandards,VLOOKUP(D6,Age,2,FALSE),FALSE)&lt;0,"","aw")))</f>
        <v>#N/A</v>
      </c>
    </row>
    <row r="7" spans="1:10" ht="12.65" customHeight="1">
      <c r="A7" s="122" t="s">
        <v>156</v>
      </c>
      <c r="B7" s="121" t="s">
        <v>362</v>
      </c>
      <c r="C7" s="121" t="s">
        <v>231</v>
      </c>
      <c r="D7" s="121" t="s">
        <v>42</v>
      </c>
      <c r="E7" s="121" t="s">
        <v>54</v>
      </c>
      <c r="F7" s="126" t="s">
        <v>524</v>
      </c>
      <c r="G7" s="98"/>
      <c r="H7" s="40" t="e">
        <f>IF(F7="","",IF(LEFT(A7,1)&lt;"9",IF(F7-VLOOKUP($A7,AWstandards,VLOOKUP(D7,Age,2,FALSE),FALSE)&gt;0,"","aw"),IF(F7-VLOOKUP($A7,AWstandards,VLOOKUP(D7,Age,2,FALSE),FALSE)&lt;0,"","aw")))</f>
        <v>#N/A</v>
      </c>
    </row>
    <row r="8" spans="1:10" ht="12.65" customHeight="1">
      <c r="A8" s="121" t="s">
        <v>156</v>
      </c>
      <c r="B8" s="121" t="s">
        <v>158</v>
      </c>
      <c r="C8" s="121" t="s">
        <v>151</v>
      </c>
      <c r="D8" s="121" t="s">
        <v>42</v>
      </c>
      <c r="E8" s="121" t="s">
        <v>152</v>
      </c>
      <c r="F8" s="126" t="s">
        <v>527</v>
      </c>
      <c r="G8" s="98"/>
      <c r="H8" s="40" t="e">
        <f>IF(F8="","",IF(LEFT(A8,1)&lt;"9",IF(F8-VLOOKUP($A8,AWstandards,VLOOKUP(D8,Age,2,FALSE),FALSE)&gt;0,"","aw"),IF(F8-VLOOKUP($A8,AWstandards,VLOOKUP(D8,Age,2,FALSE),FALSE)&lt;0,"","aw")))</f>
        <v>#N/A</v>
      </c>
    </row>
    <row r="9" spans="1:10" ht="14.5" customHeight="1">
      <c r="A9" s="121" t="s">
        <v>156</v>
      </c>
      <c r="B9" s="121" t="s">
        <v>190</v>
      </c>
      <c r="C9" s="121" t="s">
        <v>188</v>
      </c>
      <c r="D9" s="121" t="s">
        <v>42</v>
      </c>
      <c r="E9" s="121" t="s">
        <v>59</v>
      </c>
      <c r="F9" s="126" t="s">
        <v>452</v>
      </c>
      <c r="G9" s="98"/>
      <c r="H9" s="40" t="e">
        <f>IF(F9="","",IF(LEFT(A9,1)&lt;"9",IF(F9-VLOOKUP($A9,AWstandards,VLOOKUP(D9,Age,2,FALSE),FALSE)&gt;0,"","aw"),IF(F9-VLOOKUP($A9,AWstandards,VLOOKUP(D9,Age,2,FALSE),FALSE)&lt;0,"","aw")))</f>
        <v>#N/A</v>
      </c>
    </row>
    <row r="10" spans="1:10">
      <c r="A10" s="129">
        <v>100</v>
      </c>
      <c r="B10" s="21" t="s">
        <v>403</v>
      </c>
      <c r="C10" s="128" t="s">
        <v>314</v>
      </c>
      <c r="D10" s="121" t="s">
        <v>42</v>
      </c>
      <c r="E10" s="121" t="s">
        <v>55</v>
      </c>
      <c r="F10" s="126" t="s">
        <v>522</v>
      </c>
      <c r="G10" s="98"/>
      <c r="H10" s="40" t="e">
        <f>IF(F10="","",IF(LEFT(A10,1)&lt;"9",IF(F10-VLOOKUP($A10,AWstandards,VLOOKUP(D10,Age,2,FALSE),FALSE)&gt;0,"","aw"),IF(F10-VLOOKUP($A10,AWstandards,VLOOKUP(D10,Age,2,FALSE),FALSE)&lt;0,"","aw")))</f>
        <v>#N/A</v>
      </c>
    </row>
    <row r="11" spans="1:10" ht="14.5">
      <c r="A11" s="129">
        <v>100</v>
      </c>
      <c r="B11" s="21" t="s">
        <v>404</v>
      </c>
      <c r="C11" s="128" t="s">
        <v>321</v>
      </c>
      <c r="D11" s="121" t="s">
        <v>42</v>
      </c>
      <c r="E11" s="121" t="s">
        <v>55</v>
      </c>
      <c r="F11" s="126" t="s">
        <v>528</v>
      </c>
      <c r="G11" s="98"/>
      <c r="H11" s="95"/>
      <c r="J11" s="95"/>
    </row>
    <row r="12" spans="1:10" ht="14.5">
      <c r="A12" s="127">
        <v>200</v>
      </c>
      <c r="B12" s="121" t="s">
        <v>363</v>
      </c>
      <c r="C12" s="128" t="s">
        <v>232</v>
      </c>
      <c r="D12" s="121" t="s">
        <v>42</v>
      </c>
      <c r="E12" s="121" t="s">
        <v>54</v>
      </c>
      <c r="F12" s="126" t="s">
        <v>673</v>
      </c>
      <c r="G12" s="98"/>
      <c r="H12" s="95"/>
      <c r="J12" s="95"/>
    </row>
    <row r="13" spans="1:10" ht="14.5">
      <c r="A13" s="127">
        <v>200</v>
      </c>
      <c r="B13" s="121" t="s">
        <v>362</v>
      </c>
      <c r="C13" s="128" t="s">
        <v>231</v>
      </c>
      <c r="D13" s="121" t="s">
        <v>42</v>
      </c>
      <c r="E13" s="121" t="s">
        <v>54</v>
      </c>
      <c r="F13" s="126" t="s">
        <v>674</v>
      </c>
      <c r="G13" s="98"/>
      <c r="H13" s="95"/>
      <c r="J13" s="95"/>
    </row>
    <row r="14" spans="1:10" ht="14.5">
      <c r="A14" s="129">
        <v>200</v>
      </c>
      <c r="B14" s="21" t="s">
        <v>675</v>
      </c>
      <c r="C14" s="128" t="s">
        <v>196</v>
      </c>
      <c r="D14" s="121" t="s">
        <v>42</v>
      </c>
      <c r="E14" s="121" t="s">
        <v>54</v>
      </c>
      <c r="F14" s="126" t="s">
        <v>674</v>
      </c>
      <c r="G14" s="98"/>
      <c r="H14" s="95"/>
      <c r="J14" s="95"/>
    </row>
    <row r="15" spans="1:10" ht="14.5">
      <c r="A15" s="121" t="s">
        <v>153</v>
      </c>
      <c r="B15" s="121" t="s">
        <v>158</v>
      </c>
      <c r="C15" s="121" t="s">
        <v>151</v>
      </c>
      <c r="D15" s="121" t="s">
        <v>42</v>
      </c>
      <c r="E15" s="121" t="s">
        <v>152</v>
      </c>
      <c r="F15" s="126" t="s">
        <v>637</v>
      </c>
      <c r="G15" s="98"/>
      <c r="H15" s="95"/>
      <c r="J15" s="95"/>
    </row>
    <row r="16" spans="1:10" ht="12.65" customHeight="1">
      <c r="A16" s="127">
        <v>300</v>
      </c>
      <c r="B16" s="121" t="s">
        <v>357</v>
      </c>
      <c r="C16" s="128" t="s">
        <v>202</v>
      </c>
      <c r="D16" s="121" t="s">
        <v>42</v>
      </c>
      <c r="E16" s="121" t="s">
        <v>54</v>
      </c>
      <c r="F16" s="126" t="s">
        <v>498</v>
      </c>
      <c r="G16" s="98"/>
    </row>
    <row r="17" spans="1:10">
      <c r="A17" s="127">
        <v>300</v>
      </c>
      <c r="B17" s="121" t="s">
        <v>359</v>
      </c>
      <c r="C17" s="128" t="s">
        <v>230</v>
      </c>
      <c r="D17" s="121" t="s">
        <v>42</v>
      </c>
      <c r="E17" s="121" t="s">
        <v>54</v>
      </c>
      <c r="F17" s="126" t="s">
        <v>499</v>
      </c>
      <c r="G17" s="98"/>
    </row>
    <row r="18" spans="1:10">
      <c r="A18" s="127">
        <v>800</v>
      </c>
      <c r="B18" s="121" t="s">
        <v>356</v>
      </c>
      <c r="C18" s="128" t="s">
        <v>243</v>
      </c>
      <c r="D18" s="121" t="s">
        <v>42</v>
      </c>
      <c r="E18" s="128" t="s">
        <v>57</v>
      </c>
      <c r="F18" s="126" t="s">
        <v>828</v>
      </c>
      <c r="G18" s="98"/>
    </row>
    <row r="19" spans="1:10">
      <c r="A19" s="127">
        <v>800</v>
      </c>
      <c r="B19" s="121" t="s">
        <v>377</v>
      </c>
      <c r="C19" s="128" t="s">
        <v>264</v>
      </c>
      <c r="D19" s="121" t="s">
        <v>42</v>
      </c>
      <c r="E19" s="128" t="s">
        <v>57</v>
      </c>
      <c r="F19" s="126" t="s">
        <v>829</v>
      </c>
      <c r="G19" s="98"/>
    </row>
    <row r="20" spans="1:10">
      <c r="A20" s="127">
        <v>800</v>
      </c>
      <c r="B20" s="121" t="s">
        <v>360</v>
      </c>
      <c r="C20" s="128" t="s">
        <v>233</v>
      </c>
      <c r="D20" s="121" t="s">
        <v>42</v>
      </c>
      <c r="E20" s="121" t="s">
        <v>54</v>
      </c>
      <c r="F20" s="126" t="s">
        <v>830</v>
      </c>
      <c r="G20" s="98"/>
    </row>
    <row r="21" spans="1:10">
      <c r="A21" s="127">
        <v>800</v>
      </c>
      <c r="B21" s="121" t="s">
        <v>376</v>
      </c>
      <c r="C21" s="128" t="s">
        <v>263</v>
      </c>
      <c r="D21" s="121" t="s">
        <v>42</v>
      </c>
      <c r="E21" s="128" t="s">
        <v>57</v>
      </c>
      <c r="F21" s="126" t="s">
        <v>831</v>
      </c>
      <c r="G21" s="98"/>
    </row>
    <row r="22" spans="1:10">
      <c r="A22" s="127">
        <v>800</v>
      </c>
      <c r="B22" s="121" t="s">
        <v>358</v>
      </c>
      <c r="C22" s="128" t="s">
        <v>229</v>
      </c>
      <c r="D22" s="121" t="s">
        <v>42</v>
      </c>
      <c r="E22" s="121" t="s">
        <v>54</v>
      </c>
      <c r="F22" s="126" t="s">
        <v>832</v>
      </c>
      <c r="G22" s="98"/>
    </row>
    <row r="23" spans="1:10">
      <c r="A23" s="129">
        <v>800</v>
      </c>
      <c r="B23" s="21" t="s">
        <v>814</v>
      </c>
      <c r="C23" s="128" t="s">
        <v>815</v>
      </c>
      <c r="D23" s="121" t="s">
        <v>42</v>
      </c>
      <c r="E23" s="121" t="s">
        <v>54</v>
      </c>
      <c r="F23" s="126" t="s">
        <v>833</v>
      </c>
      <c r="G23" s="98"/>
    </row>
    <row r="24" spans="1:10">
      <c r="A24" s="127">
        <v>800</v>
      </c>
      <c r="B24" s="121" t="s">
        <v>361</v>
      </c>
      <c r="C24" s="128" t="s">
        <v>234</v>
      </c>
      <c r="D24" s="121" t="s">
        <v>42</v>
      </c>
      <c r="E24" s="121" t="s">
        <v>54</v>
      </c>
      <c r="F24" s="126" t="s">
        <v>834</v>
      </c>
      <c r="G24" s="120"/>
    </row>
    <row r="25" spans="1:10">
      <c r="A25" s="127">
        <v>1500</v>
      </c>
      <c r="B25" s="121" t="s">
        <v>379</v>
      </c>
      <c r="C25" s="128" t="s">
        <v>265</v>
      </c>
      <c r="D25" s="121" t="s">
        <v>42</v>
      </c>
      <c r="E25" s="128" t="s">
        <v>57</v>
      </c>
      <c r="F25" s="126" t="s">
        <v>698</v>
      </c>
      <c r="G25" s="120"/>
    </row>
    <row r="26" spans="1:10">
      <c r="A26" s="127">
        <v>1500</v>
      </c>
      <c r="B26" s="121" t="s">
        <v>378</v>
      </c>
      <c r="C26" s="128" t="s">
        <v>266</v>
      </c>
      <c r="D26" s="121" t="s">
        <v>42</v>
      </c>
      <c r="E26" s="128" t="s">
        <v>57</v>
      </c>
      <c r="F26" s="126" t="s">
        <v>696</v>
      </c>
      <c r="G26" s="120"/>
    </row>
    <row r="27" spans="1:10" ht="14.5" customHeight="1">
      <c r="A27" s="127">
        <v>1500</v>
      </c>
      <c r="B27" s="121" t="s">
        <v>364</v>
      </c>
      <c r="C27" s="128" t="s">
        <v>235</v>
      </c>
      <c r="D27" s="121" t="s">
        <v>42</v>
      </c>
      <c r="E27" s="121" t="s">
        <v>54</v>
      </c>
      <c r="F27" s="126" t="s">
        <v>697</v>
      </c>
      <c r="G27" s="120"/>
    </row>
    <row r="28" spans="1:10" ht="14.5">
      <c r="A28" s="121" t="s">
        <v>3</v>
      </c>
      <c r="B28" s="121" t="s">
        <v>189</v>
      </c>
      <c r="C28" s="121" t="s">
        <v>164</v>
      </c>
      <c r="D28" s="121" t="s">
        <v>42</v>
      </c>
      <c r="E28" s="121" t="s">
        <v>59</v>
      </c>
      <c r="F28" s="126" t="s">
        <v>844</v>
      </c>
      <c r="G28" s="120"/>
      <c r="I28" s="95"/>
      <c r="J28" s="95"/>
    </row>
    <row r="29" spans="1:10" ht="14.5">
      <c r="A29" s="129" t="s">
        <v>0</v>
      </c>
      <c r="B29" s="21" t="s">
        <v>816</v>
      </c>
      <c r="C29" s="128" t="s">
        <v>199</v>
      </c>
      <c r="D29" s="121" t="s">
        <v>42</v>
      </c>
      <c r="E29" s="121" t="s">
        <v>54</v>
      </c>
      <c r="F29" s="126" t="s">
        <v>812</v>
      </c>
      <c r="G29" s="120"/>
      <c r="I29" s="95"/>
      <c r="J29" s="95"/>
    </row>
    <row r="30" spans="1:10" ht="14.5">
      <c r="A30" s="127" t="s">
        <v>86</v>
      </c>
      <c r="B30" s="121" t="s">
        <v>358</v>
      </c>
      <c r="C30" s="128" t="s">
        <v>229</v>
      </c>
      <c r="D30" s="121" t="s">
        <v>42</v>
      </c>
      <c r="E30" s="121" t="s">
        <v>54</v>
      </c>
      <c r="F30" s="126" t="s">
        <v>845</v>
      </c>
      <c r="G30" s="120"/>
      <c r="I30" s="95"/>
      <c r="J30" s="95"/>
    </row>
    <row r="31" spans="1:10" ht="14.5">
      <c r="A31" s="121" t="s">
        <v>1</v>
      </c>
      <c r="B31" s="121" t="s">
        <v>158</v>
      </c>
      <c r="C31" s="121" t="s">
        <v>151</v>
      </c>
      <c r="D31" s="121" t="s">
        <v>42</v>
      </c>
      <c r="E31" s="121" t="s">
        <v>152</v>
      </c>
      <c r="F31" s="126" t="s">
        <v>619</v>
      </c>
      <c r="G31" s="120"/>
      <c r="I31" s="95"/>
      <c r="J31" s="95"/>
    </row>
    <row r="32" spans="1:10" ht="14.5">
      <c r="A32" s="127" t="s">
        <v>1</v>
      </c>
      <c r="B32" s="121" t="s">
        <v>379</v>
      </c>
      <c r="C32" s="128" t="s">
        <v>265</v>
      </c>
      <c r="D32" s="121" t="s">
        <v>42</v>
      </c>
      <c r="E32" s="128" t="s">
        <v>57</v>
      </c>
      <c r="F32" s="126" t="s">
        <v>620</v>
      </c>
      <c r="G32" s="120"/>
      <c r="I32" s="95"/>
      <c r="J32" s="95"/>
    </row>
    <row r="33" spans="1:10" ht="14.5" customHeight="1">
      <c r="A33" s="122"/>
      <c r="B33" s="121"/>
      <c r="C33" s="121"/>
      <c r="D33" s="121"/>
      <c r="E33" s="121"/>
      <c r="F33" s="126"/>
      <c r="G33" s="120"/>
      <c r="H33" s="40"/>
    </row>
    <row r="34" spans="1:10" ht="13">
      <c r="A34" s="79" t="s">
        <v>123</v>
      </c>
      <c r="B34" s="21"/>
      <c r="C34" s="21"/>
      <c r="D34" s="21"/>
      <c r="E34" s="121"/>
      <c r="F34" s="31"/>
    </row>
    <row r="35" spans="1:10">
      <c r="A35" s="123" t="s">
        <v>8</v>
      </c>
      <c r="B35" s="21" t="s">
        <v>154</v>
      </c>
      <c r="C35" s="21" t="s">
        <v>39</v>
      </c>
      <c r="D35" s="21" t="s">
        <v>21</v>
      </c>
      <c r="E35" s="21" t="s">
        <v>40</v>
      </c>
      <c r="F35" s="31" t="s">
        <v>41</v>
      </c>
      <c r="G35" s="25" t="s">
        <v>37</v>
      </c>
    </row>
    <row r="36" spans="1:10" ht="12.65" customHeight="1">
      <c r="A36" s="127">
        <v>100</v>
      </c>
      <c r="B36" s="121" t="s">
        <v>372</v>
      </c>
      <c r="C36" s="128" t="s">
        <v>217</v>
      </c>
      <c r="D36" s="121" t="s">
        <v>42</v>
      </c>
      <c r="E36" s="121" t="s">
        <v>54</v>
      </c>
      <c r="F36" s="126" t="s">
        <v>529</v>
      </c>
    </row>
    <row r="37" spans="1:10" ht="12.65" customHeight="1">
      <c r="A37" s="127">
        <v>100</v>
      </c>
      <c r="B37" s="121" t="s">
        <v>391</v>
      </c>
      <c r="C37" s="128" t="s">
        <v>300</v>
      </c>
      <c r="D37" s="121" t="s">
        <v>42</v>
      </c>
      <c r="E37" s="121" t="s">
        <v>309</v>
      </c>
      <c r="F37" s="126" t="s">
        <v>527</v>
      </c>
    </row>
    <row r="38" spans="1:10">
      <c r="A38" s="129">
        <v>100</v>
      </c>
      <c r="B38" s="21" t="s">
        <v>430</v>
      </c>
      <c r="C38" s="130" t="s">
        <v>408</v>
      </c>
      <c r="D38" s="121" t="s">
        <v>42</v>
      </c>
      <c r="E38" s="21" t="s">
        <v>425</v>
      </c>
      <c r="F38" s="31" t="s">
        <v>470</v>
      </c>
    </row>
    <row r="39" spans="1:10">
      <c r="A39" s="127">
        <v>100</v>
      </c>
      <c r="B39" s="121" t="s">
        <v>393</v>
      </c>
      <c r="C39" s="128" t="s">
        <v>304</v>
      </c>
      <c r="D39" s="121" t="s">
        <v>42</v>
      </c>
      <c r="E39" s="121" t="s">
        <v>309</v>
      </c>
      <c r="F39" s="126" t="s">
        <v>522</v>
      </c>
    </row>
    <row r="40" spans="1:10" ht="12.65" customHeight="1">
      <c r="A40" s="127">
        <v>100</v>
      </c>
      <c r="B40" s="121" t="s">
        <v>381</v>
      </c>
      <c r="C40" s="128" t="s">
        <v>259</v>
      </c>
      <c r="D40" s="121" t="s">
        <v>42</v>
      </c>
      <c r="E40" s="128" t="s">
        <v>57</v>
      </c>
      <c r="F40" s="126" t="s">
        <v>835</v>
      </c>
    </row>
    <row r="41" spans="1:10" ht="12.65" customHeight="1">
      <c r="A41" s="127">
        <v>100</v>
      </c>
      <c r="B41" s="121" t="s">
        <v>392</v>
      </c>
      <c r="C41" s="128" t="s">
        <v>303</v>
      </c>
      <c r="D41" s="121" t="s">
        <v>42</v>
      </c>
      <c r="E41" s="121" t="s">
        <v>309</v>
      </c>
      <c r="F41" s="126" t="s">
        <v>450</v>
      </c>
    </row>
    <row r="42" spans="1:10" ht="14.5">
      <c r="A42" s="129">
        <v>100</v>
      </c>
      <c r="B42" s="21" t="s">
        <v>399</v>
      </c>
      <c r="C42" s="130" t="s">
        <v>344</v>
      </c>
      <c r="D42" s="121" t="s">
        <v>42</v>
      </c>
      <c r="E42" s="21" t="s">
        <v>55</v>
      </c>
      <c r="F42" s="31" t="s">
        <v>527</v>
      </c>
      <c r="J42" s="95"/>
    </row>
    <row r="43" spans="1:10" ht="14.5">
      <c r="A43" s="127">
        <v>100</v>
      </c>
      <c r="B43" s="121" t="s">
        <v>367</v>
      </c>
      <c r="C43" s="128" t="s">
        <v>221</v>
      </c>
      <c r="D43" s="121" t="s">
        <v>42</v>
      </c>
      <c r="E43" s="121" t="s">
        <v>54</v>
      </c>
      <c r="F43" s="126" t="s">
        <v>836</v>
      </c>
      <c r="J43" s="95"/>
    </row>
    <row r="44" spans="1:10" ht="14.5">
      <c r="A44" s="124" t="s">
        <v>156</v>
      </c>
      <c r="B44" s="121" t="s">
        <v>193</v>
      </c>
      <c r="C44" s="121" t="s">
        <v>186</v>
      </c>
      <c r="D44" s="121" t="s">
        <v>42</v>
      </c>
      <c r="E44" s="121" t="s">
        <v>59</v>
      </c>
      <c r="F44" s="126" t="s">
        <v>531</v>
      </c>
      <c r="J44" s="95"/>
    </row>
    <row r="45" spans="1:10" ht="14.5">
      <c r="A45" s="124" t="s">
        <v>156</v>
      </c>
      <c r="B45" s="121" t="s">
        <v>157</v>
      </c>
      <c r="C45" s="121" t="s">
        <v>155</v>
      </c>
      <c r="D45" s="121" t="s">
        <v>42</v>
      </c>
      <c r="E45" s="121" t="s">
        <v>152</v>
      </c>
      <c r="F45" s="126" t="s">
        <v>531</v>
      </c>
      <c r="J45" s="95"/>
    </row>
    <row r="46" spans="1:10" ht="14.5">
      <c r="A46" s="127">
        <v>100</v>
      </c>
      <c r="B46" s="121" t="s">
        <v>366</v>
      </c>
      <c r="C46" s="128" t="s">
        <v>220</v>
      </c>
      <c r="D46" s="121" t="s">
        <v>42</v>
      </c>
      <c r="E46" s="121" t="s">
        <v>54</v>
      </c>
      <c r="F46" s="126" t="s">
        <v>461</v>
      </c>
      <c r="J46" s="95"/>
    </row>
    <row r="47" spans="1:10" ht="14.5">
      <c r="A47" s="129">
        <v>100</v>
      </c>
      <c r="B47" s="21" t="s">
        <v>400</v>
      </c>
      <c r="C47" s="130" t="s">
        <v>345</v>
      </c>
      <c r="D47" s="121" t="s">
        <v>42</v>
      </c>
      <c r="E47" s="21" t="s">
        <v>55</v>
      </c>
      <c r="F47" s="31" t="s">
        <v>451</v>
      </c>
      <c r="J47" s="95"/>
    </row>
    <row r="48" spans="1:10" ht="14.5">
      <c r="A48" s="127">
        <v>100</v>
      </c>
      <c r="B48" s="121" t="s">
        <v>394</v>
      </c>
      <c r="C48" s="128" t="s">
        <v>305</v>
      </c>
      <c r="D48" s="121" t="s">
        <v>42</v>
      </c>
      <c r="E48" s="121" t="s">
        <v>309</v>
      </c>
      <c r="F48" s="126" t="s">
        <v>531</v>
      </c>
      <c r="J48" s="95"/>
    </row>
    <row r="49" spans="1:10" ht="14.5">
      <c r="A49" s="127">
        <v>100</v>
      </c>
      <c r="B49" s="121" t="s">
        <v>371</v>
      </c>
      <c r="C49" s="128" t="s">
        <v>225</v>
      </c>
      <c r="D49" s="121" t="s">
        <v>42</v>
      </c>
      <c r="E49" s="121" t="s">
        <v>54</v>
      </c>
      <c r="F49" s="126" t="s">
        <v>522</v>
      </c>
      <c r="J49" s="95"/>
    </row>
    <row r="50" spans="1:10" ht="14.5">
      <c r="A50" s="127">
        <v>100</v>
      </c>
      <c r="B50" s="121" t="s">
        <v>380</v>
      </c>
      <c r="C50" s="128" t="s">
        <v>261</v>
      </c>
      <c r="D50" s="121" t="s">
        <v>42</v>
      </c>
      <c r="E50" s="128" t="s">
        <v>57</v>
      </c>
      <c r="F50" s="126" t="s">
        <v>837</v>
      </c>
      <c r="J50" s="95"/>
    </row>
    <row r="51" spans="1:10" ht="14.5">
      <c r="A51" s="129">
        <v>200</v>
      </c>
      <c r="B51" s="21" t="s">
        <v>431</v>
      </c>
      <c r="C51" s="130" t="s">
        <v>413</v>
      </c>
      <c r="D51" s="121" t="s">
        <v>42</v>
      </c>
      <c r="E51" s="21" t="s">
        <v>425</v>
      </c>
      <c r="F51" s="31" t="s">
        <v>623</v>
      </c>
      <c r="J51" s="95"/>
    </row>
    <row r="52" spans="1:10" ht="14.5">
      <c r="A52" s="129">
        <v>200</v>
      </c>
      <c r="B52" s="21" t="s">
        <v>402</v>
      </c>
      <c r="C52" s="111" t="s">
        <v>340</v>
      </c>
      <c r="D52" s="121" t="s">
        <v>42</v>
      </c>
      <c r="E52" s="21" t="s">
        <v>55</v>
      </c>
      <c r="F52" s="31" t="s">
        <v>823</v>
      </c>
      <c r="J52" s="95"/>
    </row>
    <row r="53" spans="1:10" ht="14.5">
      <c r="A53" s="125" t="s">
        <v>153</v>
      </c>
      <c r="B53" s="21" t="s">
        <v>819</v>
      </c>
      <c r="C53" s="21" t="s">
        <v>212</v>
      </c>
      <c r="D53" s="21" t="s">
        <v>42</v>
      </c>
      <c r="E53" s="21" t="s">
        <v>54</v>
      </c>
      <c r="F53" s="31" t="s">
        <v>826</v>
      </c>
      <c r="J53" s="95"/>
    </row>
    <row r="54" spans="1:10" ht="14.5">
      <c r="A54" s="129">
        <v>200</v>
      </c>
      <c r="B54" s="21" t="s">
        <v>427</v>
      </c>
      <c r="C54" s="130" t="s">
        <v>407</v>
      </c>
      <c r="D54" s="121" t="s">
        <v>42</v>
      </c>
      <c r="E54" s="21" t="s">
        <v>425</v>
      </c>
      <c r="F54" s="31" t="s">
        <v>625</v>
      </c>
      <c r="J54" s="95"/>
    </row>
    <row r="55" spans="1:10" ht="14.5">
      <c r="A55" s="127">
        <v>200</v>
      </c>
      <c r="B55" s="121" t="s">
        <v>390</v>
      </c>
      <c r="C55" s="128" t="s">
        <v>292</v>
      </c>
      <c r="D55" s="121" t="s">
        <v>42</v>
      </c>
      <c r="E55" s="121" t="s">
        <v>309</v>
      </c>
      <c r="F55" s="126" t="s">
        <v>824</v>
      </c>
      <c r="J55" s="95"/>
    </row>
    <row r="56" spans="1:10" ht="14.5">
      <c r="A56" s="127">
        <v>200</v>
      </c>
      <c r="B56" s="121" t="s">
        <v>388</v>
      </c>
      <c r="C56" s="128" t="s">
        <v>302</v>
      </c>
      <c r="D56" s="121" t="s">
        <v>42</v>
      </c>
      <c r="E56" s="121" t="s">
        <v>309</v>
      </c>
      <c r="F56" s="126" t="s">
        <v>632</v>
      </c>
      <c r="J56" s="95"/>
    </row>
    <row r="57" spans="1:10" ht="14.5">
      <c r="A57" s="129">
        <v>200</v>
      </c>
      <c r="B57" s="21" t="s">
        <v>400</v>
      </c>
      <c r="C57" s="130" t="s">
        <v>345</v>
      </c>
      <c r="D57" s="121" t="s">
        <v>42</v>
      </c>
      <c r="E57" s="21" t="s">
        <v>55</v>
      </c>
      <c r="F57" s="126" t="s">
        <v>633</v>
      </c>
      <c r="J57" s="95"/>
    </row>
    <row r="58" spans="1:10" ht="14.5">
      <c r="A58" s="129">
        <v>200</v>
      </c>
      <c r="B58" s="21" t="s">
        <v>428</v>
      </c>
      <c r="C58" s="130" t="s">
        <v>412</v>
      </c>
      <c r="D58" s="121" t="s">
        <v>42</v>
      </c>
      <c r="E58" s="21" t="s">
        <v>425</v>
      </c>
      <c r="F58" s="31" t="s">
        <v>825</v>
      </c>
      <c r="J58" s="95"/>
    </row>
    <row r="59" spans="1:10" ht="14.5">
      <c r="A59" s="127">
        <v>300</v>
      </c>
      <c r="B59" s="121" t="s">
        <v>393</v>
      </c>
      <c r="C59" s="128" t="s">
        <v>304</v>
      </c>
      <c r="D59" s="121" t="s">
        <v>42</v>
      </c>
      <c r="E59" s="121" t="s">
        <v>309</v>
      </c>
      <c r="F59" s="126" t="s">
        <v>512</v>
      </c>
      <c r="J59" s="95"/>
    </row>
    <row r="60" spans="1:10" ht="14.5">
      <c r="A60" s="127">
        <v>300</v>
      </c>
      <c r="B60" s="121" t="s">
        <v>370</v>
      </c>
      <c r="C60" s="128" t="s">
        <v>224</v>
      </c>
      <c r="D60" s="121" t="s">
        <v>42</v>
      </c>
      <c r="E60" s="121" t="s">
        <v>54</v>
      </c>
      <c r="F60" s="126" t="s">
        <v>518</v>
      </c>
      <c r="J60" s="95"/>
    </row>
    <row r="61" spans="1:10" ht="14.5">
      <c r="A61" s="127">
        <v>800</v>
      </c>
      <c r="B61" s="121" t="s">
        <v>369</v>
      </c>
      <c r="C61" s="128" t="s">
        <v>223</v>
      </c>
      <c r="D61" s="121" t="s">
        <v>42</v>
      </c>
      <c r="E61" s="121" t="s">
        <v>54</v>
      </c>
      <c r="F61" s="126" t="s">
        <v>719</v>
      </c>
      <c r="I61" s="95"/>
      <c r="J61" s="95"/>
    </row>
    <row r="62" spans="1:10">
      <c r="A62" s="129">
        <v>800</v>
      </c>
      <c r="B62" s="21" t="s">
        <v>426</v>
      </c>
      <c r="C62" s="130" t="s">
        <v>417</v>
      </c>
      <c r="D62" s="121" t="s">
        <v>42</v>
      </c>
      <c r="E62" s="21" t="s">
        <v>425</v>
      </c>
      <c r="F62" s="31" t="s">
        <v>717</v>
      </c>
    </row>
    <row r="63" spans="1:10">
      <c r="A63" s="129">
        <v>800</v>
      </c>
      <c r="B63" s="21" t="s">
        <v>429</v>
      </c>
      <c r="C63" s="130" t="s">
        <v>420</v>
      </c>
      <c r="D63" s="121" t="s">
        <v>42</v>
      </c>
      <c r="E63" s="21" t="s">
        <v>425</v>
      </c>
      <c r="F63" s="31" t="s">
        <v>718</v>
      </c>
    </row>
    <row r="64" spans="1:10">
      <c r="A64" s="127">
        <v>800</v>
      </c>
      <c r="B64" s="121" t="s">
        <v>191</v>
      </c>
      <c r="C64" s="128" t="s">
        <v>185</v>
      </c>
      <c r="D64" s="121" t="s">
        <v>42</v>
      </c>
      <c r="E64" s="121" t="s">
        <v>59</v>
      </c>
      <c r="F64" s="126" t="s">
        <v>720</v>
      </c>
    </row>
    <row r="65" spans="1:6">
      <c r="A65" s="127">
        <v>800</v>
      </c>
      <c r="B65" s="121" t="s">
        <v>382</v>
      </c>
      <c r="C65" s="128" t="s">
        <v>262</v>
      </c>
      <c r="D65" s="121" t="s">
        <v>42</v>
      </c>
      <c r="E65" s="128" t="s">
        <v>57</v>
      </c>
      <c r="F65" s="126" t="s">
        <v>716</v>
      </c>
    </row>
    <row r="66" spans="1:6">
      <c r="A66" s="127">
        <v>1500</v>
      </c>
      <c r="B66" s="121" t="s">
        <v>373</v>
      </c>
      <c r="C66" s="128" t="s">
        <v>226</v>
      </c>
      <c r="D66" s="121" t="s">
        <v>42</v>
      </c>
      <c r="E66" s="121" t="s">
        <v>54</v>
      </c>
      <c r="F66" s="126" t="s">
        <v>827</v>
      </c>
    </row>
    <row r="67" spans="1:6">
      <c r="A67" s="129">
        <v>1500</v>
      </c>
      <c r="B67" s="21" t="s">
        <v>395</v>
      </c>
      <c r="C67" s="130" t="s">
        <v>306</v>
      </c>
      <c r="D67" s="121" t="s">
        <v>42</v>
      </c>
      <c r="E67" s="21" t="s">
        <v>309</v>
      </c>
      <c r="F67" s="31" t="s">
        <v>715</v>
      </c>
    </row>
    <row r="68" spans="1:6">
      <c r="A68" s="127" t="s">
        <v>86</v>
      </c>
      <c r="B68" s="121" t="s">
        <v>386</v>
      </c>
      <c r="C68" s="128" t="s">
        <v>277</v>
      </c>
      <c r="D68" s="121" t="s">
        <v>42</v>
      </c>
      <c r="E68" s="128" t="s">
        <v>60</v>
      </c>
      <c r="F68" s="126" t="s">
        <v>838</v>
      </c>
    </row>
    <row r="69" spans="1:6">
      <c r="A69" s="127" t="s">
        <v>4</v>
      </c>
      <c r="B69" s="121" t="s">
        <v>368</v>
      </c>
      <c r="C69" s="128" t="s">
        <v>222</v>
      </c>
      <c r="D69" s="121" t="s">
        <v>42</v>
      </c>
      <c r="E69" s="121" t="s">
        <v>54</v>
      </c>
      <c r="F69" s="126" t="s">
        <v>839</v>
      </c>
    </row>
    <row r="70" spans="1:6">
      <c r="A70" s="127" t="s">
        <v>4</v>
      </c>
      <c r="B70" s="121" t="s">
        <v>369</v>
      </c>
      <c r="C70" s="128" t="s">
        <v>223</v>
      </c>
      <c r="D70" s="121" t="s">
        <v>42</v>
      </c>
      <c r="E70" s="121" t="s">
        <v>54</v>
      </c>
      <c r="F70" s="126" t="s">
        <v>840</v>
      </c>
    </row>
    <row r="71" spans="1:6">
      <c r="A71" s="127" t="s">
        <v>4</v>
      </c>
      <c r="B71" s="121" t="s">
        <v>401</v>
      </c>
      <c r="C71" s="128" t="s">
        <v>342</v>
      </c>
      <c r="D71" s="121" t="s">
        <v>42</v>
      </c>
      <c r="E71" s="121" t="s">
        <v>55</v>
      </c>
      <c r="F71" s="126" t="s">
        <v>841</v>
      </c>
    </row>
    <row r="72" spans="1:6" ht="14.5" customHeight="1">
      <c r="A72" s="127" t="s">
        <v>1</v>
      </c>
      <c r="B72" s="121" t="s">
        <v>366</v>
      </c>
      <c r="C72" s="128" t="s">
        <v>220</v>
      </c>
      <c r="D72" s="121" t="s">
        <v>42</v>
      </c>
      <c r="E72" s="121" t="s">
        <v>54</v>
      </c>
      <c r="F72" s="126" t="s">
        <v>551</v>
      </c>
    </row>
    <row r="73" spans="1:6">
      <c r="A73" s="127" t="s">
        <v>1</v>
      </c>
      <c r="B73" s="121" t="s">
        <v>387</v>
      </c>
      <c r="C73" s="128" t="s">
        <v>276</v>
      </c>
      <c r="D73" s="121" t="s">
        <v>42</v>
      </c>
      <c r="E73" s="128" t="s">
        <v>60</v>
      </c>
      <c r="F73" s="126" t="s">
        <v>552</v>
      </c>
    </row>
    <row r="74" spans="1:6">
      <c r="A74" s="127" t="s">
        <v>1</v>
      </c>
      <c r="B74" s="121" t="s">
        <v>392</v>
      </c>
      <c r="C74" s="128" t="s">
        <v>303</v>
      </c>
      <c r="D74" s="121" t="s">
        <v>42</v>
      </c>
      <c r="E74" s="121" t="s">
        <v>309</v>
      </c>
      <c r="F74" s="126" t="s">
        <v>554</v>
      </c>
    </row>
    <row r="75" spans="1:6">
      <c r="A75" s="129" t="s">
        <v>1</v>
      </c>
      <c r="B75" s="21" t="s">
        <v>397</v>
      </c>
      <c r="C75" s="130" t="s">
        <v>308</v>
      </c>
      <c r="D75" s="121" t="s">
        <v>42</v>
      </c>
      <c r="E75" s="21" t="s">
        <v>309</v>
      </c>
      <c r="F75" s="31" t="s">
        <v>557</v>
      </c>
    </row>
    <row r="76" spans="1:6" ht="14.5" customHeight="1">
      <c r="A76" s="124" t="s">
        <v>1</v>
      </c>
      <c r="B76" s="121" t="s">
        <v>157</v>
      </c>
      <c r="C76" s="121" t="s">
        <v>155</v>
      </c>
      <c r="D76" s="121" t="s">
        <v>42</v>
      </c>
      <c r="E76" s="121" t="s">
        <v>152</v>
      </c>
      <c r="F76" s="126" t="s">
        <v>621</v>
      </c>
    </row>
    <row r="77" spans="1:6">
      <c r="A77" s="127" t="s">
        <v>1</v>
      </c>
      <c r="B77" s="121" t="s">
        <v>394</v>
      </c>
      <c r="C77" s="128" t="s">
        <v>305</v>
      </c>
      <c r="D77" s="121" t="s">
        <v>42</v>
      </c>
      <c r="E77" s="121" t="s">
        <v>309</v>
      </c>
      <c r="F77" s="126" t="s">
        <v>556</v>
      </c>
    </row>
    <row r="78" spans="1:6">
      <c r="A78" s="127" t="s">
        <v>1</v>
      </c>
      <c r="B78" s="121" t="s">
        <v>383</v>
      </c>
      <c r="C78" s="128" t="s">
        <v>267</v>
      </c>
      <c r="D78" s="121" t="s">
        <v>42</v>
      </c>
      <c r="E78" s="128" t="s">
        <v>57</v>
      </c>
      <c r="F78" s="126" t="s">
        <v>558</v>
      </c>
    </row>
    <row r="79" spans="1:6">
      <c r="A79" s="127" t="s">
        <v>1</v>
      </c>
      <c r="B79" s="121" t="s">
        <v>389</v>
      </c>
      <c r="C79" s="128" t="s">
        <v>298</v>
      </c>
      <c r="D79" s="121" t="s">
        <v>42</v>
      </c>
      <c r="E79" s="121" t="s">
        <v>309</v>
      </c>
      <c r="F79" s="126" t="s">
        <v>553</v>
      </c>
    </row>
    <row r="80" spans="1:6">
      <c r="A80" s="129" t="s">
        <v>1</v>
      </c>
      <c r="B80" s="21" t="s">
        <v>396</v>
      </c>
      <c r="C80" s="130" t="s">
        <v>307</v>
      </c>
      <c r="D80" s="121" t="s">
        <v>42</v>
      </c>
      <c r="E80" s="21" t="s">
        <v>57</v>
      </c>
      <c r="F80" s="31" t="s">
        <v>555</v>
      </c>
    </row>
    <row r="81" spans="1:6" ht="12.65" customHeight="1">
      <c r="A81" s="124" t="s">
        <v>85</v>
      </c>
      <c r="B81" s="121" t="s">
        <v>192</v>
      </c>
      <c r="C81" s="128" t="s">
        <v>187</v>
      </c>
      <c r="D81" s="121" t="s">
        <v>44</v>
      </c>
      <c r="E81" s="121" t="s">
        <v>59</v>
      </c>
      <c r="F81" s="126" t="s">
        <v>656</v>
      </c>
    </row>
    <row r="82" spans="1:6">
      <c r="A82" s="125" t="s">
        <v>85</v>
      </c>
      <c r="B82" s="21" t="s">
        <v>485</v>
      </c>
      <c r="C82" s="21" t="s">
        <v>484</v>
      </c>
      <c r="D82" s="21" t="s">
        <v>44</v>
      </c>
      <c r="E82" s="21" t="s">
        <v>54</v>
      </c>
      <c r="F82" s="31" t="s">
        <v>842</v>
      </c>
    </row>
    <row r="83" spans="1:6">
      <c r="A83" s="125" t="s">
        <v>85</v>
      </c>
      <c r="B83" s="21" t="s">
        <v>441</v>
      </c>
      <c r="C83" s="21" t="s">
        <v>442</v>
      </c>
      <c r="D83" s="21" t="s">
        <v>44</v>
      </c>
      <c r="E83" s="21" t="s">
        <v>54</v>
      </c>
      <c r="F83" s="31" t="s">
        <v>843</v>
      </c>
    </row>
    <row r="84" spans="1:6" ht="12.65" customHeight="1">
      <c r="A84" s="127" t="s">
        <v>2</v>
      </c>
      <c r="B84" s="121" t="s">
        <v>365</v>
      </c>
      <c r="C84" s="128" t="s">
        <v>218</v>
      </c>
      <c r="D84" s="121" t="s">
        <v>42</v>
      </c>
      <c r="E84" s="121" t="s">
        <v>54</v>
      </c>
      <c r="F84" s="126" t="s">
        <v>851</v>
      </c>
    </row>
    <row r="85" spans="1:6">
      <c r="A85" s="125" t="s">
        <v>2</v>
      </c>
      <c r="B85" s="21" t="s">
        <v>817</v>
      </c>
      <c r="C85" s="21" t="s">
        <v>818</v>
      </c>
      <c r="D85" s="21" t="s">
        <v>42</v>
      </c>
      <c r="E85" s="21" t="s">
        <v>60</v>
      </c>
      <c r="F85" s="31" t="s">
        <v>850</v>
      </c>
    </row>
    <row r="86" spans="1:6">
      <c r="A86" s="123"/>
      <c r="B86" s="21"/>
      <c r="C86" s="21"/>
      <c r="D86" s="21"/>
      <c r="E86" s="21"/>
      <c r="F86" s="31"/>
    </row>
    <row r="87" spans="1:6">
      <c r="A87" s="127" t="s">
        <v>9</v>
      </c>
      <c r="B87" s="121" t="s">
        <v>374</v>
      </c>
      <c r="C87" s="128" t="s">
        <v>227</v>
      </c>
      <c r="D87" s="121" t="s">
        <v>42</v>
      </c>
      <c r="E87" s="121" t="s">
        <v>54</v>
      </c>
      <c r="F87" s="126" t="s">
        <v>849</v>
      </c>
    </row>
    <row r="88" spans="1:6">
      <c r="A88" s="127" t="s">
        <v>9</v>
      </c>
      <c r="B88" s="121" t="s">
        <v>375</v>
      </c>
      <c r="C88" s="128" t="s">
        <v>228</v>
      </c>
      <c r="D88" s="121" t="s">
        <v>42</v>
      </c>
      <c r="E88" s="121" t="s">
        <v>54</v>
      </c>
      <c r="F88" s="126" t="s">
        <v>846</v>
      </c>
    </row>
    <row r="89" spans="1:6">
      <c r="A89" s="127" t="s">
        <v>9</v>
      </c>
      <c r="B89" s="121" t="s">
        <v>384</v>
      </c>
      <c r="C89" s="128" t="s">
        <v>57</v>
      </c>
      <c r="D89" s="121" t="s">
        <v>42</v>
      </c>
      <c r="E89" s="128" t="s">
        <v>57</v>
      </c>
      <c r="F89" s="126"/>
    </row>
    <row r="90" spans="1:6">
      <c r="A90" s="127" t="s">
        <v>9</v>
      </c>
      <c r="B90" s="121" t="s">
        <v>385</v>
      </c>
      <c r="C90" s="128" t="s">
        <v>57</v>
      </c>
      <c r="D90" s="121" t="s">
        <v>42</v>
      </c>
      <c r="E90" s="128" t="s">
        <v>57</v>
      </c>
      <c r="F90" s="126"/>
    </row>
    <row r="91" spans="1:6">
      <c r="A91" s="129" t="s">
        <v>9</v>
      </c>
      <c r="B91" s="21" t="s">
        <v>398</v>
      </c>
      <c r="C91" s="130" t="s">
        <v>20</v>
      </c>
      <c r="D91" s="121" t="s">
        <v>42</v>
      </c>
      <c r="E91" s="21" t="s">
        <v>309</v>
      </c>
      <c r="F91" s="31"/>
    </row>
    <row r="92" spans="1:6">
      <c r="A92" s="129" t="s">
        <v>9</v>
      </c>
      <c r="B92" s="21" t="s">
        <v>432</v>
      </c>
      <c r="C92" s="130" t="s">
        <v>422</v>
      </c>
      <c r="D92" s="121" t="s">
        <v>42</v>
      </c>
      <c r="E92" s="21" t="s">
        <v>425</v>
      </c>
      <c r="F92" s="31"/>
    </row>
    <row r="93" spans="1:6">
      <c r="A93" s="129" t="s">
        <v>9</v>
      </c>
      <c r="B93" s="21" t="s">
        <v>433</v>
      </c>
      <c r="C93" s="130" t="s">
        <v>423</v>
      </c>
      <c r="D93" s="121" t="s">
        <v>42</v>
      </c>
      <c r="E93" s="21" t="s">
        <v>425</v>
      </c>
      <c r="F93" s="31"/>
    </row>
    <row r="94" spans="1:6">
      <c r="A94" s="129" t="s">
        <v>9</v>
      </c>
      <c r="B94" s="21" t="s">
        <v>434</v>
      </c>
      <c r="C94" s="130" t="s">
        <v>424</v>
      </c>
      <c r="D94" s="121" t="s">
        <v>42</v>
      </c>
      <c r="E94" s="21" t="s">
        <v>425</v>
      </c>
      <c r="F94" s="31" t="s">
        <v>848</v>
      </c>
    </row>
    <row r="95" spans="1:6">
      <c r="A95" s="125" t="s">
        <v>9</v>
      </c>
      <c r="B95" s="21" t="s">
        <v>821</v>
      </c>
      <c r="C95" s="21"/>
      <c r="D95" s="21" t="s">
        <v>42</v>
      </c>
      <c r="E95" s="21" t="s">
        <v>309</v>
      </c>
      <c r="F95" s="31" t="s">
        <v>847</v>
      </c>
    </row>
    <row r="96" spans="1:6">
      <c r="A96" s="125" t="s">
        <v>9</v>
      </c>
      <c r="B96" s="21" t="s">
        <v>822</v>
      </c>
      <c r="C96" s="21"/>
      <c r="D96" s="21" t="s">
        <v>42</v>
      </c>
      <c r="E96" s="21" t="s">
        <v>309</v>
      </c>
      <c r="F96" s="31"/>
    </row>
  </sheetData>
  <phoneticPr fontId="7" type="noConversion"/>
  <dataValidations count="1">
    <dataValidation type="list" allowBlank="1" showInputMessage="1" showErrorMessage="1" sqref="A6:A8 A10 A38 A25:A27 A28 A12:A13 A15:A24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2024-05-15T10:03:06Z</dcterms:modified>
</cp:coreProperties>
</file>