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leagues\Sussex U13 League\2023\"/>
    </mc:Choice>
  </mc:AlternateContent>
  <xr:revisionPtr revIDLastSave="0" documentId="8_{E0CFAF0A-9A76-42C9-BF58-5468687331EA}" xr6:coauthVersionLast="47" xr6:coauthVersionMax="47" xr10:uidLastSave="{00000000-0000-0000-0000-000000000000}"/>
  <bookViews>
    <workbookView xWindow="-108" yWindow="-108" windowWidth="23256" windowHeight="12576" xr2:uid="{79ED49BE-80CB-4C47-9B2B-F68CC1F0FC57}"/>
  </bookViews>
  <sheets>
    <sheet name="Sheet1" sheetId="1" r:id="rId1"/>
  </sheets>
  <externalReferences>
    <externalReference r:id="rId2"/>
  </externalReferences>
  <definedNames>
    <definedName name="MSA">[1]Dec!$A$10:$G$20</definedName>
    <definedName name="MSB">[1]Dec!$A$22:$G$31</definedName>
    <definedName name="Teams">[1]Dec!$A$3:$D$8</definedName>
    <definedName name="WSA">[1]Dec!$A$34:$G$44</definedName>
    <definedName name="WSB">[1]Dec!$A$46:$G$55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K9" i="1"/>
  <c r="L9" i="1"/>
  <c r="M9" i="1"/>
  <c r="H10" i="1"/>
  <c r="I10" i="1"/>
  <c r="J10" i="1"/>
  <c r="K10" i="1"/>
  <c r="L10" i="1"/>
  <c r="M10" i="1"/>
  <c r="H11" i="1"/>
  <c r="I11" i="1"/>
  <c r="J11" i="1"/>
  <c r="K11" i="1"/>
  <c r="L11" i="1"/>
  <c r="M11" i="1"/>
  <c r="H12" i="1"/>
  <c r="I12" i="1"/>
  <c r="J12" i="1"/>
  <c r="K12" i="1"/>
  <c r="L12" i="1"/>
  <c r="M12" i="1"/>
  <c r="H13" i="1"/>
  <c r="I13" i="1"/>
  <c r="J13" i="1"/>
  <c r="K13" i="1"/>
  <c r="L13" i="1"/>
  <c r="M13" i="1"/>
  <c r="H14" i="1"/>
  <c r="I14" i="1"/>
  <c r="J14" i="1"/>
  <c r="K14" i="1"/>
  <c r="L14" i="1"/>
  <c r="M14" i="1"/>
  <c r="H15" i="1"/>
  <c r="I15" i="1"/>
  <c r="J15" i="1"/>
  <c r="K15" i="1"/>
  <c r="L15" i="1"/>
  <c r="M15" i="1"/>
  <c r="H16" i="1"/>
  <c r="I16" i="1"/>
  <c r="J16" i="1"/>
  <c r="K16" i="1"/>
  <c r="L16" i="1"/>
  <c r="M16" i="1"/>
  <c r="N16" i="1"/>
  <c r="H18" i="1"/>
  <c r="I18" i="1"/>
  <c r="J18" i="1"/>
  <c r="K18" i="1"/>
  <c r="L18" i="1"/>
  <c r="M18" i="1"/>
  <c r="H19" i="1"/>
  <c r="I19" i="1"/>
  <c r="J19" i="1"/>
  <c r="K19" i="1"/>
  <c r="L19" i="1"/>
  <c r="M19" i="1"/>
  <c r="H20" i="1"/>
  <c r="I20" i="1"/>
  <c r="J20" i="1"/>
  <c r="K20" i="1"/>
  <c r="L20" i="1"/>
  <c r="M20" i="1"/>
  <c r="H21" i="1"/>
  <c r="I21" i="1"/>
  <c r="J21" i="1"/>
  <c r="K21" i="1"/>
  <c r="L21" i="1"/>
  <c r="M21" i="1"/>
  <c r="H22" i="1"/>
  <c r="I22" i="1"/>
  <c r="J22" i="1"/>
  <c r="K22" i="1"/>
  <c r="L22" i="1"/>
  <c r="M22" i="1"/>
  <c r="H23" i="1"/>
  <c r="I23" i="1"/>
  <c r="J23" i="1"/>
  <c r="K23" i="1"/>
  <c r="L23" i="1"/>
  <c r="M23" i="1"/>
  <c r="N23" i="1"/>
  <c r="H25" i="1"/>
  <c r="I25" i="1"/>
  <c r="J25" i="1"/>
  <c r="K25" i="1"/>
  <c r="L25" i="1"/>
  <c r="M25" i="1"/>
  <c r="H26" i="1"/>
  <c r="I26" i="1"/>
  <c r="J26" i="1"/>
  <c r="K26" i="1"/>
  <c r="L26" i="1"/>
  <c r="M26" i="1"/>
  <c r="H27" i="1"/>
  <c r="I27" i="1"/>
  <c r="J27" i="1"/>
  <c r="K27" i="1"/>
  <c r="L27" i="1"/>
  <c r="M27" i="1"/>
  <c r="H28" i="1"/>
  <c r="I28" i="1"/>
  <c r="J28" i="1"/>
  <c r="K28" i="1"/>
  <c r="L28" i="1"/>
  <c r="M28" i="1"/>
  <c r="H29" i="1"/>
  <c r="I29" i="1"/>
  <c r="J29" i="1"/>
  <c r="K29" i="1"/>
  <c r="L29" i="1"/>
  <c r="M29" i="1"/>
  <c r="H30" i="1"/>
  <c r="I30" i="1"/>
  <c r="J30" i="1"/>
  <c r="K30" i="1"/>
  <c r="L30" i="1"/>
  <c r="M30" i="1"/>
  <c r="N30" i="1"/>
  <c r="H32" i="1"/>
  <c r="I32" i="1"/>
  <c r="J32" i="1"/>
  <c r="K32" i="1"/>
  <c r="L32" i="1"/>
  <c r="M32" i="1"/>
  <c r="H33" i="1"/>
  <c r="I33" i="1"/>
  <c r="J33" i="1"/>
  <c r="K33" i="1"/>
  <c r="L33" i="1"/>
  <c r="M33" i="1"/>
  <c r="H34" i="1"/>
  <c r="I34" i="1"/>
  <c r="J34" i="1"/>
  <c r="K34" i="1"/>
  <c r="L34" i="1"/>
  <c r="M34" i="1"/>
  <c r="H35" i="1"/>
  <c r="I35" i="1"/>
  <c r="J35" i="1"/>
  <c r="K35" i="1"/>
  <c r="L35" i="1"/>
  <c r="M35" i="1"/>
  <c r="H36" i="1"/>
  <c r="I36" i="1"/>
  <c r="J36" i="1"/>
  <c r="K36" i="1"/>
  <c r="L36" i="1"/>
  <c r="M36" i="1"/>
  <c r="H37" i="1"/>
  <c r="I37" i="1"/>
  <c r="J37" i="1"/>
  <c r="K37" i="1"/>
  <c r="L37" i="1"/>
  <c r="M37" i="1"/>
  <c r="N37" i="1"/>
  <c r="H39" i="1"/>
  <c r="I39" i="1"/>
  <c r="J39" i="1"/>
  <c r="K39" i="1"/>
  <c r="L39" i="1"/>
  <c r="M39" i="1"/>
  <c r="H40" i="1"/>
  <c r="I40" i="1"/>
  <c r="J40" i="1"/>
  <c r="K40" i="1"/>
  <c r="L40" i="1"/>
  <c r="M40" i="1"/>
  <c r="H41" i="1"/>
  <c r="I41" i="1"/>
  <c r="J41" i="1"/>
  <c r="K41" i="1"/>
  <c r="L41" i="1"/>
  <c r="M41" i="1"/>
  <c r="H42" i="1"/>
  <c r="I42" i="1"/>
  <c r="J42" i="1"/>
  <c r="K42" i="1"/>
  <c r="L42" i="1"/>
  <c r="M42" i="1"/>
  <c r="H43" i="1"/>
  <c r="I43" i="1"/>
  <c r="J43" i="1"/>
  <c r="K43" i="1"/>
  <c r="L43" i="1"/>
  <c r="M43" i="1"/>
  <c r="H44" i="1"/>
  <c r="I44" i="1"/>
  <c r="J44" i="1"/>
  <c r="K44" i="1"/>
  <c r="L44" i="1"/>
  <c r="M44" i="1"/>
  <c r="N44" i="1"/>
  <c r="H46" i="1"/>
  <c r="I46" i="1"/>
  <c r="J46" i="1"/>
  <c r="K46" i="1"/>
  <c r="L46" i="1"/>
  <c r="M46" i="1"/>
  <c r="H47" i="1"/>
  <c r="I47" i="1"/>
  <c r="J47" i="1"/>
  <c r="K47" i="1"/>
  <c r="L47" i="1"/>
  <c r="M47" i="1"/>
  <c r="H48" i="1"/>
  <c r="I48" i="1"/>
  <c r="J48" i="1"/>
  <c r="K48" i="1"/>
  <c r="L48" i="1"/>
  <c r="M48" i="1"/>
  <c r="H49" i="1"/>
  <c r="I49" i="1"/>
  <c r="J49" i="1"/>
  <c r="K49" i="1"/>
  <c r="L49" i="1"/>
  <c r="M49" i="1"/>
  <c r="H50" i="1"/>
  <c r="I50" i="1"/>
  <c r="J50" i="1"/>
  <c r="K50" i="1"/>
  <c r="L50" i="1"/>
  <c r="M50" i="1"/>
  <c r="H51" i="1"/>
  <c r="I51" i="1"/>
  <c r="J51" i="1"/>
  <c r="K51" i="1"/>
  <c r="L51" i="1"/>
  <c r="M51" i="1"/>
  <c r="N51" i="1"/>
  <c r="H53" i="1"/>
  <c r="I53" i="1"/>
  <c r="J53" i="1"/>
  <c r="K53" i="1"/>
  <c r="L53" i="1"/>
  <c r="M53" i="1"/>
  <c r="H54" i="1"/>
  <c r="I54" i="1"/>
  <c r="J54" i="1"/>
  <c r="K54" i="1"/>
  <c r="L54" i="1"/>
  <c r="M54" i="1"/>
  <c r="H55" i="1"/>
  <c r="I55" i="1"/>
  <c r="J55" i="1"/>
  <c r="K55" i="1"/>
  <c r="L55" i="1"/>
  <c r="M55" i="1"/>
  <c r="H56" i="1"/>
  <c r="I56" i="1"/>
  <c r="J56" i="1"/>
  <c r="K56" i="1"/>
  <c r="L56" i="1"/>
  <c r="M56" i="1"/>
  <c r="H57" i="1"/>
  <c r="I57" i="1"/>
  <c r="J57" i="1"/>
  <c r="K57" i="1"/>
  <c r="L57" i="1"/>
  <c r="M57" i="1"/>
  <c r="H58" i="1"/>
  <c r="I58" i="1"/>
  <c r="J58" i="1"/>
  <c r="K58" i="1"/>
  <c r="L58" i="1"/>
  <c r="M58" i="1"/>
  <c r="N58" i="1"/>
  <c r="H60" i="1"/>
  <c r="I60" i="1"/>
  <c r="J60" i="1"/>
  <c r="K60" i="1"/>
  <c r="L60" i="1"/>
  <c r="M60" i="1"/>
  <c r="H61" i="1"/>
  <c r="I61" i="1"/>
  <c r="J61" i="1"/>
  <c r="K61" i="1"/>
  <c r="L61" i="1"/>
  <c r="M61" i="1"/>
  <c r="H62" i="1"/>
  <c r="I62" i="1"/>
  <c r="J62" i="1"/>
  <c r="K62" i="1"/>
  <c r="L62" i="1"/>
  <c r="M62" i="1"/>
  <c r="H63" i="1"/>
  <c r="I63" i="1"/>
  <c r="J63" i="1"/>
  <c r="K63" i="1"/>
  <c r="L63" i="1"/>
  <c r="M63" i="1"/>
  <c r="H64" i="1"/>
  <c r="I64" i="1"/>
  <c r="J64" i="1"/>
  <c r="K64" i="1"/>
  <c r="L64" i="1"/>
  <c r="M64" i="1"/>
  <c r="H65" i="1"/>
  <c r="I65" i="1"/>
  <c r="J65" i="1"/>
  <c r="K65" i="1"/>
  <c r="L65" i="1"/>
  <c r="M65" i="1"/>
  <c r="N65" i="1"/>
  <c r="H67" i="1"/>
  <c r="I67" i="1"/>
  <c r="J67" i="1"/>
  <c r="K67" i="1"/>
  <c r="L67" i="1"/>
  <c r="M67" i="1"/>
  <c r="H68" i="1"/>
  <c r="I68" i="1"/>
  <c r="J68" i="1"/>
  <c r="K68" i="1"/>
  <c r="L68" i="1"/>
  <c r="M68" i="1"/>
  <c r="H69" i="1"/>
  <c r="I69" i="1"/>
  <c r="J69" i="1"/>
  <c r="K69" i="1"/>
  <c r="L69" i="1"/>
  <c r="M69" i="1"/>
  <c r="H70" i="1"/>
  <c r="I70" i="1"/>
  <c r="J70" i="1"/>
  <c r="K70" i="1"/>
  <c r="L70" i="1"/>
  <c r="M70" i="1"/>
  <c r="H71" i="1"/>
  <c r="I71" i="1"/>
  <c r="J71" i="1"/>
  <c r="K71" i="1"/>
  <c r="L71" i="1"/>
  <c r="M71" i="1"/>
  <c r="H72" i="1"/>
  <c r="I72" i="1"/>
  <c r="J72" i="1"/>
  <c r="K72" i="1"/>
  <c r="L72" i="1"/>
  <c r="M72" i="1"/>
  <c r="N72" i="1"/>
  <c r="H74" i="1"/>
  <c r="I74" i="1"/>
  <c r="J74" i="1"/>
  <c r="K74" i="1"/>
  <c r="L74" i="1"/>
  <c r="M74" i="1"/>
  <c r="H75" i="1"/>
  <c r="I75" i="1"/>
  <c r="J75" i="1"/>
  <c r="K75" i="1"/>
  <c r="L75" i="1"/>
  <c r="M75" i="1"/>
  <c r="H76" i="1"/>
  <c r="I76" i="1"/>
  <c r="J76" i="1"/>
  <c r="K76" i="1"/>
  <c r="L76" i="1"/>
  <c r="M76" i="1"/>
  <c r="H77" i="1"/>
  <c r="I77" i="1"/>
  <c r="J77" i="1"/>
  <c r="K77" i="1"/>
  <c r="L77" i="1"/>
  <c r="M77" i="1"/>
  <c r="H78" i="1"/>
  <c r="I78" i="1"/>
  <c r="J78" i="1"/>
  <c r="K78" i="1"/>
  <c r="L78" i="1"/>
  <c r="M78" i="1"/>
  <c r="H79" i="1"/>
  <c r="I79" i="1"/>
  <c r="J79" i="1"/>
  <c r="K79" i="1"/>
  <c r="L79" i="1"/>
  <c r="M79" i="1"/>
  <c r="N79" i="1"/>
  <c r="H81" i="1"/>
  <c r="I81" i="1"/>
  <c r="J81" i="1"/>
  <c r="K81" i="1"/>
  <c r="L81" i="1"/>
  <c r="M81" i="1"/>
  <c r="H82" i="1"/>
  <c r="I82" i="1"/>
  <c r="J82" i="1"/>
  <c r="K82" i="1"/>
  <c r="L82" i="1"/>
  <c r="M82" i="1"/>
  <c r="H83" i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N86" i="1"/>
  <c r="H88" i="1"/>
  <c r="I88" i="1"/>
  <c r="J88" i="1"/>
  <c r="K88" i="1"/>
  <c r="L88" i="1"/>
  <c r="M88" i="1"/>
  <c r="H89" i="1"/>
  <c r="I89" i="1"/>
  <c r="J89" i="1"/>
  <c r="K89" i="1"/>
  <c r="L89" i="1"/>
  <c r="M89" i="1"/>
  <c r="H90" i="1"/>
  <c r="I90" i="1"/>
  <c r="J90" i="1"/>
  <c r="K90" i="1"/>
  <c r="L90" i="1"/>
  <c r="M90" i="1"/>
  <c r="H91" i="1"/>
  <c r="I91" i="1"/>
  <c r="J91" i="1"/>
  <c r="K91" i="1"/>
  <c r="L91" i="1"/>
  <c r="M91" i="1"/>
  <c r="H92" i="1"/>
  <c r="I92" i="1"/>
  <c r="J92" i="1"/>
  <c r="K92" i="1"/>
  <c r="L92" i="1"/>
  <c r="M92" i="1"/>
  <c r="H93" i="1"/>
  <c r="I93" i="1"/>
  <c r="J93" i="1"/>
  <c r="K93" i="1"/>
  <c r="L93" i="1"/>
  <c r="M93" i="1"/>
  <c r="N93" i="1"/>
  <c r="H95" i="1"/>
  <c r="I95" i="1"/>
  <c r="J95" i="1"/>
  <c r="K95" i="1"/>
  <c r="L95" i="1"/>
  <c r="M95" i="1"/>
  <c r="H96" i="1"/>
  <c r="I96" i="1"/>
  <c r="J96" i="1"/>
  <c r="K96" i="1"/>
  <c r="L96" i="1"/>
  <c r="M96" i="1"/>
  <c r="H97" i="1"/>
  <c r="I97" i="1"/>
  <c r="J97" i="1"/>
  <c r="K97" i="1"/>
  <c r="L97" i="1"/>
  <c r="M97" i="1"/>
  <c r="H98" i="1"/>
  <c r="I98" i="1"/>
  <c r="J98" i="1"/>
  <c r="K98" i="1"/>
  <c r="L98" i="1"/>
  <c r="M98" i="1"/>
  <c r="H99" i="1"/>
  <c r="I99" i="1"/>
  <c r="J99" i="1"/>
  <c r="K99" i="1"/>
  <c r="L99" i="1"/>
  <c r="M99" i="1"/>
  <c r="H100" i="1"/>
  <c r="I100" i="1"/>
  <c r="J100" i="1"/>
  <c r="K100" i="1"/>
  <c r="L100" i="1"/>
  <c r="M100" i="1"/>
  <c r="N100" i="1"/>
  <c r="H102" i="1"/>
  <c r="I102" i="1"/>
  <c r="J102" i="1"/>
  <c r="K102" i="1"/>
  <c r="L102" i="1"/>
  <c r="M102" i="1"/>
  <c r="H103" i="1"/>
  <c r="I103" i="1"/>
  <c r="J103" i="1"/>
  <c r="K103" i="1"/>
  <c r="L103" i="1"/>
  <c r="M103" i="1"/>
  <c r="H104" i="1"/>
  <c r="I104" i="1"/>
  <c r="J104" i="1"/>
  <c r="K104" i="1"/>
  <c r="L104" i="1"/>
  <c r="M104" i="1"/>
  <c r="H105" i="1"/>
  <c r="I105" i="1"/>
  <c r="J105" i="1"/>
  <c r="K105" i="1"/>
  <c r="L105" i="1"/>
  <c r="M105" i="1"/>
  <c r="H106" i="1"/>
  <c r="I106" i="1"/>
  <c r="J106" i="1"/>
  <c r="K106" i="1"/>
  <c r="L106" i="1"/>
  <c r="M106" i="1"/>
  <c r="H107" i="1"/>
  <c r="I107" i="1"/>
  <c r="J107" i="1"/>
  <c r="K107" i="1"/>
  <c r="L107" i="1"/>
  <c r="M107" i="1"/>
  <c r="N107" i="1"/>
  <c r="H109" i="1"/>
  <c r="I109" i="1"/>
  <c r="J109" i="1"/>
  <c r="K109" i="1"/>
  <c r="L109" i="1"/>
  <c r="M109" i="1"/>
  <c r="H110" i="1"/>
  <c r="I110" i="1"/>
  <c r="J110" i="1"/>
  <c r="K110" i="1"/>
  <c r="L110" i="1"/>
  <c r="M110" i="1"/>
  <c r="H111" i="1"/>
  <c r="I111" i="1"/>
  <c r="J111" i="1"/>
  <c r="K111" i="1"/>
  <c r="L111" i="1"/>
  <c r="M111" i="1"/>
  <c r="H112" i="1"/>
  <c r="I112" i="1"/>
  <c r="J112" i="1"/>
  <c r="K112" i="1"/>
  <c r="L112" i="1"/>
  <c r="M112" i="1"/>
  <c r="H113" i="1"/>
  <c r="I113" i="1"/>
  <c r="J113" i="1"/>
  <c r="K113" i="1"/>
  <c r="L113" i="1"/>
  <c r="M113" i="1"/>
  <c r="H114" i="1"/>
  <c r="I114" i="1"/>
  <c r="J114" i="1"/>
  <c r="K114" i="1"/>
  <c r="L114" i="1"/>
  <c r="M114" i="1"/>
  <c r="N114" i="1"/>
  <c r="H116" i="1"/>
  <c r="I116" i="1"/>
  <c r="J116" i="1"/>
  <c r="K116" i="1"/>
  <c r="L116" i="1"/>
  <c r="M116" i="1"/>
  <c r="H117" i="1"/>
  <c r="I117" i="1"/>
  <c r="J117" i="1"/>
  <c r="K117" i="1"/>
  <c r="L117" i="1"/>
  <c r="M117" i="1"/>
  <c r="H118" i="1"/>
  <c r="I118" i="1"/>
  <c r="J118" i="1"/>
  <c r="K118" i="1"/>
  <c r="L118" i="1"/>
  <c r="M118" i="1"/>
  <c r="H119" i="1"/>
  <c r="I119" i="1"/>
  <c r="J119" i="1"/>
  <c r="K119" i="1"/>
  <c r="L119" i="1"/>
  <c r="M119" i="1"/>
  <c r="H120" i="1"/>
  <c r="I120" i="1"/>
  <c r="J120" i="1"/>
  <c r="K120" i="1"/>
  <c r="L120" i="1"/>
  <c r="M120" i="1"/>
  <c r="H121" i="1"/>
  <c r="I121" i="1"/>
  <c r="J121" i="1"/>
  <c r="K121" i="1"/>
  <c r="L121" i="1"/>
  <c r="M121" i="1"/>
  <c r="N121" i="1"/>
  <c r="H123" i="1"/>
  <c r="I123" i="1"/>
  <c r="J123" i="1"/>
  <c r="K123" i="1"/>
  <c r="L123" i="1"/>
  <c r="M123" i="1"/>
  <c r="H124" i="1"/>
  <c r="I124" i="1"/>
  <c r="J124" i="1"/>
  <c r="K124" i="1"/>
  <c r="L124" i="1"/>
  <c r="M124" i="1"/>
  <c r="H125" i="1"/>
  <c r="I125" i="1"/>
  <c r="J125" i="1"/>
  <c r="K125" i="1"/>
  <c r="L125" i="1"/>
  <c r="M125" i="1"/>
  <c r="H126" i="1"/>
  <c r="I126" i="1"/>
  <c r="J126" i="1"/>
  <c r="K126" i="1"/>
  <c r="L126" i="1"/>
  <c r="M126" i="1"/>
  <c r="H127" i="1"/>
  <c r="I127" i="1"/>
  <c r="J127" i="1"/>
  <c r="K127" i="1"/>
  <c r="L127" i="1"/>
  <c r="M127" i="1"/>
  <c r="H128" i="1"/>
  <c r="I128" i="1"/>
  <c r="J128" i="1"/>
  <c r="K128" i="1"/>
  <c r="L128" i="1"/>
  <c r="M128" i="1"/>
  <c r="N128" i="1"/>
  <c r="H130" i="1"/>
  <c r="I130" i="1"/>
  <c r="J130" i="1"/>
  <c r="K130" i="1"/>
  <c r="L130" i="1"/>
  <c r="M130" i="1"/>
  <c r="H131" i="1"/>
  <c r="I131" i="1"/>
  <c r="J131" i="1"/>
  <c r="K131" i="1"/>
  <c r="L131" i="1"/>
  <c r="M131" i="1"/>
  <c r="H132" i="1"/>
  <c r="I132" i="1"/>
  <c r="J132" i="1"/>
  <c r="K132" i="1"/>
  <c r="L132" i="1"/>
  <c r="M132" i="1"/>
  <c r="H133" i="1"/>
  <c r="I133" i="1"/>
  <c r="J133" i="1"/>
  <c r="K133" i="1"/>
  <c r="L133" i="1"/>
  <c r="M133" i="1"/>
  <c r="H134" i="1"/>
  <c r="I134" i="1"/>
  <c r="J134" i="1"/>
  <c r="K134" i="1"/>
  <c r="L134" i="1"/>
  <c r="M134" i="1"/>
  <c r="H135" i="1"/>
  <c r="I135" i="1"/>
  <c r="J135" i="1"/>
  <c r="K135" i="1"/>
  <c r="L135" i="1"/>
  <c r="M135" i="1"/>
  <c r="N135" i="1"/>
  <c r="H137" i="1"/>
  <c r="I137" i="1"/>
  <c r="J137" i="1"/>
  <c r="K137" i="1"/>
  <c r="L137" i="1"/>
  <c r="M137" i="1"/>
  <c r="H138" i="1"/>
  <c r="I138" i="1"/>
  <c r="J138" i="1"/>
  <c r="K138" i="1"/>
  <c r="L138" i="1"/>
  <c r="M138" i="1"/>
  <c r="H139" i="1"/>
  <c r="I139" i="1"/>
  <c r="J139" i="1"/>
  <c r="K139" i="1"/>
  <c r="L139" i="1"/>
  <c r="M139" i="1"/>
  <c r="H140" i="1"/>
  <c r="I140" i="1"/>
  <c r="J140" i="1"/>
  <c r="K140" i="1"/>
  <c r="L140" i="1"/>
  <c r="M140" i="1"/>
  <c r="H141" i="1"/>
  <c r="I141" i="1"/>
  <c r="J141" i="1"/>
  <c r="K141" i="1"/>
  <c r="L141" i="1"/>
  <c r="M141" i="1"/>
  <c r="H142" i="1"/>
  <c r="I142" i="1"/>
  <c r="J142" i="1"/>
  <c r="K142" i="1"/>
  <c r="L142" i="1"/>
  <c r="M142" i="1"/>
  <c r="N142" i="1"/>
  <c r="H144" i="1"/>
  <c r="I144" i="1"/>
  <c r="J144" i="1"/>
  <c r="K144" i="1"/>
  <c r="L144" i="1"/>
  <c r="M144" i="1"/>
  <c r="H145" i="1"/>
  <c r="I145" i="1"/>
  <c r="J145" i="1"/>
  <c r="K145" i="1"/>
  <c r="L145" i="1"/>
  <c r="M145" i="1"/>
  <c r="H146" i="1"/>
  <c r="I146" i="1"/>
  <c r="J146" i="1"/>
  <c r="K146" i="1"/>
  <c r="L146" i="1"/>
  <c r="M146" i="1"/>
  <c r="H147" i="1"/>
  <c r="I147" i="1"/>
  <c r="J147" i="1"/>
  <c r="K147" i="1"/>
  <c r="L147" i="1"/>
  <c r="M147" i="1"/>
  <c r="H148" i="1"/>
  <c r="I148" i="1"/>
  <c r="J148" i="1"/>
  <c r="K148" i="1"/>
  <c r="L148" i="1"/>
  <c r="M148" i="1"/>
  <c r="H149" i="1"/>
  <c r="I149" i="1"/>
  <c r="J149" i="1"/>
  <c r="K149" i="1"/>
  <c r="L149" i="1"/>
  <c r="M149" i="1"/>
  <c r="N149" i="1"/>
  <c r="H151" i="1"/>
  <c r="I151" i="1"/>
  <c r="J151" i="1"/>
  <c r="K151" i="1"/>
  <c r="L151" i="1"/>
  <c r="M151" i="1"/>
  <c r="H152" i="1"/>
  <c r="I152" i="1"/>
  <c r="J152" i="1"/>
  <c r="K152" i="1"/>
  <c r="L152" i="1"/>
  <c r="M152" i="1"/>
  <c r="H153" i="1"/>
  <c r="I153" i="1"/>
  <c r="J153" i="1"/>
  <c r="K153" i="1"/>
  <c r="L153" i="1"/>
  <c r="M153" i="1"/>
  <c r="H154" i="1"/>
  <c r="I154" i="1"/>
  <c r="J154" i="1"/>
  <c r="K154" i="1"/>
  <c r="L154" i="1"/>
  <c r="M154" i="1"/>
  <c r="H155" i="1"/>
  <c r="I155" i="1"/>
  <c r="J155" i="1"/>
  <c r="K155" i="1"/>
  <c r="L155" i="1"/>
  <c r="M155" i="1"/>
  <c r="H156" i="1"/>
  <c r="I156" i="1"/>
  <c r="J156" i="1"/>
  <c r="K156" i="1"/>
  <c r="L156" i="1"/>
  <c r="M156" i="1"/>
  <c r="N156" i="1"/>
  <c r="H158" i="1"/>
  <c r="I158" i="1"/>
  <c r="J158" i="1"/>
  <c r="K158" i="1"/>
  <c r="L158" i="1"/>
  <c r="M158" i="1"/>
  <c r="H159" i="1"/>
  <c r="I159" i="1"/>
  <c r="J159" i="1"/>
  <c r="K159" i="1"/>
  <c r="L159" i="1"/>
  <c r="M159" i="1"/>
  <c r="H160" i="1"/>
  <c r="I160" i="1"/>
  <c r="J160" i="1"/>
  <c r="K160" i="1"/>
  <c r="L160" i="1"/>
  <c r="M160" i="1"/>
  <c r="H161" i="1"/>
  <c r="I161" i="1"/>
  <c r="J161" i="1"/>
  <c r="K161" i="1"/>
  <c r="L161" i="1"/>
  <c r="M161" i="1"/>
  <c r="H162" i="1"/>
  <c r="I162" i="1"/>
  <c r="J162" i="1"/>
  <c r="K162" i="1"/>
  <c r="L162" i="1"/>
  <c r="M162" i="1"/>
  <c r="H163" i="1"/>
  <c r="I163" i="1"/>
  <c r="J163" i="1"/>
  <c r="K163" i="1"/>
  <c r="L163" i="1"/>
  <c r="M163" i="1"/>
  <c r="N163" i="1"/>
  <c r="H165" i="1"/>
  <c r="I165" i="1"/>
  <c r="J165" i="1"/>
  <c r="K165" i="1"/>
  <c r="L165" i="1"/>
  <c r="M165" i="1"/>
  <c r="H166" i="1"/>
  <c r="I166" i="1"/>
  <c r="J166" i="1"/>
  <c r="K166" i="1"/>
  <c r="L166" i="1"/>
  <c r="M166" i="1"/>
  <c r="H167" i="1"/>
  <c r="I167" i="1"/>
  <c r="J167" i="1"/>
  <c r="K167" i="1"/>
  <c r="L167" i="1"/>
  <c r="M167" i="1"/>
  <c r="H168" i="1"/>
  <c r="I168" i="1"/>
  <c r="J168" i="1"/>
  <c r="K168" i="1"/>
  <c r="L168" i="1"/>
  <c r="M168" i="1"/>
  <c r="H169" i="1"/>
  <c r="I169" i="1"/>
  <c r="J169" i="1"/>
  <c r="K169" i="1"/>
  <c r="L169" i="1"/>
  <c r="M169" i="1"/>
  <c r="H170" i="1"/>
  <c r="I170" i="1"/>
  <c r="J170" i="1"/>
  <c r="K170" i="1"/>
  <c r="L170" i="1"/>
  <c r="M170" i="1"/>
  <c r="N170" i="1"/>
  <c r="H172" i="1"/>
  <c r="I172" i="1"/>
  <c r="J172" i="1"/>
  <c r="K172" i="1"/>
  <c r="L172" i="1"/>
  <c r="M172" i="1"/>
  <c r="H173" i="1"/>
  <c r="I173" i="1"/>
  <c r="J173" i="1"/>
  <c r="K173" i="1"/>
  <c r="L173" i="1"/>
  <c r="M173" i="1"/>
  <c r="H174" i="1"/>
  <c r="I174" i="1"/>
  <c r="J174" i="1"/>
  <c r="K174" i="1"/>
  <c r="L174" i="1"/>
  <c r="M174" i="1"/>
  <c r="H175" i="1"/>
  <c r="I175" i="1"/>
  <c r="J175" i="1"/>
  <c r="K175" i="1"/>
  <c r="L175" i="1"/>
  <c r="M175" i="1"/>
  <c r="H176" i="1"/>
  <c r="I176" i="1"/>
  <c r="J176" i="1"/>
  <c r="K176" i="1"/>
  <c r="L176" i="1"/>
  <c r="M176" i="1"/>
  <c r="H177" i="1"/>
  <c r="I177" i="1"/>
  <c r="J177" i="1"/>
  <c r="K177" i="1"/>
  <c r="L177" i="1"/>
  <c r="M177" i="1"/>
  <c r="N177" i="1"/>
  <c r="H179" i="1"/>
  <c r="I179" i="1"/>
  <c r="J179" i="1"/>
  <c r="K179" i="1"/>
  <c r="L179" i="1"/>
  <c r="M179" i="1"/>
  <c r="H180" i="1"/>
  <c r="I180" i="1"/>
  <c r="J180" i="1"/>
  <c r="K180" i="1"/>
  <c r="L180" i="1"/>
  <c r="M180" i="1"/>
  <c r="H181" i="1"/>
  <c r="I181" i="1"/>
  <c r="J181" i="1"/>
  <c r="K181" i="1"/>
  <c r="L181" i="1"/>
  <c r="M181" i="1"/>
  <c r="H182" i="1"/>
  <c r="I182" i="1"/>
  <c r="J182" i="1"/>
  <c r="K182" i="1"/>
  <c r="L182" i="1"/>
  <c r="M182" i="1"/>
  <c r="H183" i="1"/>
  <c r="I183" i="1"/>
  <c r="J183" i="1"/>
  <c r="K183" i="1"/>
  <c r="L183" i="1"/>
  <c r="M183" i="1"/>
  <c r="H184" i="1"/>
  <c r="I184" i="1"/>
  <c r="J184" i="1"/>
  <c r="K184" i="1"/>
  <c r="L184" i="1"/>
  <c r="M184" i="1"/>
  <c r="N184" i="1"/>
  <c r="H186" i="1"/>
  <c r="I186" i="1"/>
  <c r="J186" i="1"/>
  <c r="K186" i="1"/>
  <c r="L186" i="1"/>
  <c r="M186" i="1"/>
  <c r="H187" i="1"/>
  <c r="I187" i="1"/>
  <c r="J187" i="1"/>
  <c r="K187" i="1"/>
  <c r="L187" i="1"/>
  <c r="M187" i="1"/>
  <c r="H188" i="1"/>
  <c r="I188" i="1"/>
  <c r="J188" i="1"/>
  <c r="K188" i="1"/>
  <c r="L188" i="1"/>
  <c r="M188" i="1"/>
  <c r="H189" i="1"/>
  <c r="I189" i="1"/>
  <c r="J189" i="1"/>
  <c r="K189" i="1"/>
  <c r="L189" i="1"/>
  <c r="M189" i="1"/>
  <c r="H190" i="1"/>
  <c r="I190" i="1"/>
  <c r="J190" i="1"/>
  <c r="K190" i="1"/>
  <c r="L190" i="1"/>
  <c r="M190" i="1"/>
  <c r="H191" i="1"/>
  <c r="I191" i="1"/>
  <c r="J191" i="1"/>
  <c r="K191" i="1"/>
  <c r="L191" i="1"/>
  <c r="M191" i="1"/>
  <c r="N191" i="1"/>
  <c r="H193" i="1"/>
  <c r="I193" i="1"/>
  <c r="J193" i="1"/>
  <c r="K193" i="1"/>
  <c r="L193" i="1"/>
  <c r="M193" i="1"/>
  <c r="H194" i="1"/>
  <c r="I194" i="1"/>
  <c r="J194" i="1"/>
  <c r="K194" i="1"/>
  <c r="L194" i="1"/>
  <c r="M194" i="1"/>
  <c r="H195" i="1"/>
  <c r="I195" i="1"/>
  <c r="J195" i="1"/>
  <c r="K195" i="1"/>
  <c r="L195" i="1"/>
  <c r="M195" i="1"/>
  <c r="H196" i="1"/>
  <c r="I196" i="1"/>
  <c r="J196" i="1"/>
  <c r="K196" i="1"/>
  <c r="L196" i="1"/>
  <c r="M196" i="1"/>
  <c r="H197" i="1"/>
  <c r="I197" i="1"/>
  <c r="J197" i="1"/>
  <c r="K197" i="1"/>
  <c r="L197" i="1"/>
  <c r="M197" i="1"/>
  <c r="H198" i="1"/>
  <c r="I198" i="1"/>
  <c r="J198" i="1"/>
  <c r="K198" i="1"/>
  <c r="L198" i="1"/>
  <c r="M198" i="1"/>
  <c r="N198" i="1"/>
  <c r="H200" i="1"/>
  <c r="I200" i="1"/>
  <c r="J200" i="1"/>
  <c r="K200" i="1"/>
  <c r="L200" i="1"/>
  <c r="M200" i="1"/>
  <c r="H201" i="1"/>
  <c r="I201" i="1"/>
  <c r="J201" i="1"/>
  <c r="K201" i="1"/>
  <c r="L201" i="1"/>
  <c r="M201" i="1"/>
  <c r="H202" i="1"/>
  <c r="I202" i="1"/>
  <c r="J202" i="1"/>
  <c r="K202" i="1"/>
  <c r="L202" i="1"/>
  <c r="M202" i="1"/>
  <c r="H203" i="1"/>
  <c r="I203" i="1"/>
  <c r="J203" i="1"/>
  <c r="K203" i="1"/>
  <c r="L203" i="1"/>
  <c r="M203" i="1"/>
  <c r="H204" i="1"/>
  <c r="I204" i="1"/>
  <c r="J204" i="1"/>
  <c r="K204" i="1"/>
  <c r="L204" i="1"/>
  <c r="M204" i="1"/>
  <c r="H205" i="1"/>
  <c r="I205" i="1"/>
  <c r="J205" i="1"/>
  <c r="K205" i="1"/>
  <c r="L205" i="1"/>
  <c r="M205" i="1"/>
  <c r="N205" i="1"/>
  <c r="H207" i="1"/>
  <c r="I207" i="1"/>
  <c r="J207" i="1"/>
  <c r="K207" i="1"/>
  <c r="L207" i="1"/>
  <c r="M207" i="1"/>
  <c r="H208" i="1"/>
  <c r="I208" i="1"/>
  <c r="J208" i="1"/>
  <c r="K208" i="1"/>
  <c r="L208" i="1"/>
  <c r="M208" i="1"/>
  <c r="H209" i="1"/>
  <c r="I209" i="1"/>
  <c r="J209" i="1"/>
  <c r="K209" i="1"/>
  <c r="L209" i="1"/>
  <c r="M209" i="1"/>
  <c r="H210" i="1"/>
  <c r="I210" i="1"/>
  <c r="J210" i="1"/>
  <c r="K210" i="1"/>
  <c r="L210" i="1"/>
  <c r="M210" i="1"/>
  <c r="H211" i="1"/>
  <c r="I211" i="1"/>
  <c r="J211" i="1"/>
  <c r="K211" i="1"/>
  <c r="L211" i="1"/>
  <c r="M211" i="1"/>
  <c r="H212" i="1"/>
  <c r="I212" i="1"/>
  <c r="J212" i="1"/>
  <c r="K212" i="1"/>
  <c r="L212" i="1"/>
  <c r="M212" i="1"/>
  <c r="N212" i="1"/>
  <c r="H214" i="1"/>
  <c r="I214" i="1"/>
  <c r="J214" i="1"/>
  <c r="K214" i="1"/>
  <c r="L214" i="1"/>
  <c r="M214" i="1"/>
  <c r="H215" i="1"/>
  <c r="I215" i="1"/>
  <c r="J215" i="1"/>
  <c r="K215" i="1"/>
  <c r="L215" i="1"/>
  <c r="M215" i="1"/>
  <c r="H216" i="1"/>
  <c r="I216" i="1"/>
  <c r="J216" i="1"/>
  <c r="K216" i="1"/>
  <c r="L216" i="1"/>
  <c r="M216" i="1"/>
  <c r="H217" i="1"/>
  <c r="I217" i="1"/>
  <c r="J217" i="1"/>
  <c r="K217" i="1"/>
  <c r="L217" i="1"/>
  <c r="M217" i="1"/>
  <c r="H218" i="1"/>
  <c r="I218" i="1"/>
  <c r="J218" i="1"/>
  <c r="K218" i="1"/>
  <c r="L218" i="1"/>
  <c r="M218" i="1"/>
  <c r="H219" i="1"/>
  <c r="I219" i="1"/>
  <c r="J219" i="1"/>
  <c r="K219" i="1"/>
  <c r="L219" i="1"/>
  <c r="M219" i="1"/>
  <c r="N219" i="1"/>
  <c r="H221" i="1"/>
  <c r="I221" i="1"/>
  <c r="J221" i="1"/>
  <c r="K221" i="1"/>
  <c r="L221" i="1"/>
  <c r="M221" i="1"/>
  <c r="H222" i="1"/>
  <c r="I222" i="1"/>
  <c r="J222" i="1"/>
  <c r="K222" i="1"/>
  <c r="L222" i="1"/>
  <c r="M222" i="1"/>
  <c r="H223" i="1"/>
  <c r="I223" i="1"/>
  <c r="J223" i="1"/>
  <c r="K223" i="1"/>
  <c r="L223" i="1"/>
  <c r="M223" i="1"/>
  <c r="H224" i="1"/>
  <c r="I224" i="1"/>
  <c r="J224" i="1"/>
  <c r="K224" i="1"/>
  <c r="L224" i="1"/>
  <c r="M224" i="1"/>
  <c r="H225" i="1"/>
  <c r="I225" i="1"/>
  <c r="J225" i="1"/>
  <c r="K225" i="1"/>
  <c r="L225" i="1"/>
  <c r="M225" i="1"/>
  <c r="H226" i="1"/>
  <c r="I226" i="1"/>
  <c r="J226" i="1"/>
  <c r="K226" i="1"/>
  <c r="L226" i="1"/>
  <c r="M226" i="1"/>
  <c r="N226" i="1"/>
  <c r="H228" i="1"/>
  <c r="I228" i="1"/>
  <c r="J228" i="1"/>
  <c r="K228" i="1"/>
  <c r="L228" i="1"/>
  <c r="M228" i="1"/>
  <c r="H229" i="1"/>
  <c r="I229" i="1"/>
  <c r="J229" i="1"/>
  <c r="K229" i="1"/>
  <c r="L229" i="1"/>
  <c r="M229" i="1"/>
  <c r="H230" i="1"/>
  <c r="I230" i="1"/>
  <c r="J230" i="1"/>
  <c r="K230" i="1"/>
  <c r="L230" i="1"/>
  <c r="M230" i="1"/>
  <c r="H231" i="1"/>
  <c r="I231" i="1"/>
  <c r="J231" i="1"/>
  <c r="K231" i="1"/>
  <c r="L231" i="1"/>
  <c r="M231" i="1"/>
  <c r="H232" i="1"/>
  <c r="I232" i="1"/>
  <c r="J232" i="1"/>
  <c r="K232" i="1"/>
  <c r="L232" i="1"/>
  <c r="M232" i="1"/>
  <c r="H233" i="1"/>
  <c r="J233" i="1"/>
  <c r="K233" i="1"/>
  <c r="L233" i="1"/>
  <c r="M233" i="1"/>
  <c r="N233" i="1"/>
  <c r="H235" i="1"/>
  <c r="I235" i="1"/>
  <c r="J235" i="1"/>
  <c r="K235" i="1"/>
  <c r="L235" i="1"/>
  <c r="M235" i="1"/>
  <c r="H236" i="1"/>
  <c r="I236" i="1"/>
  <c r="J236" i="1"/>
  <c r="K236" i="1"/>
  <c r="L236" i="1"/>
  <c r="M236" i="1"/>
  <c r="H237" i="1"/>
  <c r="I237" i="1"/>
  <c r="J237" i="1"/>
  <c r="K237" i="1"/>
  <c r="L237" i="1"/>
  <c r="M237" i="1"/>
  <c r="H238" i="1"/>
  <c r="I238" i="1"/>
  <c r="J238" i="1"/>
  <c r="K238" i="1"/>
  <c r="L238" i="1"/>
  <c r="M238" i="1"/>
  <c r="H239" i="1"/>
  <c r="I239" i="1"/>
  <c r="J239" i="1"/>
  <c r="K239" i="1"/>
  <c r="L239" i="1"/>
  <c r="M239" i="1"/>
  <c r="H240" i="1"/>
  <c r="I240" i="1"/>
  <c r="J240" i="1"/>
  <c r="K240" i="1"/>
  <c r="L240" i="1"/>
  <c r="N240" i="1"/>
  <c r="H242" i="1"/>
  <c r="I242" i="1"/>
  <c r="J242" i="1"/>
  <c r="K242" i="1"/>
  <c r="L242" i="1"/>
  <c r="M242" i="1"/>
  <c r="H243" i="1"/>
  <c r="I243" i="1"/>
  <c r="J243" i="1"/>
  <c r="K243" i="1"/>
  <c r="L243" i="1"/>
  <c r="M243" i="1"/>
  <c r="H244" i="1"/>
  <c r="I244" i="1"/>
  <c r="J244" i="1"/>
  <c r="K244" i="1"/>
  <c r="L244" i="1"/>
  <c r="M244" i="1"/>
  <c r="H245" i="1"/>
  <c r="I245" i="1"/>
  <c r="J245" i="1"/>
  <c r="K245" i="1"/>
  <c r="L245" i="1"/>
  <c r="M245" i="1"/>
  <c r="H246" i="1"/>
  <c r="I246" i="1"/>
  <c r="J246" i="1"/>
  <c r="K246" i="1"/>
  <c r="L246" i="1"/>
  <c r="M246" i="1"/>
  <c r="H247" i="1"/>
  <c r="I247" i="1"/>
  <c r="J247" i="1"/>
  <c r="K247" i="1"/>
  <c r="L247" i="1"/>
  <c r="M247" i="1"/>
  <c r="N247" i="1"/>
  <c r="H249" i="1"/>
  <c r="I249" i="1"/>
  <c r="J249" i="1"/>
  <c r="K249" i="1"/>
  <c r="L249" i="1"/>
  <c r="M249" i="1"/>
  <c r="H250" i="1"/>
  <c r="I250" i="1"/>
  <c r="J250" i="1"/>
  <c r="K250" i="1"/>
  <c r="L250" i="1"/>
  <c r="M250" i="1"/>
  <c r="H251" i="1"/>
  <c r="I251" i="1"/>
  <c r="J251" i="1"/>
  <c r="K251" i="1"/>
  <c r="L251" i="1"/>
  <c r="M251" i="1"/>
  <c r="H252" i="1"/>
  <c r="I252" i="1"/>
  <c r="J252" i="1"/>
  <c r="K252" i="1"/>
  <c r="L252" i="1"/>
  <c r="M252" i="1"/>
  <c r="H253" i="1"/>
  <c r="I253" i="1"/>
  <c r="J253" i="1"/>
  <c r="K253" i="1"/>
  <c r="L253" i="1"/>
  <c r="M253" i="1"/>
  <c r="H254" i="1"/>
  <c r="I254" i="1"/>
  <c r="J254" i="1"/>
  <c r="K254" i="1"/>
  <c r="L254" i="1"/>
  <c r="M254" i="1"/>
  <c r="N254" i="1"/>
  <c r="H256" i="1"/>
  <c r="I256" i="1"/>
  <c r="J256" i="1"/>
  <c r="K256" i="1"/>
  <c r="L256" i="1"/>
  <c r="M256" i="1"/>
  <c r="H257" i="1"/>
  <c r="I257" i="1"/>
  <c r="J257" i="1"/>
  <c r="K257" i="1"/>
  <c r="L257" i="1"/>
  <c r="M257" i="1"/>
  <c r="H258" i="1"/>
  <c r="I258" i="1"/>
  <c r="J258" i="1"/>
  <c r="K258" i="1"/>
  <c r="L258" i="1"/>
  <c r="M258" i="1"/>
  <c r="H259" i="1"/>
  <c r="I259" i="1"/>
  <c r="J259" i="1"/>
  <c r="K259" i="1"/>
  <c r="L259" i="1"/>
  <c r="M259" i="1"/>
  <c r="H260" i="1"/>
  <c r="I260" i="1"/>
  <c r="J260" i="1"/>
  <c r="K260" i="1"/>
  <c r="L260" i="1"/>
  <c r="M260" i="1"/>
  <c r="H261" i="1"/>
  <c r="I261" i="1"/>
  <c r="J261" i="1"/>
  <c r="K261" i="1"/>
  <c r="L261" i="1"/>
  <c r="M261" i="1"/>
  <c r="N261" i="1"/>
  <c r="H263" i="1"/>
  <c r="I263" i="1"/>
  <c r="J263" i="1"/>
  <c r="K263" i="1"/>
  <c r="L263" i="1"/>
  <c r="M263" i="1"/>
  <c r="H264" i="1"/>
  <c r="I264" i="1"/>
  <c r="J264" i="1"/>
  <c r="K264" i="1"/>
  <c r="L264" i="1"/>
  <c r="M264" i="1"/>
  <c r="H265" i="1"/>
  <c r="I265" i="1"/>
  <c r="J265" i="1"/>
  <c r="K265" i="1"/>
  <c r="L265" i="1"/>
  <c r="M265" i="1"/>
  <c r="M266" i="1"/>
  <c r="H267" i="1"/>
  <c r="I267" i="1"/>
  <c r="J267" i="1"/>
  <c r="K267" i="1"/>
  <c r="L267" i="1"/>
  <c r="M267" i="1"/>
  <c r="H268" i="1"/>
  <c r="I268" i="1"/>
  <c r="J268" i="1"/>
  <c r="K268" i="1"/>
  <c r="L268" i="1"/>
  <c r="M268" i="1"/>
  <c r="N268" i="1"/>
  <c r="H270" i="1"/>
  <c r="I270" i="1"/>
  <c r="J270" i="1"/>
  <c r="K270" i="1"/>
  <c r="L270" i="1"/>
  <c r="M270" i="1"/>
  <c r="H271" i="1"/>
  <c r="I271" i="1"/>
  <c r="J271" i="1"/>
  <c r="K271" i="1"/>
  <c r="L271" i="1"/>
  <c r="M271" i="1"/>
  <c r="H272" i="1"/>
  <c r="I272" i="1"/>
  <c r="J272" i="1"/>
  <c r="K272" i="1"/>
  <c r="L272" i="1"/>
  <c r="M272" i="1"/>
  <c r="H273" i="1"/>
  <c r="I273" i="1"/>
  <c r="J273" i="1"/>
  <c r="K273" i="1"/>
  <c r="L273" i="1"/>
  <c r="M273" i="1"/>
  <c r="H274" i="1"/>
  <c r="I274" i="1"/>
  <c r="J274" i="1"/>
  <c r="K274" i="1"/>
  <c r="L274" i="1"/>
  <c r="M274" i="1"/>
  <c r="H275" i="1"/>
  <c r="I275" i="1"/>
  <c r="J275" i="1"/>
  <c r="K275" i="1"/>
  <c r="L275" i="1"/>
  <c r="M275" i="1"/>
  <c r="N275" i="1"/>
  <c r="H277" i="1"/>
  <c r="I277" i="1"/>
  <c r="J277" i="1"/>
  <c r="K277" i="1"/>
  <c r="L277" i="1"/>
  <c r="M277" i="1"/>
  <c r="H278" i="1"/>
  <c r="I278" i="1"/>
  <c r="J278" i="1"/>
  <c r="K278" i="1"/>
  <c r="L278" i="1"/>
  <c r="M278" i="1"/>
  <c r="H279" i="1"/>
  <c r="I279" i="1"/>
  <c r="J279" i="1"/>
  <c r="K279" i="1"/>
  <c r="L279" i="1"/>
  <c r="M279" i="1"/>
  <c r="H280" i="1"/>
  <c r="I280" i="1"/>
  <c r="J280" i="1"/>
  <c r="K280" i="1"/>
  <c r="L280" i="1"/>
  <c r="M280" i="1"/>
  <c r="H281" i="1"/>
  <c r="I281" i="1"/>
  <c r="J281" i="1"/>
  <c r="K281" i="1"/>
  <c r="L281" i="1"/>
  <c r="M281" i="1"/>
  <c r="H282" i="1"/>
  <c r="I282" i="1"/>
  <c r="J282" i="1"/>
  <c r="K282" i="1"/>
  <c r="L282" i="1"/>
  <c r="M282" i="1"/>
  <c r="N282" i="1"/>
  <c r="H284" i="1"/>
  <c r="I284" i="1"/>
  <c r="J284" i="1"/>
  <c r="K284" i="1"/>
  <c r="L284" i="1"/>
  <c r="M284" i="1"/>
  <c r="H285" i="1"/>
  <c r="I285" i="1"/>
  <c r="J285" i="1"/>
  <c r="K285" i="1"/>
  <c r="L285" i="1"/>
  <c r="M285" i="1"/>
  <c r="H286" i="1"/>
  <c r="I286" i="1"/>
  <c r="J286" i="1"/>
  <c r="K286" i="1"/>
  <c r="L286" i="1"/>
  <c r="M286" i="1"/>
  <c r="H287" i="1"/>
  <c r="I287" i="1"/>
  <c r="J287" i="1"/>
  <c r="K287" i="1"/>
  <c r="L287" i="1"/>
  <c r="M287" i="1"/>
  <c r="H288" i="1"/>
  <c r="I288" i="1"/>
  <c r="J288" i="1"/>
  <c r="K288" i="1"/>
  <c r="L288" i="1"/>
  <c r="M288" i="1"/>
  <c r="H289" i="1"/>
  <c r="I289" i="1"/>
  <c r="J289" i="1"/>
  <c r="K289" i="1"/>
  <c r="L289" i="1"/>
  <c r="M289" i="1"/>
  <c r="N289" i="1"/>
  <c r="H291" i="1"/>
  <c r="I291" i="1"/>
  <c r="J291" i="1"/>
  <c r="K291" i="1"/>
  <c r="L291" i="1"/>
  <c r="M291" i="1"/>
  <c r="H292" i="1"/>
  <c r="I292" i="1"/>
  <c r="J292" i="1"/>
  <c r="K292" i="1"/>
  <c r="L292" i="1"/>
  <c r="M292" i="1"/>
  <c r="H293" i="1"/>
  <c r="I293" i="1"/>
  <c r="J293" i="1"/>
  <c r="K293" i="1"/>
  <c r="L293" i="1"/>
  <c r="M293" i="1"/>
  <c r="H294" i="1"/>
  <c r="I294" i="1"/>
  <c r="J294" i="1"/>
  <c r="K294" i="1"/>
  <c r="L294" i="1"/>
  <c r="M294" i="1"/>
  <c r="H295" i="1"/>
  <c r="I295" i="1"/>
  <c r="J295" i="1"/>
  <c r="K295" i="1"/>
  <c r="L295" i="1"/>
  <c r="M295" i="1"/>
  <c r="H296" i="1"/>
  <c r="I296" i="1"/>
  <c r="J296" i="1"/>
  <c r="K296" i="1"/>
  <c r="L296" i="1"/>
  <c r="M296" i="1"/>
  <c r="N296" i="1"/>
  <c r="H298" i="1"/>
  <c r="I298" i="1"/>
  <c r="J298" i="1"/>
  <c r="K298" i="1"/>
  <c r="L298" i="1"/>
  <c r="M298" i="1"/>
  <c r="H299" i="1"/>
  <c r="I299" i="1"/>
  <c r="J299" i="1"/>
  <c r="K299" i="1"/>
  <c r="L299" i="1"/>
  <c r="M299" i="1"/>
  <c r="H300" i="1"/>
  <c r="I300" i="1"/>
  <c r="J300" i="1"/>
  <c r="K300" i="1"/>
  <c r="L300" i="1"/>
  <c r="M300" i="1"/>
  <c r="H301" i="1"/>
  <c r="I301" i="1"/>
  <c r="J301" i="1"/>
  <c r="K301" i="1"/>
  <c r="L301" i="1"/>
  <c r="M301" i="1"/>
  <c r="H302" i="1"/>
  <c r="I302" i="1"/>
  <c r="J302" i="1"/>
  <c r="K302" i="1"/>
  <c r="L302" i="1"/>
  <c r="M302" i="1"/>
  <c r="H303" i="1"/>
  <c r="I303" i="1"/>
  <c r="J303" i="1"/>
  <c r="K303" i="1"/>
  <c r="L303" i="1"/>
  <c r="M303" i="1"/>
  <c r="N303" i="1"/>
  <c r="H304" i="1"/>
  <c r="I304" i="1"/>
  <c r="J304" i="1"/>
  <c r="K304" i="1"/>
  <c r="L304" i="1"/>
  <c r="M304" i="1"/>
  <c r="N304" i="1"/>
  <c r="O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0" i="1"/>
  <c r="C100" i="1"/>
  <c r="D99" i="1"/>
  <c r="C99" i="1"/>
  <c r="D98" i="1"/>
  <c r="C98" i="1"/>
  <c r="D97" i="1"/>
  <c r="C97" i="1"/>
  <c r="D96" i="1"/>
  <c r="C96" i="1"/>
  <c r="D95" i="1"/>
  <c r="C95" i="1"/>
  <c r="D93" i="1"/>
  <c r="C93" i="1"/>
  <c r="D92" i="1"/>
  <c r="C92" i="1"/>
  <c r="D91" i="1"/>
  <c r="C91" i="1"/>
  <c r="D90" i="1"/>
  <c r="C90" i="1"/>
  <c r="D89" i="1"/>
  <c r="C89" i="1"/>
  <c r="D88" i="1"/>
  <c r="C88" i="1"/>
  <c r="D86" i="1"/>
  <c r="C86" i="1"/>
  <c r="D85" i="1"/>
  <c r="C85" i="1"/>
  <c r="D84" i="1"/>
  <c r="C84" i="1"/>
  <c r="D83" i="1"/>
  <c r="C83" i="1"/>
  <c r="D82" i="1"/>
  <c r="C82" i="1"/>
  <c r="D81" i="1"/>
  <c r="C81" i="1"/>
  <c r="D79" i="1"/>
  <c r="C79" i="1"/>
  <c r="D78" i="1"/>
  <c r="C78" i="1"/>
  <c r="D77" i="1"/>
  <c r="C77" i="1"/>
  <c r="D76" i="1"/>
  <c r="C76" i="1"/>
  <c r="D75" i="1"/>
  <c r="C75" i="1"/>
  <c r="D74" i="1"/>
  <c r="C74" i="1"/>
  <c r="D72" i="1"/>
  <c r="C72" i="1"/>
  <c r="D71" i="1"/>
  <c r="C71" i="1"/>
  <c r="D70" i="1"/>
  <c r="C70" i="1"/>
  <c r="D69" i="1"/>
  <c r="C69" i="1"/>
  <c r="D68" i="1"/>
  <c r="C68" i="1"/>
  <c r="D67" i="1"/>
  <c r="C67" i="1"/>
  <c r="D65" i="1"/>
  <c r="C65" i="1"/>
  <c r="D64" i="1"/>
  <c r="C64" i="1"/>
  <c r="D63" i="1"/>
  <c r="C63" i="1"/>
  <c r="D62" i="1"/>
  <c r="C62" i="1"/>
  <c r="D61" i="1"/>
  <c r="C61" i="1"/>
  <c r="D60" i="1"/>
  <c r="C60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4" i="1"/>
  <c r="C44" i="1"/>
  <c r="D43" i="1"/>
  <c r="C43" i="1"/>
  <c r="D42" i="1"/>
  <c r="C42" i="1"/>
  <c r="D41" i="1"/>
  <c r="C41" i="1"/>
  <c r="D40" i="1"/>
  <c r="C40" i="1"/>
  <c r="D39" i="1"/>
  <c r="C39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3" i="1"/>
  <c r="C23" i="1"/>
  <c r="D22" i="1"/>
  <c r="C22" i="1"/>
  <c r="D21" i="1"/>
  <c r="C21" i="1"/>
  <c r="D20" i="1"/>
  <c r="C20" i="1"/>
  <c r="D19" i="1"/>
  <c r="C19" i="1"/>
  <c r="D18" i="1"/>
  <c r="C18" i="1"/>
  <c r="D16" i="1"/>
  <c r="C16" i="1"/>
  <c r="D15" i="1"/>
  <c r="C15" i="1"/>
  <c r="D14" i="1"/>
  <c r="C14" i="1"/>
  <c r="D13" i="1"/>
  <c r="C13" i="1"/>
  <c r="D12" i="1"/>
  <c r="C12" i="1"/>
  <c r="D11" i="1"/>
  <c r="C11" i="1"/>
  <c r="B1" i="1"/>
  <c r="D4" i="1" l="1"/>
  <c r="D5" i="1"/>
  <c r="D6" i="1"/>
  <c r="D7" i="1"/>
  <c r="D8" i="1"/>
  <c r="D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39" authorId="0" shapeId="0" xr:uid="{3DD0DD01-BBDD-4496-A673-09775F19F91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0" authorId="0" shapeId="0" xr:uid="{41761946-1EDC-4096-8535-851836A7DDE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FA57716B-5221-4ACA-9F8F-2B977CDCB70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EE93DC04-68A4-49A5-A44E-4159D5C006A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DC49E145-0E1F-47A6-B7FA-8F79BFADAC3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4A3BEE04-B660-495C-AD64-B3AEF128657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6" authorId="0" shapeId="0" xr:uid="{A2D3FF1E-57D8-4DDC-A2C3-07C9540031B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E3A20A6F-9718-49AB-A0D2-E3E66DA34F5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F27387FF-6174-4012-84E2-4A004745D85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67E772B7-7F50-4B07-97BE-B55A98524A5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10BE88B3-7A2D-40B3-9E31-B7EC3C42C0B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FA8591B6-C68A-4EBE-B4FC-81ADAC05718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3" authorId="0" shapeId="0" xr:uid="{F40C5250-1246-4BC5-9DF9-FA8EE432ADF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27DA0377-6AD0-4F61-8833-C9B426BC753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797B6209-D521-4451-8A1C-9EB8CD36CB6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39630993-7FDB-4745-BECD-560C73262FA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23D73406-7BE9-4755-A9DB-EA434746144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E2681763-CBBD-45AC-94E0-9787F08FEA3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0" authorId="0" shapeId="0" xr:uid="{550E62D8-E10D-4772-88F0-B6B2A45A7C7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2D363611-431E-4388-AA84-8519606D2F3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332FA2E9-4631-45FF-8DCB-E89058AA229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6AB42AA6-8324-4804-BFD7-F6825FAA1D6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98C75FE8-0545-41FA-995B-9831631ADFE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4B5F31AB-56A3-4CD7-A557-6DE9B467ED9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6" authorId="0" shapeId="0" xr:uid="{C1AA904E-62EF-402C-AEEA-AAD7F81308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F01C26DD-07DE-4FDC-83A5-F7D19ABC829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E1398B15-4C93-427B-9340-CAB11352C3F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2CB880D6-855B-4495-A324-D60EF315E2C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E10231BB-0D2A-47A8-9F29-8210C168CA1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A181E673-D0B7-4687-B1B9-06631ADF00E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3" authorId="0" shapeId="0" xr:uid="{F225A7A9-5FF5-4569-BF1E-7F25DA2DA68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9501650E-116D-4C30-A291-435E551B33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34900146-4CD8-45A8-A1DD-7DA701AB752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0AAE2406-84CB-486E-BA25-1E4E3364403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1A4D81C9-E869-4034-A90C-4A2DBFDA644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69C29584-03AE-42F7-8B30-5BD99A20626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0" authorId="0" shapeId="0" xr:uid="{0AAF1537-F499-4A7B-82E3-05B91BCD5CA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64BA6167-64C7-40AC-9538-F153ABB66F7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46130D6D-19F0-4F5F-A483-CFD3922F0AC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6B1918D8-9CF6-4733-854B-3BF615B89AC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A65F94DC-7E5F-470E-89F7-3E65F1D7D5F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DCB7A091-E608-4413-B51C-324F97255B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7" authorId="0" shapeId="0" xr:uid="{3102BA47-746E-4F4D-BF85-D19C80E969F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7D567786-A9A6-4613-B611-3E54F2C4D0D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88DD0C95-D0F5-4680-8D8E-A80FDE938C9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1" authorId="0" shapeId="0" xr:uid="{357CDE1B-0B86-42CD-8AF9-E1098EECA84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9D94D87F-640E-4D9A-A699-9EB38B41C01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</commentList>
</comments>
</file>

<file path=xl/sharedStrings.xml><?xml version="1.0" encoding="utf-8"?>
<sst xmlns="http://schemas.openxmlformats.org/spreadsheetml/2006/main" count="1214" uniqueCount="413">
  <si>
    <t>Team</t>
  </si>
  <si>
    <t>Score</t>
  </si>
  <si>
    <t>1</t>
  </si>
  <si>
    <t>Hastings</t>
  </si>
  <si>
    <t>A</t>
  </si>
  <si>
    <t>2</t>
  </si>
  <si>
    <t>Brighton &amp; Hove</t>
  </si>
  <si>
    <t>B</t>
  </si>
  <si>
    <t>3</t>
  </si>
  <si>
    <t>Eastbourne</t>
  </si>
  <si>
    <t>E</t>
  </si>
  <si>
    <t>4</t>
  </si>
  <si>
    <t>Hy Runners</t>
  </si>
  <si>
    <t>H</t>
  </si>
  <si>
    <t>6</t>
  </si>
  <si>
    <t>Lewes</t>
  </si>
  <si>
    <t>L</t>
  </si>
  <si>
    <t>5</t>
  </si>
  <si>
    <t>Phoenix</t>
  </si>
  <si>
    <t>P</t>
  </si>
  <si>
    <t>Waste</t>
  </si>
  <si>
    <t>75</t>
  </si>
  <si>
    <t>Boys' A 75m</t>
  </si>
  <si>
    <t>75A</t>
  </si>
  <si>
    <t>b</t>
  </si>
  <si>
    <t>10.4</t>
  </si>
  <si>
    <t>100m</t>
  </si>
  <si>
    <t>e</t>
  </si>
  <si>
    <t>11.1</t>
  </si>
  <si>
    <t>l</t>
  </si>
  <si>
    <t>11.5</t>
  </si>
  <si>
    <t>p</t>
  </si>
  <si>
    <t>12.1</t>
  </si>
  <si>
    <t>Boys' B 75m</t>
  </si>
  <si>
    <t>75B</t>
  </si>
  <si>
    <t>pp</t>
  </si>
  <si>
    <t>ll</t>
  </si>
  <si>
    <t>12.2</t>
  </si>
  <si>
    <t>bb</t>
  </si>
  <si>
    <t>12.3</t>
  </si>
  <si>
    <t>ee</t>
  </si>
  <si>
    <t>12.4</t>
  </si>
  <si>
    <t>150</t>
  </si>
  <si>
    <t>Boys' A 150m</t>
  </si>
  <si>
    <t>150A</t>
  </si>
  <si>
    <t>21.5</t>
  </si>
  <si>
    <t>200m</t>
  </si>
  <si>
    <t>h</t>
  </si>
  <si>
    <t>21.7</t>
  </si>
  <si>
    <t>22.5</t>
  </si>
  <si>
    <t>22.8</t>
  </si>
  <si>
    <t>23.1</t>
  </si>
  <si>
    <t>Boys' B 150m</t>
  </si>
  <si>
    <t>150B</t>
  </si>
  <si>
    <t>22.1</t>
  </si>
  <si>
    <t>hh</t>
  </si>
  <si>
    <t>22.9</t>
  </si>
  <si>
    <t>25.6</t>
  </si>
  <si>
    <t>26.3</t>
  </si>
  <si>
    <t>600</t>
  </si>
  <si>
    <t>Boys' A 600m</t>
  </si>
  <si>
    <t>600A</t>
  </si>
  <si>
    <t>1.41.2</t>
  </si>
  <si>
    <t>400m</t>
  </si>
  <si>
    <t>1.45.1</t>
  </si>
  <si>
    <t>1.49.7</t>
  </si>
  <si>
    <t>1.50.6</t>
  </si>
  <si>
    <t>LJ</t>
  </si>
  <si>
    <t>1.54.0</t>
  </si>
  <si>
    <t>Boys' B 600m</t>
  </si>
  <si>
    <t>600B</t>
  </si>
  <si>
    <t>1.53.1</t>
  </si>
  <si>
    <t>1.58.7</t>
  </si>
  <si>
    <t>1.59.5</t>
  </si>
  <si>
    <t>2.06.2</t>
  </si>
  <si>
    <t>1000</t>
  </si>
  <si>
    <t>Boys' A 1000m</t>
  </si>
  <si>
    <t>1000A</t>
  </si>
  <si>
    <t>3.08.6</t>
  </si>
  <si>
    <t>800m</t>
  </si>
  <si>
    <t>3.08.7</t>
  </si>
  <si>
    <t>a</t>
  </si>
  <si>
    <t>3.23.6</t>
  </si>
  <si>
    <t>3.33.9</t>
  </si>
  <si>
    <t>3.42.9</t>
  </si>
  <si>
    <t>Boys' B 1000m</t>
  </si>
  <si>
    <t>1000B</t>
  </si>
  <si>
    <t>3.18.7</t>
  </si>
  <si>
    <t>3.33.6</t>
  </si>
  <si>
    <t>aa</t>
  </si>
  <si>
    <t>3.46.8</t>
  </si>
  <si>
    <t>3.56.4</t>
  </si>
  <si>
    <t>75H</t>
  </si>
  <si>
    <t>Boys' A 75mH</t>
  </si>
  <si>
    <t>13.8</t>
  </si>
  <si>
    <t>110mH</t>
  </si>
  <si>
    <t>14.0</t>
  </si>
  <si>
    <t>16.5</t>
  </si>
  <si>
    <t>Boys' B 75mH</t>
  </si>
  <si>
    <t>110HB</t>
  </si>
  <si>
    <t>14.5</t>
  </si>
  <si>
    <t>17.0</t>
  </si>
  <si>
    <t>HJ</t>
  </si>
  <si>
    <t>Boys' A High Jump</t>
  </si>
  <si>
    <t>HJA</t>
  </si>
  <si>
    <t>1.25</t>
  </si>
  <si>
    <t>High Jump</t>
  </si>
  <si>
    <t>Boys' B High Jump</t>
  </si>
  <si>
    <t>HJB</t>
  </si>
  <si>
    <t>1.20</t>
  </si>
  <si>
    <t>1.15</t>
  </si>
  <si>
    <t>Boys' A Long Jump</t>
  </si>
  <si>
    <t>LJA</t>
  </si>
  <si>
    <t>4.81</t>
  </si>
  <si>
    <t>Long Jump</t>
  </si>
  <si>
    <t>3.68</t>
  </si>
  <si>
    <t>3.31</t>
  </si>
  <si>
    <t>3.19</t>
  </si>
  <si>
    <t>3.16</t>
  </si>
  <si>
    <t>Boys' B Long Jump</t>
  </si>
  <si>
    <t>LJB</t>
  </si>
  <si>
    <t>3.05</t>
  </si>
  <si>
    <t>2.89</t>
  </si>
  <si>
    <t>2.55</t>
  </si>
  <si>
    <t>1.77</t>
  </si>
  <si>
    <t>SP</t>
  </si>
  <si>
    <t>Boys' A Shot Putt</t>
  </si>
  <si>
    <t>SPA</t>
  </si>
  <si>
    <t>6.55</t>
  </si>
  <si>
    <t>Shot</t>
  </si>
  <si>
    <t>5.68</t>
  </si>
  <si>
    <t>5.64</t>
  </si>
  <si>
    <t>3.53</t>
  </si>
  <si>
    <t>Boys' B Shot Putt</t>
  </si>
  <si>
    <t>SPB</t>
  </si>
  <si>
    <t>4.23</t>
  </si>
  <si>
    <t>DT</t>
  </si>
  <si>
    <t>Boys' A Discus</t>
  </si>
  <si>
    <t>DTA</t>
  </si>
  <si>
    <t>17.97</t>
  </si>
  <si>
    <t>Discus</t>
  </si>
  <si>
    <t>14.13</t>
  </si>
  <si>
    <t>Boys' B Discus</t>
  </si>
  <si>
    <t>DTB</t>
  </si>
  <si>
    <t>10.48</t>
  </si>
  <si>
    <t>JT</t>
  </si>
  <si>
    <t>Boys' A Javelin</t>
  </si>
  <si>
    <t>JTA</t>
  </si>
  <si>
    <t>33.85</t>
  </si>
  <si>
    <t>Javelin</t>
  </si>
  <si>
    <t>20.60</t>
  </si>
  <si>
    <t>18.17</t>
  </si>
  <si>
    <t>17.45</t>
  </si>
  <si>
    <t>Boys' B Javelin</t>
  </si>
  <si>
    <t>JTB</t>
  </si>
  <si>
    <t>17.07</t>
  </si>
  <si>
    <t>15.40</t>
  </si>
  <si>
    <t>9.00</t>
  </si>
  <si>
    <t>4x100</t>
  </si>
  <si>
    <t>Boys' 4x100m</t>
  </si>
  <si>
    <t>57.0</t>
  </si>
  <si>
    <t>4x100m</t>
  </si>
  <si>
    <t>59.1</t>
  </si>
  <si>
    <t>60.2</t>
  </si>
  <si>
    <t>65.5</t>
  </si>
  <si>
    <t>Girls' A 75m</t>
  </si>
  <si>
    <t>11.2</t>
  </si>
  <si>
    <t>11.3</t>
  </si>
  <si>
    <t>11.7</t>
  </si>
  <si>
    <t>11.9</t>
  </si>
  <si>
    <t>13.7</t>
  </si>
  <si>
    <t>Girls' B 75m</t>
  </si>
  <si>
    <t>11.8</t>
  </si>
  <si>
    <t>Girls' A 150m</t>
  </si>
  <si>
    <t>20.5</t>
  </si>
  <si>
    <t>21.8</t>
  </si>
  <si>
    <t>22.3</t>
  </si>
  <si>
    <t>24.0</t>
  </si>
  <si>
    <t>28.4</t>
  </si>
  <si>
    <t>Girls' B 150m</t>
  </si>
  <si>
    <t>22.4</t>
  </si>
  <si>
    <t>23.0</t>
  </si>
  <si>
    <t>24.4</t>
  </si>
  <si>
    <t>Girls' A 600m</t>
  </si>
  <si>
    <t>1.53.6</t>
  </si>
  <si>
    <t>1.57.1</t>
  </si>
  <si>
    <t>1.57.4</t>
  </si>
  <si>
    <t>2.00.8</t>
  </si>
  <si>
    <t>2.05.5</t>
  </si>
  <si>
    <t>Girls' B 600m</t>
  </si>
  <si>
    <t>2.07.3</t>
  </si>
  <si>
    <t>2.07.6</t>
  </si>
  <si>
    <t>2.11.5</t>
  </si>
  <si>
    <t>2.12.5</t>
  </si>
  <si>
    <t>2.14.7</t>
  </si>
  <si>
    <t>Girls' A 1000m</t>
  </si>
  <si>
    <t>3.00.7</t>
  </si>
  <si>
    <t>.313.3</t>
  </si>
  <si>
    <t>3.37.4</t>
  </si>
  <si>
    <t>3.39.3</t>
  </si>
  <si>
    <t>4.05.7</t>
  </si>
  <si>
    <t>Girls' B 1000m</t>
  </si>
  <si>
    <t>3.16.7</t>
  </si>
  <si>
    <t>3.18.5</t>
  </si>
  <si>
    <t>3.49.4</t>
  </si>
  <si>
    <t>4.17.2</t>
  </si>
  <si>
    <t>70H</t>
  </si>
  <si>
    <t>Girls' A 70mH</t>
  </si>
  <si>
    <t>70HA</t>
  </si>
  <si>
    <t>100mH</t>
  </si>
  <si>
    <t>13.0</t>
  </si>
  <si>
    <t>17.7</t>
  </si>
  <si>
    <t>Girls' B 70mH</t>
  </si>
  <si>
    <t>70HB</t>
  </si>
  <si>
    <t>14.9</t>
  </si>
  <si>
    <t>15.6</t>
  </si>
  <si>
    <t>16.2</t>
  </si>
  <si>
    <t>Girls' A High Jump</t>
  </si>
  <si>
    <t>1.35</t>
  </si>
  <si>
    <t>Girls' B High Jump</t>
  </si>
  <si>
    <t>Girls' A Long Jump</t>
  </si>
  <si>
    <t>4.41</t>
  </si>
  <si>
    <t>4.13</t>
  </si>
  <si>
    <t>3.60</t>
  </si>
  <si>
    <t>3.48</t>
  </si>
  <si>
    <t>3.22</t>
  </si>
  <si>
    <t>2.94</t>
  </si>
  <si>
    <t>Girls' B Long Jump</t>
  </si>
  <si>
    <t>4.09</t>
  </si>
  <si>
    <t>3.23</t>
  </si>
  <si>
    <t>2.84</t>
  </si>
  <si>
    <t>2.69</t>
  </si>
  <si>
    <t>2.62</t>
  </si>
  <si>
    <t>Girls' A Shot Putt</t>
  </si>
  <si>
    <t>5.79</t>
  </si>
  <si>
    <t>5.59</t>
  </si>
  <si>
    <t>4.55</t>
  </si>
  <si>
    <t>Girls' B Shot Putt</t>
  </si>
  <si>
    <t>5.45</t>
  </si>
  <si>
    <t>4.61</t>
  </si>
  <si>
    <t>4.47</t>
  </si>
  <si>
    <t>3.93</t>
  </si>
  <si>
    <t>Girls' A Discus</t>
  </si>
  <si>
    <t>14.60</t>
  </si>
  <si>
    <t>13.58</t>
  </si>
  <si>
    <t>4.70</t>
  </si>
  <si>
    <t>Girls' B Discus</t>
  </si>
  <si>
    <t>14.10</t>
  </si>
  <si>
    <t>8.75</t>
  </si>
  <si>
    <t>Girls' A Javelin</t>
  </si>
  <si>
    <t>21.26</t>
  </si>
  <si>
    <t>14.79</t>
  </si>
  <si>
    <t>12.51</t>
  </si>
  <si>
    <t>11.82</t>
  </si>
  <si>
    <t>Girls' B Javelin</t>
  </si>
  <si>
    <t>14.33</t>
  </si>
  <si>
    <t>11.91</t>
  </si>
  <si>
    <t>8.37</t>
  </si>
  <si>
    <t>Girls' 4x100m</t>
  </si>
  <si>
    <t>56.7</t>
  </si>
  <si>
    <t>58.0</t>
  </si>
  <si>
    <t>61.8</t>
  </si>
  <si>
    <t>65.6</t>
  </si>
  <si>
    <t>Boys</t>
  </si>
  <si>
    <t>Non-scoring events</t>
  </si>
  <si>
    <t>Event</t>
  </si>
  <si>
    <t>Pos</t>
  </si>
  <si>
    <t>Name</t>
  </si>
  <si>
    <t>Club</t>
  </si>
  <si>
    <t>Perf.</t>
  </si>
  <si>
    <t>1000M</t>
  </si>
  <si>
    <t>618</t>
  </si>
  <si>
    <t>Henry Sully</t>
  </si>
  <si>
    <t>3.31.2</t>
  </si>
  <si>
    <t>U11</t>
  </si>
  <si>
    <t>150M</t>
  </si>
  <si>
    <t>622</t>
  </si>
  <si>
    <t>Arthur Pocock</t>
  </si>
  <si>
    <t>25.8</t>
  </si>
  <si>
    <t>600M</t>
  </si>
  <si>
    <t>621</t>
  </si>
  <si>
    <t>Benji Pocock</t>
  </si>
  <si>
    <t>1.59.0</t>
  </si>
  <si>
    <t>447</t>
  </si>
  <si>
    <t>Matthew Cheeseman</t>
  </si>
  <si>
    <t>2.02.1</t>
  </si>
  <si>
    <t>603</t>
  </si>
  <si>
    <t>Logan Boddy</t>
  </si>
  <si>
    <t>2.03.3</t>
  </si>
  <si>
    <t>587</t>
  </si>
  <si>
    <t>Ben Sorrell</t>
  </si>
  <si>
    <t>2.04.6</t>
  </si>
  <si>
    <t>596</t>
  </si>
  <si>
    <t>Zach Soan</t>
  </si>
  <si>
    <t>2.04.7</t>
  </si>
  <si>
    <t>619</t>
  </si>
  <si>
    <t>Noah Mayhew</t>
  </si>
  <si>
    <t>2.06.4</t>
  </si>
  <si>
    <t>7</t>
  </si>
  <si>
    <t>624</t>
  </si>
  <si>
    <t>Ben Sims</t>
  </si>
  <si>
    <t>8</t>
  </si>
  <si>
    <t>330</t>
  </si>
  <si>
    <t>Ben Blundsman</t>
  </si>
  <si>
    <t>2.11.4</t>
  </si>
  <si>
    <t>Felix Steer</t>
  </si>
  <si>
    <t>2.11.8</t>
  </si>
  <si>
    <t>10</t>
  </si>
  <si>
    <t>575</t>
  </si>
  <si>
    <t>Bert Chapman</t>
  </si>
  <si>
    <t>2.12.8</t>
  </si>
  <si>
    <t>Joshua Horsfield</t>
  </si>
  <si>
    <t>2.15.9</t>
  </si>
  <si>
    <t>Reuben Horsfield</t>
  </si>
  <si>
    <t>2.17.0</t>
  </si>
  <si>
    <t>13</t>
  </si>
  <si>
    <t>364</t>
  </si>
  <si>
    <t>Bo Saunders</t>
  </si>
  <si>
    <t>2.23.1</t>
  </si>
  <si>
    <t>14</t>
  </si>
  <si>
    <t>571</t>
  </si>
  <si>
    <t>Woodrow Shaw</t>
  </si>
  <si>
    <t>2.32.5</t>
  </si>
  <si>
    <t>Fletcher Roberts</t>
  </si>
  <si>
    <t>2.43.9</t>
  </si>
  <si>
    <t>75M</t>
  </si>
  <si>
    <t>75m</t>
  </si>
  <si>
    <t>281</t>
  </si>
  <si>
    <t>Daniel Tennant</t>
  </si>
  <si>
    <t>454</t>
  </si>
  <si>
    <t>Gino Webb</t>
  </si>
  <si>
    <t>589</t>
  </si>
  <si>
    <t>12.8</t>
  </si>
  <si>
    <t>Zachary Horsfield</t>
  </si>
  <si>
    <t>12.9</t>
  </si>
  <si>
    <t>9</t>
  </si>
  <si>
    <t>568</t>
  </si>
  <si>
    <t>11</t>
  </si>
  <si>
    <t>13.4</t>
  </si>
  <si>
    <t>12</t>
  </si>
  <si>
    <t>13.5</t>
  </si>
  <si>
    <t>13.6</t>
  </si>
  <si>
    <t>463</t>
  </si>
  <si>
    <t>3.26</t>
  </si>
  <si>
    <t>3.24</t>
  </si>
  <si>
    <t>2.80</t>
  </si>
  <si>
    <t>1.91</t>
  </si>
  <si>
    <t>Relay</t>
  </si>
  <si>
    <t>384</t>
  </si>
  <si>
    <t>59.3</t>
  </si>
  <si>
    <t>627</t>
  </si>
  <si>
    <t>63.3</t>
  </si>
  <si>
    <t>63.6</t>
  </si>
  <si>
    <t>65.3</t>
  </si>
  <si>
    <t>628</t>
  </si>
  <si>
    <t>68.8</t>
  </si>
  <si>
    <t>567</t>
  </si>
  <si>
    <t>71.9</t>
  </si>
  <si>
    <t>Events</t>
  </si>
  <si>
    <t>Bib</t>
  </si>
  <si>
    <t>Amelia Skelton</t>
  </si>
  <si>
    <t>3.40.1</t>
  </si>
  <si>
    <t>584</t>
  </si>
  <si>
    <t>Ada Greenaway</t>
  </si>
  <si>
    <t>1.51.1</t>
  </si>
  <si>
    <t>Francesca Tarrant</t>
  </si>
  <si>
    <t>2.04.8</t>
  </si>
  <si>
    <t>321</t>
  </si>
  <si>
    <t>Mia Diacci</t>
  </si>
  <si>
    <t>2.07.4</t>
  </si>
  <si>
    <t>293</t>
  </si>
  <si>
    <t>Scarlet Airey</t>
  </si>
  <si>
    <t>2.08.3</t>
  </si>
  <si>
    <t>Uma Clarke</t>
  </si>
  <si>
    <t>2.08.8</t>
  </si>
  <si>
    <t>Phoenix Bourne</t>
  </si>
  <si>
    <t>2.24.7</t>
  </si>
  <si>
    <t>595</t>
  </si>
  <si>
    <t>Millie-Joy Willmott</t>
  </si>
  <si>
    <t>Jess Maws</t>
  </si>
  <si>
    <t>620</t>
  </si>
  <si>
    <t>Jessica Wilson</t>
  </si>
  <si>
    <t>391</t>
  </si>
  <si>
    <t>Stella Gambie</t>
  </si>
  <si>
    <t>306</t>
  </si>
  <si>
    <t>Neve Talbot</t>
  </si>
  <si>
    <t>289</t>
  </si>
  <si>
    <t>Abagayle Marbare</t>
  </si>
  <si>
    <t>623</t>
  </si>
  <si>
    <t>Elsie Harmer</t>
  </si>
  <si>
    <t>15.1</t>
  </si>
  <si>
    <t>Jess Dwight</t>
  </si>
  <si>
    <t>3.61</t>
  </si>
  <si>
    <t>304</t>
  </si>
  <si>
    <t>630</t>
  </si>
  <si>
    <t>Fleur Vonderscher</t>
  </si>
  <si>
    <t>3.21</t>
  </si>
  <si>
    <t>615</t>
  </si>
  <si>
    <t>3.13</t>
  </si>
  <si>
    <t>Ava Pashley</t>
  </si>
  <si>
    <t>3.03</t>
  </si>
  <si>
    <t>599</t>
  </si>
  <si>
    <t>Georgia Lennard</t>
  </si>
  <si>
    <t>2.54</t>
  </si>
  <si>
    <t>629</t>
  </si>
  <si>
    <t>70.2</t>
  </si>
  <si>
    <t>626</t>
  </si>
  <si>
    <t>67.6</t>
  </si>
  <si>
    <t>408</t>
  </si>
  <si>
    <t>64.9</t>
  </si>
  <si>
    <t>62.2</t>
  </si>
  <si>
    <t>61.5</t>
  </si>
  <si>
    <t>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</si>
</sst>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3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 applyProtection="1">
      <alignment horizontal="left"/>
      <protection locked="0"/>
    </xf>
    <xf numFmtId="49" fontId="6" fillId="0" borderId="0" xfId="0" applyNumberFormat="1" applyFont="1"/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0" fillId="0" borderId="0" xfId="0" applyAlignment="1">
      <alignment textRotation="180"/>
    </xf>
    <xf numFmtId="0" fontId="5" fillId="0" borderId="1" xfId="0" applyFont="1" applyBorder="1" applyAlignment="1">
      <alignment textRotation="180"/>
    </xf>
    <xf numFmtId="0" fontId="5" fillId="0" borderId="0" xfId="0" quotePrefix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Protection="1">
      <protection locked="0"/>
    </xf>
    <xf numFmtId="49" fontId="2" fillId="0" borderId="0" xfId="0" quotePrefix="1" applyNumberFormat="1" applyFont="1" applyAlignment="1" applyProtection="1">
      <alignment horizontal="right"/>
      <protection locked="0"/>
    </xf>
    <xf numFmtId="0" fontId="5" fillId="0" borderId="1" xfId="0" applyFont="1" applyBorder="1"/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5" fillId="0" borderId="2" xfId="0" applyFont="1" applyBorder="1"/>
    <xf numFmtId="0" fontId="0" fillId="0" borderId="0" xfId="0" applyAlignment="1">
      <alignment horizontal="left"/>
    </xf>
    <xf numFmtId="49" fontId="9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leagues\Sussex%20U13%20League\2023\sussexu13LgeEastDiv2023results%20match%203.xls" TargetMode="External"/><Relationship Id="rId1" Type="http://schemas.openxmlformats.org/officeDocument/2006/relationships/externalLinkPath" Target="sussexu13LgeEastDiv2023results%20match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  <sheetName val="Sheet1"/>
    </sheetNames>
    <sheetDataSet>
      <sheetData sheetId="0">
        <row r="1">
          <cell r="B1" t="str">
            <v xml:space="preserve">Sussex Under 13 League - East Division </v>
          </cell>
        </row>
        <row r="3">
          <cell r="A3" t="str">
            <v>A</v>
          </cell>
          <cell r="B3" t="str">
            <v>Hastings</v>
          </cell>
          <cell r="D3">
            <v>2</v>
          </cell>
        </row>
        <row r="4">
          <cell r="A4" t="str">
            <v>B</v>
          </cell>
          <cell r="B4" t="str">
            <v>Brighton &amp; Hove</v>
          </cell>
          <cell r="D4">
            <v>3</v>
          </cell>
        </row>
        <row r="5">
          <cell r="A5" t="str">
            <v>E</v>
          </cell>
          <cell r="B5" t="str">
            <v>Eastbourne</v>
          </cell>
          <cell r="D5">
            <v>4</v>
          </cell>
        </row>
        <row r="6">
          <cell r="A6" t="str">
            <v>H</v>
          </cell>
          <cell r="B6" t="str">
            <v>Hy Runners</v>
          </cell>
          <cell r="D6">
            <v>5</v>
          </cell>
        </row>
        <row r="7">
          <cell r="A7" t="str">
            <v>L</v>
          </cell>
          <cell r="B7" t="str">
            <v>Lewes</v>
          </cell>
          <cell r="D7">
            <v>6</v>
          </cell>
        </row>
        <row r="8">
          <cell r="A8" t="str">
            <v>P</v>
          </cell>
          <cell r="B8" t="str">
            <v>Phoenix</v>
          </cell>
          <cell r="D8">
            <v>7</v>
          </cell>
        </row>
        <row r="10">
          <cell r="A10" t="str">
            <v>75</v>
          </cell>
          <cell r="C10" t="str">
            <v>Thomas Campbell</v>
          </cell>
          <cell r="D10" t="str">
            <v>Aidan Pringle</v>
          </cell>
          <cell r="F10" t="str">
            <v>Chimde Ike</v>
          </cell>
          <cell r="G10" t="str">
            <v>Dillon Mudie</v>
          </cell>
        </row>
        <row r="11">
          <cell r="A11" t="str">
            <v>150</v>
          </cell>
          <cell r="C11" t="str">
            <v>Matthew Reid</v>
          </cell>
          <cell r="D11" t="str">
            <v>Charlie Davey</v>
          </cell>
          <cell r="E11" t="str">
            <v>Aiden Larkin</v>
          </cell>
          <cell r="F11" t="str">
            <v>Remy Louis</v>
          </cell>
          <cell r="G11" t="str">
            <v>Ronnie Tredigda</v>
          </cell>
        </row>
        <row r="12">
          <cell r="A12" t="str">
            <v>600</v>
          </cell>
          <cell r="C12" t="str">
            <v>Louis Ashworth</v>
          </cell>
          <cell r="D12" t="str">
            <v>Byron Roberts</v>
          </cell>
          <cell r="E12" t="str">
            <v>Aiden Larkin</v>
          </cell>
          <cell r="F12" t="str">
            <v>Oscar de Burca</v>
          </cell>
          <cell r="G12" t="str">
            <v>Gino Webb</v>
          </cell>
        </row>
        <row r="13">
          <cell r="A13" t="str">
            <v>1000</v>
          </cell>
          <cell r="B13" t="str">
            <v>Cobey Buckley</v>
          </cell>
          <cell r="C13" t="str">
            <v>Taylor Thom Watts</v>
          </cell>
          <cell r="D13" t="str">
            <v>Joshua Webster</v>
          </cell>
          <cell r="F13" t="str">
            <v>Thomas Muddle</v>
          </cell>
          <cell r="G13" t="str">
            <v>Zachary Horsfield</v>
          </cell>
        </row>
        <row r="14">
          <cell r="A14" t="str">
            <v>75H</v>
          </cell>
          <cell r="C14" t="str">
            <v>Arthur Rogers</v>
          </cell>
          <cell r="D14" t="str">
            <v>Joshua Webster</v>
          </cell>
          <cell r="F14" t="str">
            <v>Gabriel Rumsey Williams</v>
          </cell>
        </row>
        <row r="15">
          <cell r="A15" t="str">
            <v>HJ</v>
          </cell>
          <cell r="C15" t="str">
            <v>Isaac Machin</v>
          </cell>
          <cell r="D15" t="str">
            <v>Jack Shires</v>
          </cell>
          <cell r="F15" t="str">
            <v>Oscar Fermor-McGhie</v>
          </cell>
        </row>
        <row r="16">
          <cell r="A16" t="str">
            <v>LJ</v>
          </cell>
          <cell r="B16" t="str">
            <v>Cobey Buckley</v>
          </cell>
          <cell r="C16" t="str">
            <v>Louis Ashworth</v>
          </cell>
          <cell r="D16" t="str">
            <v>Aidan Pringle</v>
          </cell>
          <cell r="F16" t="str">
            <v>Seth muddle</v>
          </cell>
          <cell r="G16" t="str">
            <v>Fletcher Roberts</v>
          </cell>
        </row>
        <row r="17">
          <cell r="A17" t="str">
            <v>SP</v>
          </cell>
          <cell r="C17" t="str">
            <v>Matthew Reid</v>
          </cell>
          <cell r="D17" t="str">
            <v>Archie Franklin</v>
          </cell>
          <cell r="F17" t="str">
            <v>Samuel Trotman</v>
          </cell>
          <cell r="G17" t="str">
            <v>Christopher Cheeseman</v>
          </cell>
        </row>
        <row r="18">
          <cell r="A18" t="str">
            <v>DT</v>
          </cell>
          <cell r="C18" t="str">
            <v>James Kane</v>
          </cell>
          <cell r="F18" t="str">
            <v>Thomas Muddle</v>
          </cell>
        </row>
        <row r="19">
          <cell r="A19" t="str">
            <v>JT</v>
          </cell>
          <cell r="C19" t="str">
            <v>Arthur Rogers</v>
          </cell>
          <cell r="D19" t="str">
            <v>Jack Shires</v>
          </cell>
          <cell r="F19" t="str">
            <v>Gabriel Rumsey Williams</v>
          </cell>
          <cell r="G19" t="str">
            <v>Matthew Cheeseman</v>
          </cell>
        </row>
        <row r="20">
          <cell r="A20" t="str">
            <v>4x100</v>
          </cell>
        </row>
        <row r="22">
          <cell r="A22" t="str">
            <v>75</v>
          </cell>
          <cell r="C22" t="str">
            <v>Sam Kenn</v>
          </cell>
          <cell r="D22" t="str">
            <v>Jake Cooper</v>
          </cell>
          <cell r="F22" t="str">
            <v>Hugo Dorwick</v>
          </cell>
          <cell r="G22" t="str">
            <v>Seif El Sakka</v>
          </cell>
        </row>
        <row r="23">
          <cell r="A23" t="str">
            <v>150</v>
          </cell>
          <cell r="C23" t="str">
            <v>James Kane</v>
          </cell>
          <cell r="D23" t="str">
            <v>Jake Cooper</v>
          </cell>
          <cell r="E23" t="str">
            <v>James Fisher</v>
          </cell>
          <cell r="F23" t="str">
            <v>Samuel Trotman</v>
          </cell>
          <cell r="G23" t="str">
            <v>Christopher Cheeseman</v>
          </cell>
        </row>
        <row r="24">
          <cell r="A24" t="str">
            <v>600</v>
          </cell>
          <cell r="C24" t="str">
            <v>Miller webb</v>
          </cell>
          <cell r="D24" t="str">
            <v>Fox Andrews</v>
          </cell>
          <cell r="E24" t="str">
            <v>James Fisher</v>
          </cell>
          <cell r="F24" t="str">
            <v>Rainbow Love</v>
          </cell>
          <cell r="G24" t="str">
            <v>Ronnie Tredigda</v>
          </cell>
        </row>
        <row r="25">
          <cell r="A25" t="str">
            <v>1000</v>
          </cell>
          <cell r="B25" t="str">
            <v>Alexander Johnston</v>
          </cell>
          <cell r="C25" t="str">
            <v>Elliot James</v>
          </cell>
          <cell r="D25" t="str">
            <v>Archie Franklin</v>
          </cell>
          <cell r="F25" t="str">
            <v>Lucas Barnes</v>
          </cell>
          <cell r="G25" t="str">
            <v>Dillon Mudie</v>
          </cell>
        </row>
        <row r="26">
          <cell r="A26" t="str">
            <v>75H</v>
          </cell>
          <cell r="C26" t="str">
            <v>Isaac Machin</v>
          </cell>
          <cell r="D26" t="str">
            <v>Charlie Davey</v>
          </cell>
          <cell r="F26" t="str">
            <v>Oscar Fermor-McGhie</v>
          </cell>
        </row>
        <row r="27">
          <cell r="A27" t="str">
            <v>HJ</v>
          </cell>
          <cell r="C27" t="str">
            <v>Taylor Thom watts</v>
          </cell>
          <cell r="D27" t="str">
            <v>Logan Boddy</v>
          </cell>
          <cell r="F27" t="str">
            <v>Finnian Morrison</v>
          </cell>
        </row>
        <row r="28">
          <cell r="A28" t="str">
            <v>LJ</v>
          </cell>
          <cell r="B28" t="str">
            <v>Alexander Johnston</v>
          </cell>
          <cell r="C28" t="str">
            <v>Thomas Campbell</v>
          </cell>
          <cell r="D28" t="str">
            <v>Byron Roberts</v>
          </cell>
          <cell r="F28" t="str">
            <v>Rainbow Love</v>
          </cell>
          <cell r="G28" t="str">
            <v>Seif El Sakka</v>
          </cell>
        </row>
        <row r="29">
          <cell r="A29" t="str">
            <v>SP</v>
          </cell>
          <cell r="F29" t="str">
            <v>Seth muddle</v>
          </cell>
        </row>
        <row r="30">
          <cell r="A30" t="str">
            <v>DT</v>
          </cell>
          <cell r="F30" t="str">
            <v>Oscar de Burca</v>
          </cell>
        </row>
        <row r="31">
          <cell r="A31" t="str">
            <v>JT</v>
          </cell>
          <cell r="C31" t="str">
            <v>Elliot James</v>
          </cell>
          <cell r="D31" t="str">
            <v>Fox Andrews</v>
          </cell>
          <cell r="F31" t="str">
            <v>Finnian Morrison</v>
          </cell>
        </row>
        <row r="34">
          <cell r="A34" t="str">
            <v>75</v>
          </cell>
          <cell r="B34" t="str">
            <v>Katie Cole</v>
          </cell>
          <cell r="C34" t="str">
            <v>Jess Dwight</v>
          </cell>
          <cell r="D34" t="str">
            <v>Amy Coughlan</v>
          </cell>
          <cell r="E34" t="str">
            <v>Mia Lennard</v>
          </cell>
          <cell r="F34" t="str">
            <v>Anna Westbury</v>
          </cell>
          <cell r="G34" t="str">
            <v>Joli Wong</v>
          </cell>
        </row>
        <row r="35">
          <cell r="A35" t="str">
            <v>150</v>
          </cell>
          <cell r="C35" t="str">
            <v>Cecilia Eke</v>
          </cell>
          <cell r="D35" t="str">
            <v>Kristi Prifiti</v>
          </cell>
          <cell r="E35" t="str">
            <v>Sophie Smith</v>
          </cell>
          <cell r="F35" t="str">
            <v>Phoebe Green</v>
          </cell>
          <cell r="G35" t="str">
            <v>Jenaveve Lee</v>
          </cell>
        </row>
        <row r="36">
          <cell r="A36" t="str">
            <v>600</v>
          </cell>
          <cell r="C36" t="str">
            <v>Florence Matten</v>
          </cell>
          <cell r="D36" t="str">
            <v>Ayana Reid</v>
          </cell>
          <cell r="E36" t="str">
            <v>Kitty Morgan</v>
          </cell>
          <cell r="F36" t="str">
            <v>Ida Brignall</v>
          </cell>
          <cell r="G36" t="str">
            <v>Jenaveve Lee</v>
          </cell>
        </row>
        <row r="37">
          <cell r="A37" t="str">
            <v>1000</v>
          </cell>
          <cell r="C37" t="str">
            <v>Gracie Fox</v>
          </cell>
          <cell r="D37" t="str">
            <v>Elsa Ducat</v>
          </cell>
          <cell r="E37" t="str">
            <v>Isabella Buchanan</v>
          </cell>
          <cell r="F37" t="str">
            <v>Kitty Rowland</v>
          </cell>
          <cell r="G37" t="str">
            <v>Stella Gambie</v>
          </cell>
        </row>
        <row r="38">
          <cell r="A38" t="str">
            <v>70H</v>
          </cell>
          <cell r="C38" t="str">
            <v>Alex Koloutsos</v>
          </cell>
          <cell r="D38" t="str">
            <v>Kristi Prifiti</v>
          </cell>
          <cell r="E38" t="str">
            <v>Ellen Gates</v>
          </cell>
          <cell r="F38" t="str">
            <v>Fernanda Wolfson</v>
          </cell>
        </row>
        <row r="39">
          <cell r="A39" t="str">
            <v>HJ</v>
          </cell>
          <cell r="C39" t="str">
            <v>Alex Koloutsos</v>
          </cell>
          <cell r="E39" t="str">
            <v>Mia Lennard</v>
          </cell>
        </row>
        <row r="40">
          <cell r="A40" t="str">
            <v>LJ</v>
          </cell>
          <cell r="B40" t="str">
            <v>Katie Cole</v>
          </cell>
          <cell r="C40" t="str">
            <v>Cecilia Eke</v>
          </cell>
          <cell r="D40" t="str">
            <v>Amy Coughlan</v>
          </cell>
          <cell r="E40" t="str">
            <v xml:space="preserve">Florence Tewkesbury </v>
          </cell>
          <cell r="F40" t="str">
            <v>Millie Button</v>
          </cell>
          <cell r="G40" t="str">
            <v>Joli Wong</v>
          </cell>
        </row>
        <row r="41">
          <cell r="A41" t="str">
            <v>SP</v>
          </cell>
          <cell r="C41" t="str">
            <v>Gracie Fox</v>
          </cell>
          <cell r="D41" t="str">
            <v>Alicia Stone</v>
          </cell>
          <cell r="E41" t="str">
            <v>Ellen Gates</v>
          </cell>
          <cell r="F41" t="str">
            <v>Fernanda Wolfson</v>
          </cell>
        </row>
        <row r="42">
          <cell r="A42" t="str">
            <v>DT</v>
          </cell>
          <cell r="C42" t="str">
            <v>Lyla porter</v>
          </cell>
          <cell r="E42" t="str">
            <v>Kitty Morgan</v>
          </cell>
          <cell r="F42" t="str">
            <v>Ellie Tennant</v>
          </cell>
        </row>
        <row r="43">
          <cell r="A43" t="str">
            <v>JT</v>
          </cell>
          <cell r="C43" t="str">
            <v>Neve Talbot</v>
          </cell>
          <cell r="D43" t="str">
            <v>Alicia Stone</v>
          </cell>
          <cell r="E43" t="str">
            <v xml:space="preserve">Ava Morrissy </v>
          </cell>
          <cell r="F43" t="str">
            <v>Betty Barry</v>
          </cell>
        </row>
        <row r="44">
          <cell r="A44" t="str">
            <v>4x100</v>
          </cell>
        </row>
        <row r="46">
          <cell r="A46" t="str">
            <v>75</v>
          </cell>
          <cell r="C46" t="str">
            <v>Bobby Murray</v>
          </cell>
          <cell r="D46" t="str">
            <v>Lily Holmes</v>
          </cell>
          <cell r="E46" t="str">
            <v>Ida-May Pocock</v>
          </cell>
          <cell r="F46" t="str">
            <v>Betty Barry</v>
          </cell>
          <cell r="G46" t="str">
            <v>Phoenix Bourne</v>
          </cell>
        </row>
        <row r="47">
          <cell r="A47" t="str">
            <v>150</v>
          </cell>
          <cell r="C47" t="str">
            <v>Betty Grice</v>
          </cell>
          <cell r="D47" t="str">
            <v>Ayana Reid</v>
          </cell>
          <cell r="E47" t="str">
            <v>Ida-May Pocock</v>
          </cell>
          <cell r="F47" t="str">
            <v>Ellie Tennant</v>
          </cell>
        </row>
        <row r="48">
          <cell r="A48" t="str">
            <v>600</v>
          </cell>
          <cell r="C48" t="str">
            <v>Fracessca Crittenden</v>
          </cell>
          <cell r="D48" t="str">
            <v>Grace Luford-Brown</v>
          </cell>
          <cell r="E48" t="str">
            <v>Ava Morrissy</v>
          </cell>
          <cell r="F48" t="str">
            <v>Sunshine Love</v>
          </cell>
          <cell r="G48" t="str">
            <v>Ava Pashley</v>
          </cell>
        </row>
        <row r="49">
          <cell r="A49" t="str">
            <v>1000</v>
          </cell>
          <cell r="C49" t="str">
            <v>Seren rowe</v>
          </cell>
          <cell r="D49" t="str">
            <v>Georgia Lennard</v>
          </cell>
          <cell r="E49" t="str">
            <v>Florence Tewkesbury</v>
          </cell>
          <cell r="F49" t="str">
            <v>Millie Button</v>
          </cell>
          <cell r="G49" t="str">
            <v>Millie Joy Wilmot</v>
          </cell>
        </row>
        <row r="50">
          <cell r="A50" t="str">
            <v>70H</v>
          </cell>
          <cell r="C50" t="str">
            <v>Fleur Vonderscher</v>
          </cell>
          <cell r="D50" t="str">
            <v>Lily Holmes</v>
          </cell>
          <cell r="E50" t="str">
            <v>Alyssa Cornford</v>
          </cell>
          <cell r="F50" t="str">
            <v>Eliza Barry</v>
          </cell>
        </row>
        <row r="51">
          <cell r="A51" t="str">
            <v>HJ</v>
          </cell>
          <cell r="C51" t="str">
            <v>Florence Matten</v>
          </cell>
        </row>
        <row r="52">
          <cell r="A52" t="str">
            <v>LJ</v>
          </cell>
          <cell r="C52" t="str">
            <v>Seren Rowe</v>
          </cell>
          <cell r="D52" t="str">
            <v>Grace Luford-Brown</v>
          </cell>
          <cell r="E52" t="str">
            <v>Sophie Smith</v>
          </cell>
          <cell r="F52" t="str">
            <v>Sunshine Love</v>
          </cell>
          <cell r="G52" t="str">
            <v>Uma Clarke</v>
          </cell>
        </row>
        <row r="53">
          <cell r="A53" t="str">
            <v>SP</v>
          </cell>
          <cell r="C53" t="str">
            <v>Fracessca Crittenden</v>
          </cell>
          <cell r="E53" t="str">
            <v>Alyssa Cornford</v>
          </cell>
          <cell r="F53" t="str">
            <v>Phoebe Green</v>
          </cell>
        </row>
        <row r="54">
          <cell r="A54" t="str">
            <v>DT</v>
          </cell>
          <cell r="C54" t="str">
            <v>Betty Grice</v>
          </cell>
          <cell r="F54" t="str">
            <v>Anna Westbury</v>
          </cell>
        </row>
        <row r="55">
          <cell r="A55" t="str">
            <v>JT</v>
          </cell>
          <cell r="C55" t="str">
            <v>Mia Diacci</v>
          </cell>
          <cell r="D55" t="str">
            <v>Sophie Cann</v>
          </cell>
          <cell r="E55" t="str">
            <v>Amelia Skelton</v>
          </cell>
          <cell r="F55" t="str">
            <v>Pippa Reynolds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5263-CE93-49AF-B748-90E426FCDFBA}">
  <dimension ref="A1:Q382"/>
  <sheetViews>
    <sheetView tabSelected="1" topLeftCell="A341" workbookViewId="0">
      <selection activeCell="C351" sqref="C351"/>
    </sheetView>
  </sheetViews>
  <sheetFormatPr defaultRowHeight="14.4" x14ac:dyDescent="0.3"/>
  <cols>
    <col min="1" max="1" width="6.88671875" style="1" customWidth="1"/>
    <col min="2" max="2" width="3.33203125" style="38" customWidth="1"/>
    <col min="3" max="3" width="30.109375" style="39" customWidth="1"/>
    <col min="4" max="4" width="25.33203125" style="39" customWidth="1"/>
    <col min="5" max="5" width="8.88671875" style="37"/>
    <col min="6" max="6" width="10.5546875" style="1" customWidth="1"/>
    <col min="7" max="7" width="5" style="1" bestFit="1" customWidth="1"/>
    <col min="8" max="13" width="4" customWidth="1"/>
    <col min="14" max="14" width="4.33203125" customWidth="1"/>
    <col min="15" max="15" width="8.6640625" customWidth="1"/>
    <col min="16" max="16" width="8.109375" customWidth="1"/>
    <col min="17" max="17" width="8" hidden="1" customWidth="1"/>
    <col min="257" max="257" width="6.88671875" customWidth="1"/>
    <col min="258" max="258" width="3.33203125" customWidth="1"/>
    <col min="259" max="259" width="30.109375" customWidth="1"/>
    <col min="260" max="260" width="25.33203125" customWidth="1"/>
    <col min="262" max="262" width="4.33203125" customWidth="1"/>
    <col min="263" max="263" width="5" bestFit="1" customWidth="1"/>
    <col min="264" max="269" width="4" customWidth="1"/>
    <col min="270" max="270" width="4.33203125" customWidth="1"/>
    <col min="271" max="271" width="8.6640625" customWidth="1"/>
    <col min="272" max="272" width="8.109375" customWidth="1"/>
    <col min="273" max="273" width="0" hidden="1" customWidth="1"/>
    <col min="513" max="513" width="6.88671875" customWidth="1"/>
    <col min="514" max="514" width="3.33203125" customWidth="1"/>
    <col min="515" max="515" width="30.109375" customWidth="1"/>
    <col min="516" max="516" width="25.33203125" customWidth="1"/>
    <col min="518" max="518" width="4.33203125" customWidth="1"/>
    <col min="519" max="519" width="5" bestFit="1" customWidth="1"/>
    <col min="520" max="525" width="4" customWidth="1"/>
    <col min="526" max="526" width="4.33203125" customWidth="1"/>
    <col min="527" max="527" width="8.6640625" customWidth="1"/>
    <col min="528" max="528" width="8.109375" customWidth="1"/>
    <col min="529" max="529" width="0" hidden="1" customWidth="1"/>
    <col min="769" max="769" width="6.88671875" customWidth="1"/>
    <col min="770" max="770" width="3.33203125" customWidth="1"/>
    <col min="771" max="771" width="30.109375" customWidth="1"/>
    <col min="772" max="772" width="25.33203125" customWidth="1"/>
    <col min="774" max="774" width="4.33203125" customWidth="1"/>
    <col min="775" max="775" width="5" bestFit="1" customWidth="1"/>
    <col min="776" max="781" width="4" customWidth="1"/>
    <col min="782" max="782" width="4.33203125" customWidth="1"/>
    <col min="783" max="783" width="8.6640625" customWidth="1"/>
    <col min="784" max="784" width="8.109375" customWidth="1"/>
    <col min="785" max="785" width="0" hidden="1" customWidth="1"/>
    <col min="1025" max="1025" width="6.88671875" customWidth="1"/>
    <col min="1026" max="1026" width="3.33203125" customWidth="1"/>
    <col min="1027" max="1027" width="30.109375" customWidth="1"/>
    <col min="1028" max="1028" width="25.33203125" customWidth="1"/>
    <col min="1030" max="1030" width="4.33203125" customWidth="1"/>
    <col min="1031" max="1031" width="5" bestFit="1" customWidth="1"/>
    <col min="1032" max="1037" width="4" customWidth="1"/>
    <col min="1038" max="1038" width="4.33203125" customWidth="1"/>
    <col min="1039" max="1039" width="8.6640625" customWidth="1"/>
    <col min="1040" max="1040" width="8.109375" customWidth="1"/>
    <col min="1041" max="1041" width="0" hidden="1" customWidth="1"/>
    <col min="1281" max="1281" width="6.88671875" customWidth="1"/>
    <col min="1282" max="1282" width="3.33203125" customWidth="1"/>
    <col min="1283" max="1283" width="30.109375" customWidth="1"/>
    <col min="1284" max="1284" width="25.33203125" customWidth="1"/>
    <col min="1286" max="1286" width="4.33203125" customWidth="1"/>
    <col min="1287" max="1287" width="5" bestFit="1" customWidth="1"/>
    <col min="1288" max="1293" width="4" customWidth="1"/>
    <col min="1294" max="1294" width="4.33203125" customWidth="1"/>
    <col min="1295" max="1295" width="8.6640625" customWidth="1"/>
    <col min="1296" max="1296" width="8.109375" customWidth="1"/>
    <col min="1297" max="1297" width="0" hidden="1" customWidth="1"/>
    <col min="1537" max="1537" width="6.88671875" customWidth="1"/>
    <col min="1538" max="1538" width="3.33203125" customWidth="1"/>
    <col min="1539" max="1539" width="30.109375" customWidth="1"/>
    <col min="1540" max="1540" width="25.33203125" customWidth="1"/>
    <col min="1542" max="1542" width="4.33203125" customWidth="1"/>
    <col min="1543" max="1543" width="5" bestFit="1" customWidth="1"/>
    <col min="1544" max="1549" width="4" customWidth="1"/>
    <col min="1550" max="1550" width="4.33203125" customWidth="1"/>
    <col min="1551" max="1551" width="8.6640625" customWidth="1"/>
    <col min="1552" max="1552" width="8.109375" customWidth="1"/>
    <col min="1553" max="1553" width="0" hidden="1" customWidth="1"/>
    <col min="1793" max="1793" width="6.88671875" customWidth="1"/>
    <col min="1794" max="1794" width="3.33203125" customWidth="1"/>
    <col min="1795" max="1795" width="30.109375" customWidth="1"/>
    <col min="1796" max="1796" width="25.33203125" customWidth="1"/>
    <col min="1798" max="1798" width="4.33203125" customWidth="1"/>
    <col min="1799" max="1799" width="5" bestFit="1" customWidth="1"/>
    <col min="1800" max="1805" width="4" customWidth="1"/>
    <col min="1806" max="1806" width="4.33203125" customWidth="1"/>
    <col min="1807" max="1807" width="8.6640625" customWidth="1"/>
    <col min="1808" max="1808" width="8.109375" customWidth="1"/>
    <col min="1809" max="1809" width="0" hidden="1" customWidth="1"/>
    <col min="2049" max="2049" width="6.88671875" customWidth="1"/>
    <col min="2050" max="2050" width="3.33203125" customWidth="1"/>
    <col min="2051" max="2051" width="30.109375" customWidth="1"/>
    <col min="2052" max="2052" width="25.33203125" customWidth="1"/>
    <col min="2054" max="2054" width="4.33203125" customWidth="1"/>
    <col min="2055" max="2055" width="5" bestFit="1" customWidth="1"/>
    <col min="2056" max="2061" width="4" customWidth="1"/>
    <col min="2062" max="2062" width="4.33203125" customWidth="1"/>
    <col min="2063" max="2063" width="8.6640625" customWidth="1"/>
    <col min="2064" max="2064" width="8.109375" customWidth="1"/>
    <col min="2065" max="2065" width="0" hidden="1" customWidth="1"/>
    <col min="2305" max="2305" width="6.88671875" customWidth="1"/>
    <col min="2306" max="2306" width="3.33203125" customWidth="1"/>
    <col min="2307" max="2307" width="30.109375" customWidth="1"/>
    <col min="2308" max="2308" width="25.33203125" customWidth="1"/>
    <col min="2310" max="2310" width="4.33203125" customWidth="1"/>
    <col min="2311" max="2311" width="5" bestFit="1" customWidth="1"/>
    <col min="2312" max="2317" width="4" customWidth="1"/>
    <col min="2318" max="2318" width="4.33203125" customWidth="1"/>
    <col min="2319" max="2319" width="8.6640625" customWidth="1"/>
    <col min="2320" max="2320" width="8.109375" customWidth="1"/>
    <col min="2321" max="2321" width="0" hidden="1" customWidth="1"/>
    <col min="2561" max="2561" width="6.88671875" customWidth="1"/>
    <col min="2562" max="2562" width="3.33203125" customWidth="1"/>
    <col min="2563" max="2563" width="30.109375" customWidth="1"/>
    <col min="2564" max="2564" width="25.33203125" customWidth="1"/>
    <col min="2566" max="2566" width="4.33203125" customWidth="1"/>
    <col min="2567" max="2567" width="5" bestFit="1" customWidth="1"/>
    <col min="2568" max="2573" width="4" customWidth="1"/>
    <col min="2574" max="2574" width="4.33203125" customWidth="1"/>
    <col min="2575" max="2575" width="8.6640625" customWidth="1"/>
    <col min="2576" max="2576" width="8.109375" customWidth="1"/>
    <col min="2577" max="2577" width="0" hidden="1" customWidth="1"/>
    <col min="2817" max="2817" width="6.88671875" customWidth="1"/>
    <col min="2818" max="2818" width="3.33203125" customWidth="1"/>
    <col min="2819" max="2819" width="30.109375" customWidth="1"/>
    <col min="2820" max="2820" width="25.33203125" customWidth="1"/>
    <col min="2822" max="2822" width="4.33203125" customWidth="1"/>
    <col min="2823" max="2823" width="5" bestFit="1" customWidth="1"/>
    <col min="2824" max="2829" width="4" customWidth="1"/>
    <col min="2830" max="2830" width="4.33203125" customWidth="1"/>
    <col min="2831" max="2831" width="8.6640625" customWidth="1"/>
    <col min="2832" max="2832" width="8.109375" customWidth="1"/>
    <col min="2833" max="2833" width="0" hidden="1" customWidth="1"/>
    <col min="3073" max="3073" width="6.88671875" customWidth="1"/>
    <col min="3074" max="3074" width="3.33203125" customWidth="1"/>
    <col min="3075" max="3075" width="30.109375" customWidth="1"/>
    <col min="3076" max="3076" width="25.33203125" customWidth="1"/>
    <col min="3078" max="3078" width="4.33203125" customWidth="1"/>
    <col min="3079" max="3079" width="5" bestFit="1" customWidth="1"/>
    <col min="3080" max="3085" width="4" customWidth="1"/>
    <col min="3086" max="3086" width="4.33203125" customWidth="1"/>
    <col min="3087" max="3087" width="8.6640625" customWidth="1"/>
    <col min="3088" max="3088" width="8.109375" customWidth="1"/>
    <col min="3089" max="3089" width="0" hidden="1" customWidth="1"/>
    <col min="3329" max="3329" width="6.88671875" customWidth="1"/>
    <col min="3330" max="3330" width="3.33203125" customWidth="1"/>
    <col min="3331" max="3331" width="30.109375" customWidth="1"/>
    <col min="3332" max="3332" width="25.33203125" customWidth="1"/>
    <col min="3334" max="3334" width="4.33203125" customWidth="1"/>
    <col min="3335" max="3335" width="5" bestFit="1" customWidth="1"/>
    <col min="3336" max="3341" width="4" customWidth="1"/>
    <col min="3342" max="3342" width="4.33203125" customWidth="1"/>
    <col min="3343" max="3343" width="8.6640625" customWidth="1"/>
    <col min="3344" max="3344" width="8.109375" customWidth="1"/>
    <col min="3345" max="3345" width="0" hidden="1" customWidth="1"/>
    <col min="3585" max="3585" width="6.88671875" customWidth="1"/>
    <col min="3586" max="3586" width="3.33203125" customWidth="1"/>
    <col min="3587" max="3587" width="30.109375" customWidth="1"/>
    <col min="3588" max="3588" width="25.33203125" customWidth="1"/>
    <col min="3590" max="3590" width="4.33203125" customWidth="1"/>
    <col min="3591" max="3591" width="5" bestFit="1" customWidth="1"/>
    <col min="3592" max="3597" width="4" customWidth="1"/>
    <col min="3598" max="3598" width="4.33203125" customWidth="1"/>
    <col min="3599" max="3599" width="8.6640625" customWidth="1"/>
    <col min="3600" max="3600" width="8.109375" customWidth="1"/>
    <col min="3601" max="3601" width="0" hidden="1" customWidth="1"/>
    <col min="3841" max="3841" width="6.88671875" customWidth="1"/>
    <col min="3842" max="3842" width="3.33203125" customWidth="1"/>
    <col min="3843" max="3843" width="30.109375" customWidth="1"/>
    <col min="3844" max="3844" width="25.33203125" customWidth="1"/>
    <col min="3846" max="3846" width="4.33203125" customWidth="1"/>
    <col min="3847" max="3847" width="5" bestFit="1" customWidth="1"/>
    <col min="3848" max="3853" width="4" customWidth="1"/>
    <col min="3854" max="3854" width="4.33203125" customWidth="1"/>
    <col min="3855" max="3855" width="8.6640625" customWidth="1"/>
    <col min="3856" max="3856" width="8.109375" customWidth="1"/>
    <col min="3857" max="3857" width="0" hidden="1" customWidth="1"/>
    <col min="4097" max="4097" width="6.88671875" customWidth="1"/>
    <col min="4098" max="4098" width="3.33203125" customWidth="1"/>
    <col min="4099" max="4099" width="30.109375" customWidth="1"/>
    <col min="4100" max="4100" width="25.33203125" customWidth="1"/>
    <col min="4102" max="4102" width="4.33203125" customWidth="1"/>
    <col min="4103" max="4103" width="5" bestFit="1" customWidth="1"/>
    <col min="4104" max="4109" width="4" customWidth="1"/>
    <col min="4110" max="4110" width="4.33203125" customWidth="1"/>
    <col min="4111" max="4111" width="8.6640625" customWidth="1"/>
    <col min="4112" max="4112" width="8.109375" customWidth="1"/>
    <col min="4113" max="4113" width="0" hidden="1" customWidth="1"/>
    <col min="4353" max="4353" width="6.88671875" customWidth="1"/>
    <col min="4354" max="4354" width="3.33203125" customWidth="1"/>
    <col min="4355" max="4355" width="30.109375" customWidth="1"/>
    <col min="4356" max="4356" width="25.33203125" customWidth="1"/>
    <col min="4358" max="4358" width="4.33203125" customWidth="1"/>
    <col min="4359" max="4359" width="5" bestFit="1" customWidth="1"/>
    <col min="4360" max="4365" width="4" customWidth="1"/>
    <col min="4366" max="4366" width="4.33203125" customWidth="1"/>
    <col min="4367" max="4367" width="8.6640625" customWidth="1"/>
    <col min="4368" max="4368" width="8.109375" customWidth="1"/>
    <col min="4369" max="4369" width="0" hidden="1" customWidth="1"/>
    <col min="4609" max="4609" width="6.88671875" customWidth="1"/>
    <col min="4610" max="4610" width="3.33203125" customWidth="1"/>
    <col min="4611" max="4611" width="30.109375" customWidth="1"/>
    <col min="4612" max="4612" width="25.33203125" customWidth="1"/>
    <col min="4614" max="4614" width="4.33203125" customWidth="1"/>
    <col min="4615" max="4615" width="5" bestFit="1" customWidth="1"/>
    <col min="4616" max="4621" width="4" customWidth="1"/>
    <col min="4622" max="4622" width="4.33203125" customWidth="1"/>
    <col min="4623" max="4623" width="8.6640625" customWidth="1"/>
    <col min="4624" max="4624" width="8.109375" customWidth="1"/>
    <col min="4625" max="4625" width="0" hidden="1" customWidth="1"/>
    <col min="4865" max="4865" width="6.88671875" customWidth="1"/>
    <col min="4866" max="4866" width="3.33203125" customWidth="1"/>
    <col min="4867" max="4867" width="30.109375" customWidth="1"/>
    <col min="4868" max="4868" width="25.33203125" customWidth="1"/>
    <col min="4870" max="4870" width="4.33203125" customWidth="1"/>
    <col min="4871" max="4871" width="5" bestFit="1" customWidth="1"/>
    <col min="4872" max="4877" width="4" customWidth="1"/>
    <col min="4878" max="4878" width="4.33203125" customWidth="1"/>
    <col min="4879" max="4879" width="8.6640625" customWidth="1"/>
    <col min="4880" max="4880" width="8.109375" customWidth="1"/>
    <col min="4881" max="4881" width="0" hidden="1" customWidth="1"/>
    <col min="5121" max="5121" width="6.88671875" customWidth="1"/>
    <col min="5122" max="5122" width="3.33203125" customWidth="1"/>
    <col min="5123" max="5123" width="30.109375" customWidth="1"/>
    <col min="5124" max="5124" width="25.33203125" customWidth="1"/>
    <col min="5126" max="5126" width="4.33203125" customWidth="1"/>
    <col min="5127" max="5127" width="5" bestFit="1" customWidth="1"/>
    <col min="5128" max="5133" width="4" customWidth="1"/>
    <col min="5134" max="5134" width="4.33203125" customWidth="1"/>
    <col min="5135" max="5135" width="8.6640625" customWidth="1"/>
    <col min="5136" max="5136" width="8.109375" customWidth="1"/>
    <col min="5137" max="5137" width="0" hidden="1" customWidth="1"/>
    <col min="5377" max="5377" width="6.88671875" customWidth="1"/>
    <col min="5378" max="5378" width="3.33203125" customWidth="1"/>
    <col min="5379" max="5379" width="30.109375" customWidth="1"/>
    <col min="5380" max="5380" width="25.33203125" customWidth="1"/>
    <col min="5382" max="5382" width="4.33203125" customWidth="1"/>
    <col min="5383" max="5383" width="5" bestFit="1" customWidth="1"/>
    <col min="5384" max="5389" width="4" customWidth="1"/>
    <col min="5390" max="5390" width="4.33203125" customWidth="1"/>
    <col min="5391" max="5391" width="8.6640625" customWidth="1"/>
    <col min="5392" max="5392" width="8.109375" customWidth="1"/>
    <col min="5393" max="5393" width="0" hidden="1" customWidth="1"/>
    <col min="5633" max="5633" width="6.88671875" customWidth="1"/>
    <col min="5634" max="5634" width="3.33203125" customWidth="1"/>
    <col min="5635" max="5635" width="30.109375" customWidth="1"/>
    <col min="5636" max="5636" width="25.33203125" customWidth="1"/>
    <col min="5638" max="5638" width="4.33203125" customWidth="1"/>
    <col min="5639" max="5639" width="5" bestFit="1" customWidth="1"/>
    <col min="5640" max="5645" width="4" customWidth="1"/>
    <col min="5646" max="5646" width="4.33203125" customWidth="1"/>
    <col min="5647" max="5647" width="8.6640625" customWidth="1"/>
    <col min="5648" max="5648" width="8.109375" customWidth="1"/>
    <col min="5649" max="5649" width="0" hidden="1" customWidth="1"/>
    <col min="5889" max="5889" width="6.88671875" customWidth="1"/>
    <col min="5890" max="5890" width="3.33203125" customWidth="1"/>
    <col min="5891" max="5891" width="30.109375" customWidth="1"/>
    <col min="5892" max="5892" width="25.33203125" customWidth="1"/>
    <col min="5894" max="5894" width="4.33203125" customWidth="1"/>
    <col min="5895" max="5895" width="5" bestFit="1" customWidth="1"/>
    <col min="5896" max="5901" width="4" customWidth="1"/>
    <col min="5902" max="5902" width="4.33203125" customWidth="1"/>
    <col min="5903" max="5903" width="8.6640625" customWidth="1"/>
    <col min="5904" max="5904" width="8.109375" customWidth="1"/>
    <col min="5905" max="5905" width="0" hidden="1" customWidth="1"/>
    <col min="6145" max="6145" width="6.88671875" customWidth="1"/>
    <col min="6146" max="6146" width="3.33203125" customWidth="1"/>
    <col min="6147" max="6147" width="30.109375" customWidth="1"/>
    <col min="6148" max="6148" width="25.33203125" customWidth="1"/>
    <col min="6150" max="6150" width="4.33203125" customWidth="1"/>
    <col min="6151" max="6151" width="5" bestFit="1" customWidth="1"/>
    <col min="6152" max="6157" width="4" customWidth="1"/>
    <col min="6158" max="6158" width="4.33203125" customWidth="1"/>
    <col min="6159" max="6159" width="8.6640625" customWidth="1"/>
    <col min="6160" max="6160" width="8.109375" customWidth="1"/>
    <col min="6161" max="6161" width="0" hidden="1" customWidth="1"/>
    <col min="6401" max="6401" width="6.88671875" customWidth="1"/>
    <col min="6402" max="6402" width="3.33203125" customWidth="1"/>
    <col min="6403" max="6403" width="30.109375" customWidth="1"/>
    <col min="6404" max="6404" width="25.33203125" customWidth="1"/>
    <col min="6406" max="6406" width="4.33203125" customWidth="1"/>
    <col min="6407" max="6407" width="5" bestFit="1" customWidth="1"/>
    <col min="6408" max="6413" width="4" customWidth="1"/>
    <col min="6414" max="6414" width="4.33203125" customWidth="1"/>
    <col min="6415" max="6415" width="8.6640625" customWidth="1"/>
    <col min="6416" max="6416" width="8.109375" customWidth="1"/>
    <col min="6417" max="6417" width="0" hidden="1" customWidth="1"/>
    <col min="6657" max="6657" width="6.88671875" customWidth="1"/>
    <col min="6658" max="6658" width="3.33203125" customWidth="1"/>
    <col min="6659" max="6659" width="30.109375" customWidth="1"/>
    <col min="6660" max="6660" width="25.33203125" customWidth="1"/>
    <col min="6662" max="6662" width="4.33203125" customWidth="1"/>
    <col min="6663" max="6663" width="5" bestFit="1" customWidth="1"/>
    <col min="6664" max="6669" width="4" customWidth="1"/>
    <col min="6670" max="6670" width="4.33203125" customWidth="1"/>
    <col min="6671" max="6671" width="8.6640625" customWidth="1"/>
    <col min="6672" max="6672" width="8.109375" customWidth="1"/>
    <col min="6673" max="6673" width="0" hidden="1" customWidth="1"/>
    <col min="6913" max="6913" width="6.88671875" customWidth="1"/>
    <col min="6914" max="6914" width="3.33203125" customWidth="1"/>
    <col min="6915" max="6915" width="30.109375" customWidth="1"/>
    <col min="6916" max="6916" width="25.33203125" customWidth="1"/>
    <col min="6918" max="6918" width="4.33203125" customWidth="1"/>
    <col min="6919" max="6919" width="5" bestFit="1" customWidth="1"/>
    <col min="6920" max="6925" width="4" customWidth="1"/>
    <col min="6926" max="6926" width="4.33203125" customWidth="1"/>
    <col min="6927" max="6927" width="8.6640625" customWidth="1"/>
    <col min="6928" max="6928" width="8.109375" customWidth="1"/>
    <col min="6929" max="6929" width="0" hidden="1" customWidth="1"/>
    <col min="7169" max="7169" width="6.88671875" customWidth="1"/>
    <col min="7170" max="7170" width="3.33203125" customWidth="1"/>
    <col min="7171" max="7171" width="30.109375" customWidth="1"/>
    <col min="7172" max="7172" width="25.33203125" customWidth="1"/>
    <col min="7174" max="7174" width="4.33203125" customWidth="1"/>
    <col min="7175" max="7175" width="5" bestFit="1" customWidth="1"/>
    <col min="7176" max="7181" width="4" customWidth="1"/>
    <col min="7182" max="7182" width="4.33203125" customWidth="1"/>
    <col min="7183" max="7183" width="8.6640625" customWidth="1"/>
    <col min="7184" max="7184" width="8.109375" customWidth="1"/>
    <col min="7185" max="7185" width="0" hidden="1" customWidth="1"/>
    <col min="7425" max="7425" width="6.88671875" customWidth="1"/>
    <col min="7426" max="7426" width="3.33203125" customWidth="1"/>
    <col min="7427" max="7427" width="30.109375" customWidth="1"/>
    <col min="7428" max="7428" width="25.33203125" customWidth="1"/>
    <col min="7430" max="7430" width="4.33203125" customWidth="1"/>
    <col min="7431" max="7431" width="5" bestFit="1" customWidth="1"/>
    <col min="7432" max="7437" width="4" customWidth="1"/>
    <col min="7438" max="7438" width="4.33203125" customWidth="1"/>
    <col min="7439" max="7439" width="8.6640625" customWidth="1"/>
    <col min="7440" max="7440" width="8.109375" customWidth="1"/>
    <col min="7441" max="7441" width="0" hidden="1" customWidth="1"/>
    <col min="7681" max="7681" width="6.88671875" customWidth="1"/>
    <col min="7682" max="7682" width="3.33203125" customWidth="1"/>
    <col min="7683" max="7683" width="30.109375" customWidth="1"/>
    <col min="7684" max="7684" width="25.33203125" customWidth="1"/>
    <col min="7686" max="7686" width="4.33203125" customWidth="1"/>
    <col min="7687" max="7687" width="5" bestFit="1" customWidth="1"/>
    <col min="7688" max="7693" width="4" customWidth="1"/>
    <col min="7694" max="7694" width="4.33203125" customWidth="1"/>
    <col min="7695" max="7695" width="8.6640625" customWidth="1"/>
    <col min="7696" max="7696" width="8.109375" customWidth="1"/>
    <col min="7697" max="7697" width="0" hidden="1" customWidth="1"/>
    <col min="7937" max="7937" width="6.88671875" customWidth="1"/>
    <col min="7938" max="7938" width="3.33203125" customWidth="1"/>
    <col min="7939" max="7939" width="30.109375" customWidth="1"/>
    <col min="7940" max="7940" width="25.33203125" customWidth="1"/>
    <col min="7942" max="7942" width="4.33203125" customWidth="1"/>
    <col min="7943" max="7943" width="5" bestFit="1" customWidth="1"/>
    <col min="7944" max="7949" width="4" customWidth="1"/>
    <col min="7950" max="7950" width="4.33203125" customWidth="1"/>
    <col min="7951" max="7951" width="8.6640625" customWidth="1"/>
    <col min="7952" max="7952" width="8.109375" customWidth="1"/>
    <col min="7953" max="7953" width="0" hidden="1" customWidth="1"/>
    <col min="8193" max="8193" width="6.88671875" customWidth="1"/>
    <col min="8194" max="8194" width="3.33203125" customWidth="1"/>
    <col min="8195" max="8195" width="30.109375" customWidth="1"/>
    <col min="8196" max="8196" width="25.33203125" customWidth="1"/>
    <col min="8198" max="8198" width="4.33203125" customWidth="1"/>
    <col min="8199" max="8199" width="5" bestFit="1" customWidth="1"/>
    <col min="8200" max="8205" width="4" customWidth="1"/>
    <col min="8206" max="8206" width="4.33203125" customWidth="1"/>
    <col min="8207" max="8207" width="8.6640625" customWidth="1"/>
    <col min="8208" max="8208" width="8.109375" customWidth="1"/>
    <col min="8209" max="8209" width="0" hidden="1" customWidth="1"/>
    <col min="8449" max="8449" width="6.88671875" customWidth="1"/>
    <col min="8450" max="8450" width="3.33203125" customWidth="1"/>
    <col min="8451" max="8451" width="30.109375" customWidth="1"/>
    <col min="8452" max="8452" width="25.33203125" customWidth="1"/>
    <col min="8454" max="8454" width="4.33203125" customWidth="1"/>
    <col min="8455" max="8455" width="5" bestFit="1" customWidth="1"/>
    <col min="8456" max="8461" width="4" customWidth="1"/>
    <col min="8462" max="8462" width="4.33203125" customWidth="1"/>
    <col min="8463" max="8463" width="8.6640625" customWidth="1"/>
    <col min="8464" max="8464" width="8.109375" customWidth="1"/>
    <col min="8465" max="8465" width="0" hidden="1" customWidth="1"/>
    <col min="8705" max="8705" width="6.88671875" customWidth="1"/>
    <col min="8706" max="8706" width="3.33203125" customWidth="1"/>
    <col min="8707" max="8707" width="30.109375" customWidth="1"/>
    <col min="8708" max="8708" width="25.33203125" customWidth="1"/>
    <col min="8710" max="8710" width="4.33203125" customWidth="1"/>
    <col min="8711" max="8711" width="5" bestFit="1" customWidth="1"/>
    <col min="8712" max="8717" width="4" customWidth="1"/>
    <col min="8718" max="8718" width="4.33203125" customWidth="1"/>
    <col min="8719" max="8719" width="8.6640625" customWidth="1"/>
    <col min="8720" max="8720" width="8.109375" customWidth="1"/>
    <col min="8721" max="8721" width="0" hidden="1" customWidth="1"/>
    <col min="8961" max="8961" width="6.88671875" customWidth="1"/>
    <col min="8962" max="8962" width="3.33203125" customWidth="1"/>
    <col min="8963" max="8963" width="30.109375" customWidth="1"/>
    <col min="8964" max="8964" width="25.33203125" customWidth="1"/>
    <col min="8966" max="8966" width="4.33203125" customWidth="1"/>
    <col min="8967" max="8967" width="5" bestFit="1" customWidth="1"/>
    <col min="8968" max="8973" width="4" customWidth="1"/>
    <col min="8974" max="8974" width="4.33203125" customWidth="1"/>
    <col min="8975" max="8975" width="8.6640625" customWidth="1"/>
    <col min="8976" max="8976" width="8.109375" customWidth="1"/>
    <col min="8977" max="8977" width="0" hidden="1" customWidth="1"/>
    <col min="9217" max="9217" width="6.88671875" customWidth="1"/>
    <col min="9218" max="9218" width="3.33203125" customWidth="1"/>
    <col min="9219" max="9219" width="30.109375" customWidth="1"/>
    <col min="9220" max="9220" width="25.33203125" customWidth="1"/>
    <col min="9222" max="9222" width="4.33203125" customWidth="1"/>
    <col min="9223" max="9223" width="5" bestFit="1" customWidth="1"/>
    <col min="9224" max="9229" width="4" customWidth="1"/>
    <col min="9230" max="9230" width="4.33203125" customWidth="1"/>
    <col min="9231" max="9231" width="8.6640625" customWidth="1"/>
    <col min="9232" max="9232" width="8.109375" customWidth="1"/>
    <col min="9233" max="9233" width="0" hidden="1" customWidth="1"/>
    <col min="9473" max="9473" width="6.88671875" customWidth="1"/>
    <col min="9474" max="9474" width="3.33203125" customWidth="1"/>
    <col min="9475" max="9475" width="30.109375" customWidth="1"/>
    <col min="9476" max="9476" width="25.33203125" customWidth="1"/>
    <col min="9478" max="9478" width="4.33203125" customWidth="1"/>
    <col min="9479" max="9479" width="5" bestFit="1" customWidth="1"/>
    <col min="9480" max="9485" width="4" customWidth="1"/>
    <col min="9486" max="9486" width="4.33203125" customWidth="1"/>
    <col min="9487" max="9487" width="8.6640625" customWidth="1"/>
    <col min="9488" max="9488" width="8.109375" customWidth="1"/>
    <col min="9489" max="9489" width="0" hidden="1" customWidth="1"/>
    <col min="9729" max="9729" width="6.88671875" customWidth="1"/>
    <col min="9730" max="9730" width="3.33203125" customWidth="1"/>
    <col min="9731" max="9731" width="30.109375" customWidth="1"/>
    <col min="9732" max="9732" width="25.33203125" customWidth="1"/>
    <col min="9734" max="9734" width="4.33203125" customWidth="1"/>
    <col min="9735" max="9735" width="5" bestFit="1" customWidth="1"/>
    <col min="9736" max="9741" width="4" customWidth="1"/>
    <col min="9742" max="9742" width="4.33203125" customWidth="1"/>
    <col min="9743" max="9743" width="8.6640625" customWidth="1"/>
    <col min="9744" max="9744" width="8.109375" customWidth="1"/>
    <col min="9745" max="9745" width="0" hidden="1" customWidth="1"/>
    <col min="9985" max="9985" width="6.88671875" customWidth="1"/>
    <col min="9986" max="9986" width="3.33203125" customWidth="1"/>
    <col min="9987" max="9987" width="30.109375" customWidth="1"/>
    <col min="9988" max="9988" width="25.33203125" customWidth="1"/>
    <col min="9990" max="9990" width="4.33203125" customWidth="1"/>
    <col min="9991" max="9991" width="5" bestFit="1" customWidth="1"/>
    <col min="9992" max="9997" width="4" customWidth="1"/>
    <col min="9998" max="9998" width="4.33203125" customWidth="1"/>
    <col min="9999" max="9999" width="8.6640625" customWidth="1"/>
    <col min="10000" max="10000" width="8.109375" customWidth="1"/>
    <col min="10001" max="10001" width="0" hidden="1" customWidth="1"/>
    <col min="10241" max="10241" width="6.88671875" customWidth="1"/>
    <col min="10242" max="10242" width="3.33203125" customWidth="1"/>
    <col min="10243" max="10243" width="30.109375" customWidth="1"/>
    <col min="10244" max="10244" width="25.33203125" customWidth="1"/>
    <col min="10246" max="10246" width="4.33203125" customWidth="1"/>
    <col min="10247" max="10247" width="5" bestFit="1" customWidth="1"/>
    <col min="10248" max="10253" width="4" customWidth="1"/>
    <col min="10254" max="10254" width="4.33203125" customWidth="1"/>
    <col min="10255" max="10255" width="8.6640625" customWidth="1"/>
    <col min="10256" max="10256" width="8.109375" customWidth="1"/>
    <col min="10257" max="10257" width="0" hidden="1" customWidth="1"/>
    <col min="10497" max="10497" width="6.88671875" customWidth="1"/>
    <col min="10498" max="10498" width="3.33203125" customWidth="1"/>
    <col min="10499" max="10499" width="30.109375" customWidth="1"/>
    <col min="10500" max="10500" width="25.33203125" customWidth="1"/>
    <col min="10502" max="10502" width="4.33203125" customWidth="1"/>
    <col min="10503" max="10503" width="5" bestFit="1" customWidth="1"/>
    <col min="10504" max="10509" width="4" customWidth="1"/>
    <col min="10510" max="10510" width="4.33203125" customWidth="1"/>
    <col min="10511" max="10511" width="8.6640625" customWidth="1"/>
    <col min="10512" max="10512" width="8.109375" customWidth="1"/>
    <col min="10513" max="10513" width="0" hidden="1" customWidth="1"/>
    <col min="10753" max="10753" width="6.88671875" customWidth="1"/>
    <col min="10754" max="10754" width="3.33203125" customWidth="1"/>
    <col min="10755" max="10755" width="30.109375" customWidth="1"/>
    <col min="10756" max="10756" width="25.33203125" customWidth="1"/>
    <col min="10758" max="10758" width="4.33203125" customWidth="1"/>
    <col min="10759" max="10759" width="5" bestFit="1" customWidth="1"/>
    <col min="10760" max="10765" width="4" customWidth="1"/>
    <col min="10766" max="10766" width="4.33203125" customWidth="1"/>
    <col min="10767" max="10767" width="8.6640625" customWidth="1"/>
    <col min="10768" max="10768" width="8.109375" customWidth="1"/>
    <col min="10769" max="10769" width="0" hidden="1" customWidth="1"/>
    <col min="11009" max="11009" width="6.88671875" customWidth="1"/>
    <col min="11010" max="11010" width="3.33203125" customWidth="1"/>
    <col min="11011" max="11011" width="30.109375" customWidth="1"/>
    <col min="11012" max="11012" width="25.33203125" customWidth="1"/>
    <col min="11014" max="11014" width="4.33203125" customWidth="1"/>
    <col min="11015" max="11015" width="5" bestFit="1" customWidth="1"/>
    <col min="11016" max="11021" width="4" customWidth="1"/>
    <col min="11022" max="11022" width="4.33203125" customWidth="1"/>
    <col min="11023" max="11023" width="8.6640625" customWidth="1"/>
    <col min="11024" max="11024" width="8.109375" customWidth="1"/>
    <col min="11025" max="11025" width="0" hidden="1" customWidth="1"/>
    <col min="11265" max="11265" width="6.88671875" customWidth="1"/>
    <col min="11266" max="11266" width="3.33203125" customWidth="1"/>
    <col min="11267" max="11267" width="30.109375" customWidth="1"/>
    <col min="11268" max="11268" width="25.33203125" customWidth="1"/>
    <col min="11270" max="11270" width="4.33203125" customWidth="1"/>
    <col min="11271" max="11271" width="5" bestFit="1" customWidth="1"/>
    <col min="11272" max="11277" width="4" customWidth="1"/>
    <col min="11278" max="11278" width="4.33203125" customWidth="1"/>
    <col min="11279" max="11279" width="8.6640625" customWidth="1"/>
    <col min="11280" max="11280" width="8.109375" customWidth="1"/>
    <col min="11281" max="11281" width="0" hidden="1" customWidth="1"/>
    <col min="11521" max="11521" width="6.88671875" customWidth="1"/>
    <col min="11522" max="11522" width="3.33203125" customWidth="1"/>
    <col min="11523" max="11523" width="30.109375" customWidth="1"/>
    <col min="11524" max="11524" width="25.33203125" customWidth="1"/>
    <col min="11526" max="11526" width="4.33203125" customWidth="1"/>
    <col min="11527" max="11527" width="5" bestFit="1" customWidth="1"/>
    <col min="11528" max="11533" width="4" customWidth="1"/>
    <col min="11534" max="11534" width="4.33203125" customWidth="1"/>
    <col min="11535" max="11535" width="8.6640625" customWidth="1"/>
    <col min="11536" max="11536" width="8.109375" customWidth="1"/>
    <col min="11537" max="11537" width="0" hidden="1" customWidth="1"/>
    <col min="11777" max="11777" width="6.88671875" customWidth="1"/>
    <col min="11778" max="11778" width="3.33203125" customWidth="1"/>
    <col min="11779" max="11779" width="30.109375" customWidth="1"/>
    <col min="11780" max="11780" width="25.33203125" customWidth="1"/>
    <col min="11782" max="11782" width="4.33203125" customWidth="1"/>
    <col min="11783" max="11783" width="5" bestFit="1" customWidth="1"/>
    <col min="11784" max="11789" width="4" customWidth="1"/>
    <col min="11790" max="11790" width="4.33203125" customWidth="1"/>
    <col min="11791" max="11791" width="8.6640625" customWidth="1"/>
    <col min="11792" max="11792" width="8.109375" customWidth="1"/>
    <col min="11793" max="11793" width="0" hidden="1" customWidth="1"/>
    <col min="12033" max="12033" width="6.88671875" customWidth="1"/>
    <col min="12034" max="12034" width="3.33203125" customWidth="1"/>
    <col min="12035" max="12035" width="30.109375" customWidth="1"/>
    <col min="12036" max="12036" width="25.33203125" customWidth="1"/>
    <col min="12038" max="12038" width="4.33203125" customWidth="1"/>
    <col min="12039" max="12039" width="5" bestFit="1" customWidth="1"/>
    <col min="12040" max="12045" width="4" customWidth="1"/>
    <col min="12046" max="12046" width="4.33203125" customWidth="1"/>
    <col min="12047" max="12047" width="8.6640625" customWidth="1"/>
    <col min="12048" max="12048" width="8.109375" customWidth="1"/>
    <col min="12049" max="12049" width="0" hidden="1" customWidth="1"/>
    <col min="12289" max="12289" width="6.88671875" customWidth="1"/>
    <col min="12290" max="12290" width="3.33203125" customWidth="1"/>
    <col min="12291" max="12291" width="30.109375" customWidth="1"/>
    <col min="12292" max="12292" width="25.33203125" customWidth="1"/>
    <col min="12294" max="12294" width="4.33203125" customWidth="1"/>
    <col min="12295" max="12295" width="5" bestFit="1" customWidth="1"/>
    <col min="12296" max="12301" width="4" customWidth="1"/>
    <col min="12302" max="12302" width="4.33203125" customWidth="1"/>
    <col min="12303" max="12303" width="8.6640625" customWidth="1"/>
    <col min="12304" max="12304" width="8.109375" customWidth="1"/>
    <col min="12305" max="12305" width="0" hidden="1" customWidth="1"/>
    <col min="12545" max="12545" width="6.88671875" customWidth="1"/>
    <col min="12546" max="12546" width="3.33203125" customWidth="1"/>
    <col min="12547" max="12547" width="30.109375" customWidth="1"/>
    <col min="12548" max="12548" width="25.33203125" customWidth="1"/>
    <col min="12550" max="12550" width="4.33203125" customWidth="1"/>
    <col min="12551" max="12551" width="5" bestFit="1" customWidth="1"/>
    <col min="12552" max="12557" width="4" customWidth="1"/>
    <col min="12558" max="12558" width="4.33203125" customWidth="1"/>
    <col min="12559" max="12559" width="8.6640625" customWidth="1"/>
    <col min="12560" max="12560" width="8.109375" customWidth="1"/>
    <col min="12561" max="12561" width="0" hidden="1" customWidth="1"/>
    <col min="12801" max="12801" width="6.88671875" customWidth="1"/>
    <col min="12802" max="12802" width="3.33203125" customWidth="1"/>
    <col min="12803" max="12803" width="30.109375" customWidth="1"/>
    <col min="12804" max="12804" width="25.33203125" customWidth="1"/>
    <col min="12806" max="12806" width="4.33203125" customWidth="1"/>
    <col min="12807" max="12807" width="5" bestFit="1" customWidth="1"/>
    <col min="12808" max="12813" width="4" customWidth="1"/>
    <col min="12814" max="12814" width="4.33203125" customWidth="1"/>
    <col min="12815" max="12815" width="8.6640625" customWidth="1"/>
    <col min="12816" max="12816" width="8.109375" customWidth="1"/>
    <col min="12817" max="12817" width="0" hidden="1" customWidth="1"/>
    <col min="13057" max="13057" width="6.88671875" customWidth="1"/>
    <col min="13058" max="13058" width="3.33203125" customWidth="1"/>
    <col min="13059" max="13059" width="30.109375" customWidth="1"/>
    <col min="13060" max="13060" width="25.33203125" customWidth="1"/>
    <col min="13062" max="13062" width="4.33203125" customWidth="1"/>
    <col min="13063" max="13063" width="5" bestFit="1" customWidth="1"/>
    <col min="13064" max="13069" width="4" customWidth="1"/>
    <col min="13070" max="13070" width="4.33203125" customWidth="1"/>
    <col min="13071" max="13071" width="8.6640625" customWidth="1"/>
    <col min="13072" max="13072" width="8.109375" customWidth="1"/>
    <col min="13073" max="13073" width="0" hidden="1" customWidth="1"/>
    <col min="13313" max="13313" width="6.88671875" customWidth="1"/>
    <col min="13314" max="13314" width="3.33203125" customWidth="1"/>
    <col min="13315" max="13315" width="30.109375" customWidth="1"/>
    <col min="13316" max="13316" width="25.33203125" customWidth="1"/>
    <col min="13318" max="13318" width="4.33203125" customWidth="1"/>
    <col min="13319" max="13319" width="5" bestFit="1" customWidth="1"/>
    <col min="13320" max="13325" width="4" customWidth="1"/>
    <col min="13326" max="13326" width="4.33203125" customWidth="1"/>
    <col min="13327" max="13327" width="8.6640625" customWidth="1"/>
    <col min="13328" max="13328" width="8.109375" customWidth="1"/>
    <col min="13329" max="13329" width="0" hidden="1" customWidth="1"/>
    <col min="13569" max="13569" width="6.88671875" customWidth="1"/>
    <col min="13570" max="13570" width="3.33203125" customWidth="1"/>
    <col min="13571" max="13571" width="30.109375" customWidth="1"/>
    <col min="13572" max="13572" width="25.33203125" customWidth="1"/>
    <col min="13574" max="13574" width="4.33203125" customWidth="1"/>
    <col min="13575" max="13575" width="5" bestFit="1" customWidth="1"/>
    <col min="13576" max="13581" width="4" customWidth="1"/>
    <col min="13582" max="13582" width="4.33203125" customWidth="1"/>
    <col min="13583" max="13583" width="8.6640625" customWidth="1"/>
    <col min="13584" max="13584" width="8.109375" customWidth="1"/>
    <col min="13585" max="13585" width="0" hidden="1" customWidth="1"/>
    <col min="13825" max="13825" width="6.88671875" customWidth="1"/>
    <col min="13826" max="13826" width="3.33203125" customWidth="1"/>
    <col min="13827" max="13827" width="30.109375" customWidth="1"/>
    <col min="13828" max="13828" width="25.33203125" customWidth="1"/>
    <col min="13830" max="13830" width="4.33203125" customWidth="1"/>
    <col min="13831" max="13831" width="5" bestFit="1" customWidth="1"/>
    <col min="13832" max="13837" width="4" customWidth="1"/>
    <col min="13838" max="13838" width="4.33203125" customWidth="1"/>
    <col min="13839" max="13839" width="8.6640625" customWidth="1"/>
    <col min="13840" max="13840" width="8.109375" customWidth="1"/>
    <col min="13841" max="13841" width="0" hidden="1" customWidth="1"/>
    <col min="14081" max="14081" width="6.88671875" customWidth="1"/>
    <col min="14082" max="14082" width="3.33203125" customWidth="1"/>
    <col min="14083" max="14083" width="30.109375" customWidth="1"/>
    <col min="14084" max="14084" width="25.33203125" customWidth="1"/>
    <col min="14086" max="14086" width="4.33203125" customWidth="1"/>
    <col min="14087" max="14087" width="5" bestFit="1" customWidth="1"/>
    <col min="14088" max="14093" width="4" customWidth="1"/>
    <col min="14094" max="14094" width="4.33203125" customWidth="1"/>
    <col min="14095" max="14095" width="8.6640625" customWidth="1"/>
    <col min="14096" max="14096" width="8.109375" customWidth="1"/>
    <col min="14097" max="14097" width="0" hidden="1" customWidth="1"/>
    <col min="14337" max="14337" width="6.88671875" customWidth="1"/>
    <col min="14338" max="14338" width="3.33203125" customWidth="1"/>
    <col min="14339" max="14339" width="30.109375" customWidth="1"/>
    <col min="14340" max="14340" width="25.33203125" customWidth="1"/>
    <col min="14342" max="14342" width="4.33203125" customWidth="1"/>
    <col min="14343" max="14343" width="5" bestFit="1" customWidth="1"/>
    <col min="14344" max="14349" width="4" customWidth="1"/>
    <col min="14350" max="14350" width="4.33203125" customWidth="1"/>
    <col min="14351" max="14351" width="8.6640625" customWidth="1"/>
    <col min="14352" max="14352" width="8.109375" customWidth="1"/>
    <col min="14353" max="14353" width="0" hidden="1" customWidth="1"/>
    <col min="14593" max="14593" width="6.88671875" customWidth="1"/>
    <col min="14594" max="14594" width="3.33203125" customWidth="1"/>
    <col min="14595" max="14595" width="30.109375" customWidth="1"/>
    <col min="14596" max="14596" width="25.33203125" customWidth="1"/>
    <col min="14598" max="14598" width="4.33203125" customWidth="1"/>
    <col min="14599" max="14599" width="5" bestFit="1" customWidth="1"/>
    <col min="14600" max="14605" width="4" customWidth="1"/>
    <col min="14606" max="14606" width="4.33203125" customWidth="1"/>
    <col min="14607" max="14607" width="8.6640625" customWidth="1"/>
    <col min="14608" max="14608" width="8.109375" customWidth="1"/>
    <col min="14609" max="14609" width="0" hidden="1" customWidth="1"/>
    <col min="14849" max="14849" width="6.88671875" customWidth="1"/>
    <col min="14850" max="14850" width="3.33203125" customWidth="1"/>
    <col min="14851" max="14851" width="30.109375" customWidth="1"/>
    <col min="14852" max="14852" width="25.33203125" customWidth="1"/>
    <col min="14854" max="14854" width="4.33203125" customWidth="1"/>
    <col min="14855" max="14855" width="5" bestFit="1" customWidth="1"/>
    <col min="14856" max="14861" width="4" customWidth="1"/>
    <col min="14862" max="14862" width="4.33203125" customWidth="1"/>
    <col min="14863" max="14863" width="8.6640625" customWidth="1"/>
    <col min="14864" max="14864" width="8.109375" customWidth="1"/>
    <col min="14865" max="14865" width="0" hidden="1" customWidth="1"/>
    <col min="15105" max="15105" width="6.88671875" customWidth="1"/>
    <col min="15106" max="15106" width="3.33203125" customWidth="1"/>
    <col min="15107" max="15107" width="30.109375" customWidth="1"/>
    <col min="15108" max="15108" width="25.33203125" customWidth="1"/>
    <col min="15110" max="15110" width="4.33203125" customWidth="1"/>
    <col min="15111" max="15111" width="5" bestFit="1" customWidth="1"/>
    <col min="15112" max="15117" width="4" customWidth="1"/>
    <col min="15118" max="15118" width="4.33203125" customWidth="1"/>
    <col min="15119" max="15119" width="8.6640625" customWidth="1"/>
    <col min="15120" max="15120" width="8.109375" customWidth="1"/>
    <col min="15121" max="15121" width="0" hidden="1" customWidth="1"/>
    <col min="15361" max="15361" width="6.88671875" customWidth="1"/>
    <col min="15362" max="15362" width="3.33203125" customWidth="1"/>
    <col min="15363" max="15363" width="30.109375" customWidth="1"/>
    <col min="15364" max="15364" width="25.33203125" customWidth="1"/>
    <col min="15366" max="15366" width="4.33203125" customWidth="1"/>
    <col min="15367" max="15367" width="5" bestFit="1" customWidth="1"/>
    <col min="15368" max="15373" width="4" customWidth="1"/>
    <col min="15374" max="15374" width="4.33203125" customWidth="1"/>
    <col min="15375" max="15375" width="8.6640625" customWidth="1"/>
    <col min="15376" max="15376" width="8.109375" customWidth="1"/>
    <col min="15377" max="15377" width="0" hidden="1" customWidth="1"/>
    <col min="15617" max="15617" width="6.88671875" customWidth="1"/>
    <col min="15618" max="15618" width="3.33203125" customWidth="1"/>
    <col min="15619" max="15619" width="30.109375" customWidth="1"/>
    <col min="15620" max="15620" width="25.33203125" customWidth="1"/>
    <col min="15622" max="15622" width="4.33203125" customWidth="1"/>
    <col min="15623" max="15623" width="5" bestFit="1" customWidth="1"/>
    <col min="15624" max="15629" width="4" customWidth="1"/>
    <col min="15630" max="15630" width="4.33203125" customWidth="1"/>
    <col min="15631" max="15631" width="8.6640625" customWidth="1"/>
    <col min="15632" max="15632" width="8.109375" customWidth="1"/>
    <col min="15633" max="15633" width="0" hidden="1" customWidth="1"/>
    <col min="15873" max="15873" width="6.88671875" customWidth="1"/>
    <col min="15874" max="15874" width="3.33203125" customWidth="1"/>
    <col min="15875" max="15875" width="30.109375" customWidth="1"/>
    <col min="15876" max="15876" width="25.33203125" customWidth="1"/>
    <col min="15878" max="15878" width="4.33203125" customWidth="1"/>
    <col min="15879" max="15879" width="5" bestFit="1" customWidth="1"/>
    <col min="15880" max="15885" width="4" customWidth="1"/>
    <col min="15886" max="15886" width="4.33203125" customWidth="1"/>
    <col min="15887" max="15887" width="8.6640625" customWidth="1"/>
    <col min="15888" max="15888" width="8.109375" customWidth="1"/>
    <col min="15889" max="15889" width="0" hidden="1" customWidth="1"/>
    <col min="16129" max="16129" width="6.88671875" customWidth="1"/>
    <col min="16130" max="16130" width="3.33203125" customWidth="1"/>
    <col min="16131" max="16131" width="30.109375" customWidth="1"/>
    <col min="16132" max="16132" width="25.33203125" customWidth="1"/>
    <col min="16134" max="16134" width="4.33203125" customWidth="1"/>
    <col min="16135" max="16135" width="5" bestFit="1" customWidth="1"/>
    <col min="16136" max="16141" width="4" customWidth="1"/>
    <col min="16142" max="16142" width="4.33203125" customWidth="1"/>
    <col min="16143" max="16143" width="8.6640625" customWidth="1"/>
    <col min="16144" max="16144" width="8.109375" customWidth="1"/>
    <col min="16145" max="16145" width="0" hidden="1" customWidth="1"/>
  </cols>
  <sheetData>
    <row r="1" spans="1:17" ht="15.6" x14ac:dyDescent="0.3">
      <c r="B1" s="2" t="str">
        <f>[1]Dec!B1</f>
        <v xml:space="preserve">Sussex Under 13 League - East Division </v>
      </c>
      <c r="C1" s="3"/>
      <c r="D1" s="3"/>
      <c r="E1" s="3"/>
      <c r="F1" s="3"/>
      <c r="G1" s="4"/>
    </row>
    <row r="2" spans="1:17" x14ac:dyDescent="0.3">
      <c r="A2" s="5"/>
      <c r="B2" s="6"/>
      <c r="C2" s="7" t="s">
        <v>0</v>
      </c>
      <c r="D2" s="7" t="s">
        <v>1</v>
      </c>
      <c r="E2" s="8"/>
      <c r="F2" s="9"/>
      <c r="G2" s="10"/>
      <c r="H2" s="11"/>
      <c r="I2" s="11"/>
      <c r="J2" s="11"/>
      <c r="K2" s="11"/>
      <c r="L2" s="11"/>
      <c r="M2" s="11"/>
      <c r="N2" s="11"/>
      <c r="O2" s="11"/>
      <c r="P2" s="11"/>
    </row>
    <row r="3" spans="1:17" x14ac:dyDescent="0.3">
      <c r="A3" s="12"/>
      <c r="B3" s="13" t="s">
        <v>2</v>
      </c>
      <c r="C3" s="14" t="s">
        <v>3</v>
      </c>
      <c r="D3" s="15">
        <f>$H$304</f>
        <v>24</v>
      </c>
      <c r="E3" s="16" t="s">
        <v>4</v>
      </c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</row>
    <row r="4" spans="1:17" x14ac:dyDescent="0.3">
      <c r="A4" s="12"/>
      <c r="B4" s="13" t="s">
        <v>5</v>
      </c>
      <c r="C4" s="14" t="s">
        <v>6</v>
      </c>
      <c r="D4" s="15">
        <f>$I$304</f>
        <v>215</v>
      </c>
      <c r="E4" s="16" t="s">
        <v>7</v>
      </c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</row>
    <row r="5" spans="1:17" x14ac:dyDescent="0.3">
      <c r="A5" s="12"/>
      <c r="B5" s="13" t="s">
        <v>8</v>
      </c>
      <c r="C5" s="14" t="s">
        <v>9</v>
      </c>
      <c r="D5" s="15">
        <f>$J$304</f>
        <v>154</v>
      </c>
      <c r="E5" s="16" t="s">
        <v>10</v>
      </c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</row>
    <row r="6" spans="1:17" x14ac:dyDescent="0.3">
      <c r="A6" s="12"/>
      <c r="B6" s="13" t="s">
        <v>11</v>
      </c>
      <c r="C6" s="14" t="s">
        <v>12</v>
      </c>
      <c r="D6" s="15">
        <f>$K$304</f>
        <v>96</v>
      </c>
      <c r="E6" s="16" t="s">
        <v>13</v>
      </c>
      <c r="F6" s="9"/>
      <c r="G6" s="10"/>
      <c r="H6" s="11"/>
      <c r="I6" s="11"/>
      <c r="J6" s="11"/>
      <c r="K6" s="11"/>
      <c r="L6" s="11"/>
      <c r="M6" s="11"/>
      <c r="N6" s="11"/>
      <c r="O6" s="11"/>
      <c r="P6" s="11"/>
    </row>
    <row r="7" spans="1:17" x14ac:dyDescent="0.3">
      <c r="A7" s="12"/>
      <c r="B7" s="13" t="s">
        <v>14</v>
      </c>
      <c r="C7" s="14" t="s">
        <v>15</v>
      </c>
      <c r="D7" s="15">
        <f>$L$304</f>
        <v>132</v>
      </c>
      <c r="E7" s="16" t="s">
        <v>16</v>
      </c>
      <c r="F7" s="9"/>
      <c r="G7" s="10"/>
      <c r="H7" s="11"/>
      <c r="I7" s="11"/>
      <c r="J7" s="11"/>
      <c r="K7" s="11"/>
      <c r="L7" s="11"/>
      <c r="M7" s="11"/>
      <c r="N7" s="11"/>
      <c r="O7" s="11"/>
      <c r="P7" s="11"/>
    </row>
    <row r="8" spans="1:17" x14ac:dyDescent="0.3">
      <c r="A8" s="12"/>
      <c r="B8" s="13" t="s">
        <v>17</v>
      </c>
      <c r="C8" s="14" t="s">
        <v>18</v>
      </c>
      <c r="D8" s="15">
        <f>$M$304</f>
        <v>79</v>
      </c>
      <c r="E8" s="16" t="s">
        <v>19</v>
      </c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</row>
    <row r="9" spans="1:17" ht="35.25" customHeight="1" x14ac:dyDescent="0.75">
      <c r="A9" s="12"/>
      <c r="B9" s="17"/>
      <c r="C9" s="18"/>
      <c r="D9" s="7"/>
      <c r="E9" s="19"/>
      <c r="F9" s="20"/>
      <c r="G9" s="10"/>
      <c r="H9" s="21" t="str">
        <f>LEFT([1]Dec!B3,6)</f>
        <v>Hastin</v>
      </c>
      <c r="I9" s="21" t="str">
        <f>LEFT([1]Dec!B4,6)</f>
        <v>Bright</v>
      </c>
      <c r="J9" s="21" t="str">
        <f>LEFT([1]Dec!B5,6)</f>
        <v>Eastbo</v>
      </c>
      <c r="K9" s="21" t="str">
        <f>LEFT([1]Dec!B6,6)</f>
        <v>Hy Run</v>
      </c>
      <c r="L9" s="21" t="str">
        <f>LEFT([1]Dec!B7,6)</f>
        <v>Lewes</v>
      </c>
      <c r="M9" s="21" t="str">
        <f>LEFT([1]Dec!B8,6)</f>
        <v>Phoeni</v>
      </c>
      <c r="N9" s="22" t="s">
        <v>20</v>
      </c>
      <c r="O9" s="11"/>
      <c r="P9" s="11"/>
    </row>
    <row r="10" spans="1:17" x14ac:dyDescent="0.3">
      <c r="A10" s="23" t="s">
        <v>21</v>
      </c>
      <c r="B10" s="17"/>
      <c r="C10" s="24" t="s">
        <v>22</v>
      </c>
      <c r="D10" s="25"/>
      <c r="E10" s="26"/>
      <c r="F10" s="9"/>
      <c r="G10" s="10"/>
      <c r="H10" s="16" t="str">
        <f>[1]Dec!A3</f>
        <v>A</v>
      </c>
      <c r="I10" s="16" t="str">
        <f>[1]Dec!A4</f>
        <v>B</v>
      </c>
      <c r="J10" s="16" t="str">
        <f>[1]Dec!A5</f>
        <v>E</v>
      </c>
      <c r="K10" s="16" t="str">
        <f>[1]Dec!A6</f>
        <v>H</v>
      </c>
      <c r="L10" s="16" t="str">
        <f>[1]Dec!A7</f>
        <v>L</v>
      </c>
      <c r="M10" s="16" t="str">
        <f>[1]Dec!A8</f>
        <v>P</v>
      </c>
      <c r="N10" s="27"/>
      <c r="O10" s="11" t="s">
        <v>23</v>
      </c>
    </row>
    <row r="11" spans="1:17" x14ac:dyDescent="0.3">
      <c r="A11" s="12" t="s">
        <v>24</v>
      </c>
      <c r="B11" s="28">
        <v>1</v>
      </c>
      <c r="C11" s="29" t="str">
        <f>IF(A11="","",VLOOKUP($A10,IF(LEN(A11)=2,MSB,MSA),VLOOKUP(LEFT(A11,1),Teams,4,FALSE),FALSE))</f>
        <v>Thomas Campbell</v>
      </c>
      <c r="D11" s="29" t="str">
        <f t="shared" ref="D11:D16" si="0">IF(A11="","",VLOOKUP(LEFT(A11,1),Teams,2,FALSE))</f>
        <v>Brighton &amp; Hove</v>
      </c>
      <c r="E11" s="30" t="s">
        <v>25</v>
      </c>
      <c r="F11" s="31">
        <v>6</v>
      </c>
      <c r="G11" s="10"/>
      <c r="H11" s="27" t="str">
        <f t="shared" ref="H11:M26" si="1">IF($A11="","",IF(LEFT($A11,1)=H$10,$F11,""))</f>
        <v/>
      </c>
      <c r="I11" s="27">
        <f t="shared" si="1"/>
        <v>6</v>
      </c>
      <c r="J11" s="27" t="str">
        <f t="shared" si="1"/>
        <v/>
      </c>
      <c r="K11" s="27" t="str">
        <f t="shared" si="1"/>
        <v/>
      </c>
      <c r="L11" s="27" t="str">
        <f t="shared" si="1"/>
        <v/>
      </c>
      <c r="M11" s="27" t="str">
        <f t="shared" si="1"/>
        <v/>
      </c>
      <c r="N11" s="27"/>
      <c r="O11" s="11"/>
      <c r="Q11" t="s">
        <v>26</v>
      </c>
    </row>
    <row r="12" spans="1:17" x14ac:dyDescent="0.3">
      <c r="A12" s="12" t="s">
        <v>27</v>
      </c>
      <c r="B12" s="28">
        <v>2</v>
      </c>
      <c r="C12" s="29" t="str">
        <f>IF(A12="","",VLOOKUP($A10,IF(LEN(A12)=2,MSB,MSA),VLOOKUP(LEFT(A12,1),Teams,4,FALSE),FALSE))</f>
        <v>Aidan Pringle</v>
      </c>
      <c r="D12" s="29" t="str">
        <f t="shared" si="0"/>
        <v>Eastbourne</v>
      </c>
      <c r="E12" s="30" t="s">
        <v>28</v>
      </c>
      <c r="F12" s="31">
        <v>5</v>
      </c>
      <c r="G12" s="10"/>
      <c r="H12" s="27" t="str">
        <f t="shared" si="1"/>
        <v/>
      </c>
      <c r="I12" s="27" t="str">
        <f t="shared" si="1"/>
        <v/>
      </c>
      <c r="J12" s="27">
        <f t="shared" si="1"/>
        <v>5</v>
      </c>
      <c r="K12" s="27" t="str">
        <f t="shared" si="1"/>
        <v/>
      </c>
      <c r="L12" s="27" t="str">
        <f t="shared" si="1"/>
        <v/>
      </c>
      <c r="M12" s="27" t="str">
        <f t="shared" si="1"/>
        <v/>
      </c>
      <c r="N12" s="27"/>
      <c r="O12" s="11"/>
      <c r="Q12" t="s">
        <v>26</v>
      </c>
    </row>
    <row r="13" spans="1:17" x14ac:dyDescent="0.3">
      <c r="A13" s="12" t="s">
        <v>29</v>
      </c>
      <c r="B13" s="28" t="s">
        <v>8</v>
      </c>
      <c r="C13" s="29" t="str">
        <f>IF(A13="","",VLOOKUP($A10,IF(LEN(A13)=2,MSB,MSA),VLOOKUP(LEFT(A13,1),Teams,4,FALSE),FALSE))</f>
        <v>Chimde Ike</v>
      </c>
      <c r="D13" s="29" t="str">
        <f t="shared" si="0"/>
        <v>Lewes</v>
      </c>
      <c r="E13" s="30" t="s">
        <v>30</v>
      </c>
      <c r="F13" s="31">
        <v>4</v>
      </c>
      <c r="G13" s="10"/>
      <c r="H13" s="27" t="str">
        <f t="shared" si="1"/>
        <v/>
      </c>
      <c r="I13" s="27" t="str">
        <f t="shared" si="1"/>
        <v/>
      </c>
      <c r="J13" s="27" t="str">
        <f t="shared" si="1"/>
        <v/>
      </c>
      <c r="K13" s="27" t="str">
        <f t="shared" si="1"/>
        <v/>
      </c>
      <c r="L13" s="27">
        <f t="shared" si="1"/>
        <v>4</v>
      </c>
      <c r="M13" s="27" t="str">
        <f t="shared" si="1"/>
        <v/>
      </c>
      <c r="N13" s="27"/>
      <c r="O13" s="11"/>
    </row>
    <row r="14" spans="1:17" x14ac:dyDescent="0.3">
      <c r="A14" s="12" t="s">
        <v>31</v>
      </c>
      <c r="B14" s="28" t="s">
        <v>11</v>
      </c>
      <c r="C14" s="29" t="str">
        <f>IF(A14="","",VLOOKUP($A10,IF(LEN(A14)=2,MSB,MSA),VLOOKUP(LEFT(A14,1),Teams,4,FALSE),FALSE))</f>
        <v>Dillon Mudie</v>
      </c>
      <c r="D14" s="29" t="str">
        <f t="shared" si="0"/>
        <v>Phoenix</v>
      </c>
      <c r="E14" s="30" t="s">
        <v>32</v>
      </c>
      <c r="F14" s="31">
        <v>3</v>
      </c>
      <c r="G14" s="10"/>
      <c r="H14" s="27" t="str">
        <f t="shared" si="1"/>
        <v/>
      </c>
      <c r="I14" s="27" t="str">
        <f t="shared" si="1"/>
        <v/>
      </c>
      <c r="J14" s="27" t="str">
        <f t="shared" si="1"/>
        <v/>
      </c>
      <c r="K14" s="27" t="str">
        <f t="shared" si="1"/>
        <v/>
      </c>
      <c r="L14" s="27" t="str">
        <f t="shared" si="1"/>
        <v/>
      </c>
      <c r="M14" s="27">
        <f t="shared" si="1"/>
        <v>3</v>
      </c>
      <c r="N14" s="27"/>
      <c r="O14" s="11"/>
      <c r="Q14" t="s">
        <v>26</v>
      </c>
    </row>
    <row r="15" spans="1:17" x14ac:dyDescent="0.3">
      <c r="A15" s="12"/>
      <c r="B15" s="28" t="s">
        <v>17</v>
      </c>
      <c r="C15" s="29" t="str">
        <f>IF(A15="","",VLOOKUP($A10,IF(LEN(A15)=2,MSB,MSA),VLOOKUP(LEFT(A15,1),Teams,4,FALSE),FALSE))</f>
        <v/>
      </c>
      <c r="D15" s="29" t="str">
        <f t="shared" si="0"/>
        <v/>
      </c>
      <c r="E15" s="30"/>
      <c r="F15" s="31">
        <v>2</v>
      </c>
      <c r="G15" s="10"/>
      <c r="H15" s="27" t="str">
        <f t="shared" si="1"/>
        <v/>
      </c>
      <c r="I15" s="27" t="str">
        <f t="shared" si="1"/>
        <v/>
      </c>
      <c r="J15" s="27" t="str">
        <f t="shared" si="1"/>
        <v/>
      </c>
      <c r="K15" s="27" t="str">
        <f t="shared" si="1"/>
        <v/>
      </c>
      <c r="L15" s="27" t="str">
        <f t="shared" si="1"/>
        <v/>
      </c>
      <c r="M15" s="27" t="str">
        <f t="shared" si="1"/>
        <v/>
      </c>
      <c r="N15" s="27"/>
      <c r="O15" s="11"/>
    </row>
    <row r="16" spans="1:17" x14ac:dyDescent="0.3">
      <c r="A16" s="12"/>
      <c r="B16" s="28" t="s">
        <v>14</v>
      </c>
      <c r="C16" s="29" t="str">
        <f>IF(A16="","",VLOOKUP($A10,IF(LEN(A16)=2,MSB,MSA),VLOOKUP(LEFT(A16,1),Teams,4,FALSE),FALSE))</f>
        <v/>
      </c>
      <c r="D16" s="29" t="str">
        <f t="shared" si="0"/>
        <v/>
      </c>
      <c r="E16" s="30"/>
      <c r="F16" s="31">
        <v>1</v>
      </c>
      <c r="G16" s="10"/>
      <c r="H16" s="27" t="str">
        <f t="shared" si="1"/>
        <v/>
      </c>
      <c r="I16" s="27" t="str">
        <f t="shared" si="1"/>
        <v/>
      </c>
      <c r="J16" s="27" t="str">
        <f t="shared" si="1"/>
        <v/>
      </c>
      <c r="K16" s="27" t="str">
        <f t="shared" si="1"/>
        <v/>
      </c>
      <c r="L16" s="27" t="str">
        <f t="shared" si="1"/>
        <v/>
      </c>
      <c r="M16" s="27" t="str">
        <f t="shared" si="1"/>
        <v/>
      </c>
      <c r="N16" s="27">
        <f>21-SUM(H11:M16)</f>
        <v>3</v>
      </c>
      <c r="O16" s="11"/>
      <c r="Q16" t="s">
        <v>26</v>
      </c>
    </row>
    <row r="17" spans="1:17" x14ac:dyDescent="0.3">
      <c r="A17" s="23" t="s">
        <v>21</v>
      </c>
      <c r="B17" s="17"/>
      <c r="C17" s="32" t="s">
        <v>33</v>
      </c>
      <c r="D17" s="25"/>
      <c r="E17" s="26"/>
      <c r="F17" s="9"/>
      <c r="G17" s="10"/>
      <c r="H17" s="27"/>
      <c r="I17" s="27"/>
      <c r="J17" s="27"/>
      <c r="K17" s="27"/>
      <c r="L17" s="27"/>
      <c r="M17" s="27"/>
      <c r="N17" s="27"/>
      <c r="O17" s="11" t="s">
        <v>34</v>
      </c>
    </row>
    <row r="18" spans="1:17" x14ac:dyDescent="0.3">
      <c r="A18" s="12" t="s">
        <v>35</v>
      </c>
      <c r="B18" s="28">
        <v>1</v>
      </c>
      <c r="C18" s="29" t="str">
        <f>IF(A18="","",VLOOKUP($A17,IF(LEN(A18)=2,MSB,MSA),VLOOKUP(LEFT(A18,1),Teams,4,FALSE),FALSE))</f>
        <v>Seif El Sakka</v>
      </c>
      <c r="D18" s="29" t="str">
        <f t="shared" ref="D18:D23" si="2">IF(A18="","",VLOOKUP(LEFT(A18,1),Teams,2,FALSE))</f>
        <v>Phoenix</v>
      </c>
      <c r="E18" s="30" t="s">
        <v>32</v>
      </c>
      <c r="F18" s="31">
        <v>6</v>
      </c>
      <c r="G18" s="10"/>
      <c r="H18" s="27" t="str">
        <f t="shared" si="1"/>
        <v/>
      </c>
      <c r="I18" s="27" t="str">
        <f t="shared" si="1"/>
        <v/>
      </c>
      <c r="J18" s="27" t="str">
        <f t="shared" si="1"/>
        <v/>
      </c>
      <c r="K18" s="27" t="str">
        <f t="shared" si="1"/>
        <v/>
      </c>
      <c r="L18" s="27" t="str">
        <f t="shared" si="1"/>
        <v/>
      </c>
      <c r="M18" s="27">
        <f t="shared" si="1"/>
        <v>6</v>
      </c>
      <c r="N18" s="27"/>
      <c r="O18" s="11"/>
      <c r="Q18" t="s">
        <v>26</v>
      </c>
    </row>
    <row r="19" spans="1:17" x14ac:dyDescent="0.3">
      <c r="A19" s="12" t="s">
        <v>36</v>
      </c>
      <c r="B19" s="28">
        <v>2</v>
      </c>
      <c r="C19" s="29" t="str">
        <f>IF(A19="","",VLOOKUP($A17,IF(LEN(A19)=2,MSB,MSA),VLOOKUP(LEFT(A19,1),Teams,4,FALSE),FALSE))</f>
        <v>Hugo Dorwick</v>
      </c>
      <c r="D19" s="29" t="str">
        <f t="shared" si="2"/>
        <v>Lewes</v>
      </c>
      <c r="E19" s="30" t="s">
        <v>37</v>
      </c>
      <c r="F19" s="31">
        <v>5</v>
      </c>
      <c r="G19" s="10"/>
      <c r="H19" s="27" t="str">
        <f t="shared" si="1"/>
        <v/>
      </c>
      <c r="I19" s="27" t="str">
        <f t="shared" si="1"/>
        <v/>
      </c>
      <c r="J19" s="27" t="str">
        <f t="shared" si="1"/>
        <v/>
      </c>
      <c r="K19" s="27" t="str">
        <f t="shared" si="1"/>
        <v/>
      </c>
      <c r="L19" s="27">
        <f t="shared" si="1"/>
        <v>5</v>
      </c>
      <c r="M19" s="27" t="str">
        <f t="shared" si="1"/>
        <v/>
      </c>
      <c r="N19" s="27"/>
      <c r="O19" s="11"/>
      <c r="Q19" t="s">
        <v>26</v>
      </c>
    </row>
    <row r="20" spans="1:17" x14ac:dyDescent="0.3">
      <c r="A20" s="12" t="s">
        <v>38</v>
      </c>
      <c r="B20" s="28" t="s">
        <v>8</v>
      </c>
      <c r="C20" s="29" t="str">
        <f>IF(A20="","",VLOOKUP($A17,IF(LEN(A20)=2,MSB,MSA),VLOOKUP(LEFT(A20,1),Teams,4,FALSE),FALSE))</f>
        <v>Sam Kenn</v>
      </c>
      <c r="D20" s="29" t="str">
        <f t="shared" si="2"/>
        <v>Brighton &amp; Hove</v>
      </c>
      <c r="E20" s="30" t="s">
        <v>39</v>
      </c>
      <c r="F20" s="31">
        <v>4</v>
      </c>
      <c r="G20" s="10"/>
      <c r="H20" s="27" t="str">
        <f t="shared" si="1"/>
        <v/>
      </c>
      <c r="I20" s="27">
        <f t="shared" si="1"/>
        <v>4</v>
      </c>
      <c r="J20" s="27" t="str">
        <f t="shared" si="1"/>
        <v/>
      </c>
      <c r="K20" s="27" t="str">
        <f t="shared" si="1"/>
        <v/>
      </c>
      <c r="L20" s="27" t="str">
        <f t="shared" si="1"/>
        <v/>
      </c>
      <c r="M20" s="27" t="str">
        <f t="shared" si="1"/>
        <v/>
      </c>
      <c r="N20" s="27"/>
      <c r="O20" s="11"/>
    </row>
    <row r="21" spans="1:17" x14ac:dyDescent="0.3">
      <c r="A21" s="12" t="s">
        <v>40</v>
      </c>
      <c r="B21" s="28" t="s">
        <v>11</v>
      </c>
      <c r="C21" s="29" t="str">
        <f>IF(A21="","",VLOOKUP($A17,IF(LEN(A21)=2,MSB,MSA),VLOOKUP(LEFT(A21,1),Teams,4,FALSE),FALSE))</f>
        <v>Jake Cooper</v>
      </c>
      <c r="D21" s="29" t="str">
        <f t="shared" si="2"/>
        <v>Eastbourne</v>
      </c>
      <c r="E21" s="30" t="s">
        <v>41</v>
      </c>
      <c r="F21" s="31">
        <v>3</v>
      </c>
      <c r="G21" s="10"/>
      <c r="H21" s="27" t="str">
        <f t="shared" si="1"/>
        <v/>
      </c>
      <c r="I21" s="27" t="str">
        <f t="shared" si="1"/>
        <v/>
      </c>
      <c r="J21" s="27">
        <f t="shared" si="1"/>
        <v>3</v>
      </c>
      <c r="K21" s="27" t="str">
        <f t="shared" si="1"/>
        <v/>
      </c>
      <c r="L21" s="27" t="str">
        <f t="shared" si="1"/>
        <v/>
      </c>
      <c r="M21" s="27" t="str">
        <f t="shared" si="1"/>
        <v/>
      </c>
      <c r="N21" s="27"/>
      <c r="O21" s="11"/>
      <c r="Q21" t="s">
        <v>26</v>
      </c>
    </row>
    <row r="22" spans="1:17" x14ac:dyDescent="0.3">
      <c r="A22" s="12"/>
      <c r="B22" s="28" t="s">
        <v>17</v>
      </c>
      <c r="C22" s="29" t="str">
        <f>IF(A22="","",VLOOKUP($A17,IF(LEN(A22)=2,MSB,MSA),VLOOKUP(LEFT(A22,1),Teams,4,FALSE),FALSE))</f>
        <v/>
      </c>
      <c r="D22" s="29" t="str">
        <f t="shared" si="2"/>
        <v/>
      </c>
      <c r="E22" s="30"/>
      <c r="F22" s="31">
        <v>2</v>
      </c>
      <c r="G22" s="10"/>
      <c r="H22" s="27" t="str">
        <f t="shared" si="1"/>
        <v/>
      </c>
      <c r="I22" s="27" t="str">
        <f t="shared" si="1"/>
        <v/>
      </c>
      <c r="J22" s="27" t="str">
        <f t="shared" si="1"/>
        <v/>
      </c>
      <c r="K22" s="27" t="str">
        <f t="shared" si="1"/>
        <v/>
      </c>
      <c r="L22" s="27" t="str">
        <f t="shared" si="1"/>
        <v/>
      </c>
      <c r="M22" s="27" t="str">
        <f t="shared" si="1"/>
        <v/>
      </c>
      <c r="N22" s="27"/>
      <c r="O22" s="11"/>
    </row>
    <row r="23" spans="1:17" x14ac:dyDescent="0.3">
      <c r="A23" s="12"/>
      <c r="B23" s="28" t="s">
        <v>14</v>
      </c>
      <c r="C23" s="29" t="str">
        <f>IF(A23="","",VLOOKUP($A17,IF(LEN(A23)=2,MSB,MSA),VLOOKUP(LEFT(A23,1),Teams,4,FALSE),FALSE))</f>
        <v/>
      </c>
      <c r="D23" s="29" t="str">
        <f t="shared" si="2"/>
        <v/>
      </c>
      <c r="E23" s="30"/>
      <c r="F23" s="31">
        <v>1</v>
      </c>
      <c r="G23" s="10"/>
      <c r="H23" s="27" t="str">
        <f t="shared" si="1"/>
        <v/>
      </c>
      <c r="I23" s="27" t="str">
        <f t="shared" si="1"/>
        <v/>
      </c>
      <c r="J23" s="27" t="str">
        <f t="shared" si="1"/>
        <v/>
      </c>
      <c r="K23" s="27" t="str">
        <f t="shared" si="1"/>
        <v/>
      </c>
      <c r="L23" s="27" t="str">
        <f t="shared" si="1"/>
        <v/>
      </c>
      <c r="M23" s="27" t="str">
        <f t="shared" si="1"/>
        <v/>
      </c>
      <c r="N23" s="27">
        <f>21-SUM(H18:M23)</f>
        <v>3</v>
      </c>
      <c r="O23" s="11"/>
      <c r="Q23" t="s">
        <v>26</v>
      </c>
    </row>
    <row r="24" spans="1:17" x14ac:dyDescent="0.3">
      <c r="A24" s="23" t="s">
        <v>42</v>
      </c>
      <c r="B24" s="17"/>
      <c r="C24" s="24" t="s">
        <v>43</v>
      </c>
      <c r="D24" s="25"/>
      <c r="E24" s="26"/>
      <c r="F24" s="9"/>
      <c r="G24" s="10"/>
      <c r="H24" s="27"/>
      <c r="I24" s="27"/>
      <c r="J24" s="27"/>
      <c r="K24" s="27"/>
      <c r="L24" s="27"/>
      <c r="M24" s="27"/>
      <c r="N24" s="27"/>
      <c r="O24" s="11" t="s">
        <v>44</v>
      </c>
    </row>
    <row r="25" spans="1:17" x14ac:dyDescent="0.3">
      <c r="A25" s="12" t="s">
        <v>24</v>
      </c>
      <c r="B25" s="28">
        <v>1</v>
      </c>
      <c r="C25" s="29" t="str">
        <f>IF(A25="","",VLOOKUP($A24,IF(LEN(A25)=2,MSB,MSA),VLOOKUP(LEFT(A25,1),Teams,4,FALSE),FALSE))</f>
        <v>Matthew Reid</v>
      </c>
      <c r="D25" s="29" t="str">
        <f t="shared" ref="D25:D30" si="3">IF(A25="","",VLOOKUP(LEFT(A25,1),Teams,2,FALSE))</f>
        <v>Brighton &amp; Hove</v>
      </c>
      <c r="E25" s="30" t="s">
        <v>45</v>
      </c>
      <c r="F25" s="31">
        <v>6</v>
      </c>
      <c r="G25" s="10"/>
      <c r="H25" s="27" t="str">
        <f t="shared" si="1"/>
        <v/>
      </c>
      <c r="I25" s="27">
        <f t="shared" si="1"/>
        <v>6</v>
      </c>
      <c r="J25" s="27" t="str">
        <f t="shared" si="1"/>
        <v/>
      </c>
      <c r="K25" s="27" t="str">
        <f t="shared" si="1"/>
        <v/>
      </c>
      <c r="L25" s="27" t="str">
        <f t="shared" si="1"/>
        <v/>
      </c>
      <c r="M25" s="27" t="str">
        <f t="shared" si="1"/>
        <v/>
      </c>
      <c r="N25" s="27"/>
      <c r="O25" s="11"/>
      <c r="Q25" t="s">
        <v>46</v>
      </c>
    </row>
    <row r="26" spans="1:17" x14ac:dyDescent="0.3">
      <c r="A26" s="12" t="s">
        <v>47</v>
      </c>
      <c r="B26" s="28">
        <v>2</v>
      </c>
      <c r="C26" s="29" t="str">
        <f>IF(A26="","",VLOOKUP($A24,IF(LEN(A26)=2,MSB,MSA),VLOOKUP(LEFT(A26,1),Teams,4,FALSE),FALSE))</f>
        <v>Aiden Larkin</v>
      </c>
      <c r="D26" s="29" t="str">
        <f t="shared" si="3"/>
        <v>Hy Runners</v>
      </c>
      <c r="E26" s="30" t="s">
        <v>48</v>
      </c>
      <c r="F26" s="31">
        <v>5</v>
      </c>
      <c r="G26" s="10"/>
      <c r="H26" s="27" t="str">
        <f t="shared" si="1"/>
        <v/>
      </c>
      <c r="I26" s="27" t="str">
        <f t="shared" si="1"/>
        <v/>
      </c>
      <c r="J26" s="27" t="str">
        <f t="shared" si="1"/>
        <v/>
      </c>
      <c r="K26" s="27">
        <f t="shared" si="1"/>
        <v>5</v>
      </c>
      <c r="L26" s="27" t="str">
        <f t="shared" si="1"/>
        <v/>
      </c>
      <c r="M26" s="27" t="str">
        <f t="shared" si="1"/>
        <v/>
      </c>
      <c r="N26" s="27"/>
      <c r="O26" s="11"/>
      <c r="Q26" t="s">
        <v>46</v>
      </c>
    </row>
    <row r="27" spans="1:17" x14ac:dyDescent="0.3">
      <c r="A27" s="12" t="s">
        <v>31</v>
      </c>
      <c r="B27" s="28" t="s">
        <v>8</v>
      </c>
      <c r="C27" s="29" t="str">
        <f>IF(A27="","",VLOOKUP($A24,IF(LEN(A27)=2,MSB,MSA),VLOOKUP(LEFT(A27,1),Teams,4,FALSE),FALSE))</f>
        <v>Ronnie Tredigda</v>
      </c>
      <c r="D27" s="29" t="str">
        <f t="shared" si="3"/>
        <v>Phoenix</v>
      </c>
      <c r="E27" s="30" t="s">
        <v>49</v>
      </c>
      <c r="F27" s="31">
        <v>4</v>
      </c>
      <c r="G27" s="10"/>
      <c r="H27" s="27" t="str">
        <f t="shared" ref="H27:M30" si="4">IF($A27="","",IF(LEFT($A27,1)=H$10,$F27,""))</f>
        <v/>
      </c>
      <c r="I27" s="27" t="str">
        <f t="shared" si="4"/>
        <v/>
      </c>
      <c r="J27" s="27" t="str">
        <f t="shared" si="4"/>
        <v/>
      </c>
      <c r="K27" s="27" t="str">
        <f t="shared" si="4"/>
        <v/>
      </c>
      <c r="L27" s="27" t="str">
        <f t="shared" si="4"/>
        <v/>
      </c>
      <c r="M27" s="27">
        <f t="shared" si="4"/>
        <v>4</v>
      </c>
      <c r="N27" s="27"/>
      <c r="O27" s="11"/>
    </row>
    <row r="28" spans="1:17" x14ac:dyDescent="0.3">
      <c r="A28" s="12" t="s">
        <v>29</v>
      </c>
      <c r="B28" s="28" t="s">
        <v>11</v>
      </c>
      <c r="C28" s="29" t="str">
        <f>IF(A28="","",VLOOKUP($A24,IF(LEN(A28)=2,MSB,MSA),VLOOKUP(LEFT(A28,1),Teams,4,FALSE),FALSE))</f>
        <v>Remy Louis</v>
      </c>
      <c r="D28" s="29" t="str">
        <f t="shared" si="3"/>
        <v>Lewes</v>
      </c>
      <c r="E28" s="30" t="s">
        <v>50</v>
      </c>
      <c r="F28" s="31">
        <v>3</v>
      </c>
      <c r="G28" s="10"/>
      <c r="H28" s="27" t="str">
        <f t="shared" si="4"/>
        <v/>
      </c>
      <c r="I28" s="27" t="str">
        <f t="shared" si="4"/>
        <v/>
      </c>
      <c r="J28" s="27" t="str">
        <f t="shared" si="4"/>
        <v/>
      </c>
      <c r="K28" s="27" t="str">
        <f t="shared" si="4"/>
        <v/>
      </c>
      <c r="L28" s="27">
        <f t="shared" si="4"/>
        <v>3</v>
      </c>
      <c r="M28" s="27" t="str">
        <f t="shared" si="4"/>
        <v/>
      </c>
      <c r="N28" s="27"/>
      <c r="O28" s="11"/>
      <c r="Q28" t="s">
        <v>46</v>
      </c>
    </row>
    <row r="29" spans="1:17" x14ac:dyDescent="0.3">
      <c r="A29" s="12" t="s">
        <v>27</v>
      </c>
      <c r="B29" s="28" t="s">
        <v>17</v>
      </c>
      <c r="C29" s="29" t="str">
        <f>IF(A29="","",VLOOKUP($A24,IF(LEN(A29)=2,MSB,MSA),VLOOKUP(LEFT(A29,1),Teams,4,FALSE),FALSE))</f>
        <v>Charlie Davey</v>
      </c>
      <c r="D29" s="29" t="str">
        <f t="shared" si="3"/>
        <v>Eastbourne</v>
      </c>
      <c r="E29" s="30" t="s">
        <v>51</v>
      </c>
      <c r="F29" s="31">
        <v>2</v>
      </c>
      <c r="G29" s="10"/>
      <c r="H29" s="27" t="str">
        <f t="shared" si="4"/>
        <v/>
      </c>
      <c r="I29" s="27" t="str">
        <f t="shared" si="4"/>
        <v/>
      </c>
      <c r="J29" s="27">
        <f t="shared" si="4"/>
        <v>2</v>
      </c>
      <c r="K29" s="27" t="str">
        <f t="shared" si="4"/>
        <v/>
      </c>
      <c r="L29" s="27" t="str">
        <f t="shared" si="4"/>
        <v/>
      </c>
      <c r="M29" s="27" t="str">
        <f t="shared" si="4"/>
        <v/>
      </c>
      <c r="N29" s="27"/>
      <c r="O29" s="11"/>
    </row>
    <row r="30" spans="1:17" x14ac:dyDescent="0.3">
      <c r="A30" s="12"/>
      <c r="B30" s="28" t="s">
        <v>14</v>
      </c>
      <c r="C30" s="29" t="str">
        <f>IF(A30="","",VLOOKUP($A24,IF(LEN(A30)=2,MSB,MSA),VLOOKUP(LEFT(A30,1),Teams,4,FALSE),FALSE))</f>
        <v/>
      </c>
      <c r="D30" s="29" t="str">
        <f t="shared" si="3"/>
        <v/>
      </c>
      <c r="E30" s="30"/>
      <c r="F30" s="31">
        <v>1</v>
      </c>
      <c r="G30" s="10"/>
      <c r="H30" s="27" t="str">
        <f t="shared" si="4"/>
        <v/>
      </c>
      <c r="I30" s="27" t="str">
        <f t="shared" si="4"/>
        <v/>
      </c>
      <c r="J30" s="27" t="str">
        <f t="shared" si="4"/>
        <v/>
      </c>
      <c r="K30" s="27" t="str">
        <f t="shared" si="4"/>
        <v/>
      </c>
      <c r="L30" s="27" t="str">
        <f t="shared" si="4"/>
        <v/>
      </c>
      <c r="M30" s="27" t="str">
        <f t="shared" si="4"/>
        <v/>
      </c>
      <c r="N30" s="27">
        <f>21-SUM(H25:M30)</f>
        <v>1</v>
      </c>
      <c r="O30" s="11"/>
      <c r="Q30" t="s">
        <v>46</v>
      </c>
    </row>
    <row r="31" spans="1:17" x14ac:dyDescent="0.3">
      <c r="A31" s="23" t="s">
        <v>42</v>
      </c>
      <c r="B31" s="17"/>
      <c r="C31" s="32" t="s">
        <v>52</v>
      </c>
      <c r="D31" s="25"/>
      <c r="E31" s="26"/>
      <c r="F31" s="9"/>
      <c r="G31" s="10"/>
      <c r="H31" s="27"/>
      <c r="I31" s="27"/>
      <c r="J31" s="27"/>
      <c r="K31" s="27"/>
      <c r="L31" s="27"/>
      <c r="M31" s="27"/>
      <c r="N31" s="27"/>
      <c r="O31" s="11" t="s">
        <v>53</v>
      </c>
    </row>
    <row r="32" spans="1:17" x14ac:dyDescent="0.3">
      <c r="A32" s="12" t="s">
        <v>38</v>
      </c>
      <c r="B32" s="28">
        <v>1</v>
      </c>
      <c r="C32" s="29" t="str">
        <f>IF(A32="","",VLOOKUP($A31,IF(LEN(A32)=2,MSB,MSA),VLOOKUP(LEFT(A32,1),Teams,4,FALSE),FALSE))</f>
        <v>James Kane</v>
      </c>
      <c r="D32" s="29" t="str">
        <f t="shared" ref="D32:D37" si="5">IF(A32="","",VLOOKUP(LEFT(A32,1),Teams,2,FALSE))</f>
        <v>Brighton &amp; Hove</v>
      </c>
      <c r="E32" s="30" t="s">
        <v>54</v>
      </c>
      <c r="F32" s="31">
        <v>6</v>
      </c>
      <c r="G32" s="10"/>
      <c r="H32" s="27" t="str">
        <f t="shared" ref="H32:M37" si="6">IF($A32="","",IF(LEFT($A32,1)=H$10,$F32,""))</f>
        <v/>
      </c>
      <c r="I32" s="27">
        <f t="shared" si="6"/>
        <v>6</v>
      </c>
      <c r="J32" s="27" t="str">
        <f t="shared" si="6"/>
        <v/>
      </c>
      <c r="K32" s="27" t="str">
        <f t="shared" si="6"/>
        <v/>
      </c>
      <c r="L32" s="27" t="str">
        <f t="shared" si="6"/>
        <v/>
      </c>
      <c r="M32" s="27" t="str">
        <f t="shared" si="6"/>
        <v/>
      </c>
      <c r="N32" s="27"/>
      <c r="O32" s="11"/>
      <c r="Q32" t="s">
        <v>46</v>
      </c>
    </row>
    <row r="33" spans="1:17" x14ac:dyDescent="0.3">
      <c r="A33" s="12" t="s">
        <v>36</v>
      </c>
      <c r="B33" s="28">
        <v>2</v>
      </c>
      <c r="C33" s="29" t="str">
        <f>IF(A33="","",VLOOKUP($A31,IF(LEN(A33)=2,MSB,MSA),VLOOKUP(LEFT(A33,1),Teams,4,FALSE),FALSE))</f>
        <v>Samuel Trotman</v>
      </c>
      <c r="D33" s="29" t="str">
        <f t="shared" si="5"/>
        <v>Lewes</v>
      </c>
      <c r="E33" s="30" t="s">
        <v>49</v>
      </c>
      <c r="F33" s="31">
        <v>5</v>
      </c>
      <c r="G33" s="10"/>
      <c r="H33" s="27" t="str">
        <f t="shared" si="6"/>
        <v/>
      </c>
      <c r="I33" s="27" t="str">
        <f t="shared" si="6"/>
        <v/>
      </c>
      <c r="J33" s="27" t="str">
        <f t="shared" si="6"/>
        <v/>
      </c>
      <c r="K33" s="27" t="str">
        <f t="shared" si="6"/>
        <v/>
      </c>
      <c r="L33" s="27">
        <f t="shared" si="6"/>
        <v>5</v>
      </c>
      <c r="M33" s="27" t="str">
        <f t="shared" si="6"/>
        <v/>
      </c>
      <c r="N33" s="27"/>
      <c r="O33" s="11"/>
    </row>
    <row r="34" spans="1:17" x14ac:dyDescent="0.3">
      <c r="A34" s="12" t="s">
        <v>55</v>
      </c>
      <c r="B34" s="28" t="s">
        <v>8</v>
      </c>
      <c r="C34" s="29" t="str">
        <f>IF(A34="","",VLOOKUP($A31,IF(LEN(A34)=2,MSB,MSA),VLOOKUP(LEFT(A34,1),Teams,4,FALSE),FALSE))</f>
        <v>James Fisher</v>
      </c>
      <c r="D34" s="29" t="str">
        <f t="shared" si="5"/>
        <v>Hy Runners</v>
      </c>
      <c r="E34" s="30" t="s">
        <v>56</v>
      </c>
      <c r="F34" s="31">
        <v>4</v>
      </c>
      <c r="G34" s="10"/>
      <c r="H34" s="27" t="str">
        <f t="shared" si="6"/>
        <v/>
      </c>
      <c r="I34" s="27" t="str">
        <f t="shared" si="6"/>
        <v/>
      </c>
      <c r="J34" s="27" t="str">
        <f t="shared" si="6"/>
        <v/>
      </c>
      <c r="K34" s="27">
        <f t="shared" si="6"/>
        <v>4</v>
      </c>
      <c r="L34" s="27" t="str">
        <f t="shared" si="6"/>
        <v/>
      </c>
      <c r="M34" s="27" t="str">
        <f t="shared" si="6"/>
        <v/>
      </c>
      <c r="N34" s="27"/>
      <c r="O34" s="11"/>
      <c r="Q34" t="s">
        <v>46</v>
      </c>
    </row>
    <row r="35" spans="1:17" x14ac:dyDescent="0.3">
      <c r="A35" s="12" t="s">
        <v>40</v>
      </c>
      <c r="B35" s="28" t="s">
        <v>11</v>
      </c>
      <c r="C35" s="29" t="str">
        <f>IF(A35="","",VLOOKUP($A31,IF(LEN(A35)=2,MSB,MSA),VLOOKUP(LEFT(A35,1),Teams,4,FALSE),FALSE))</f>
        <v>Jake Cooper</v>
      </c>
      <c r="D35" s="29" t="str">
        <f t="shared" si="5"/>
        <v>Eastbourne</v>
      </c>
      <c r="E35" s="30" t="s">
        <v>57</v>
      </c>
      <c r="F35" s="31">
        <v>3</v>
      </c>
      <c r="G35" s="10"/>
      <c r="H35" s="27" t="str">
        <f t="shared" si="6"/>
        <v/>
      </c>
      <c r="I35" s="27" t="str">
        <f t="shared" si="6"/>
        <v/>
      </c>
      <c r="J35" s="27">
        <f t="shared" si="6"/>
        <v>3</v>
      </c>
      <c r="K35" s="27" t="str">
        <f t="shared" si="6"/>
        <v/>
      </c>
      <c r="L35" s="27" t="str">
        <f t="shared" si="6"/>
        <v/>
      </c>
      <c r="M35" s="27" t="str">
        <f t="shared" si="6"/>
        <v/>
      </c>
      <c r="N35" s="27"/>
      <c r="O35" s="11"/>
      <c r="Q35" t="s">
        <v>46</v>
      </c>
    </row>
    <row r="36" spans="1:17" x14ac:dyDescent="0.3">
      <c r="A36" s="12" t="s">
        <v>35</v>
      </c>
      <c r="B36" s="28" t="s">
        <v>17</v>
      </c>
      <c r="C36" s="29" t="str">
        <f>IF(A36="","",VLOOKUP($A31,IF(LEN(A36)=2,MSB,MSA),VLOOKUP(LEFT(A36,1),Teams,4,FALSE),FALSE))</f>
        <v>Christopher Cheeseman</v>
      </c>
      <c r="D36" s="29" t="str">
        <f t="shared" si="5"/>
        <v>Phoenix</v>
      </c>
      <c r="E36" s="30" t="s">
        <v>58</v>
      </c>
      <c r="F36" s="31">
        <v>2</v>
      </c>
      <c r="G36" s="10"/>
      <c r="H36" s="27" t="str">
        <f t="shared" si="6"/>
        <v/>
      </c>
      <c r="I36" s="27" t="str">
        <f t="shared" si="6"/>
        <v/>
      </c>
      <c r="J36" s="27" t="str">
        <f t="shared" si="6"/>
        <v/>
      </c>
      <c r="K36" s="27" t="str">
        <f t="shared" si="6"/>
        <v/>
      </c>
      <c r="L36" s="27" t="str">
        <f t="shared" si="6"/>
        <v/>
      </c>
      <c r="M36" s="27">
        <f t="shared" si="6"/>
        <v>2</v>
      </c>
      <c r="N36" s="27"/>
      <c r="O36" s="11"/>
    </row>
    <row r="37" spans="1:17" x14ac:dyDescent="0.3">
      <c r="A37" s="12"/>
      <c r="B37" s="28" t="s">
        <v>14</v>
      </c>
      <c r="C37" s="29" t="str">
        <f>IF(A37="","",VLOOKUP($A31,IF(LEN(A37)=2,MSB,MSA),VLOOKUP(LEFT(A37,1),Teams,4,FALSE),FALSE))</f>
        <v/>
      </c>
      <c r="D37" s="29" t="str">
        <f t="shared" si="5"/>
        <v/>
      </c>
      <c r="E37" s="30"/>
      <c r="F37" s="31">
        <v>1</v>
      </c>
      <c r="G37" s="10"/>
      <c r="H37" s="27" t="str">
        <f t="shared" si="6"/>
        <v/>
      </c>
      <c r="I37" s="27" t="str">
        <f t="shared" si="6"/>
        <v/>
      </c>
      <c r="J37" s="27" t="str">
        <f t="shared" si="6"/>
        <v/>
      </c>
      <c r="K37" s="27" t="str">
        <f t="shared" si="6"/>
        <v/>
      </c>
      <c r="L37" s="27" t="str">
        <f t="shared" si="6"/>
        <v/>
      </c>
      <c r="M37" s="27" t="str">
        <f t="shared" si="6"/>
        <v/>
      </c>
      <c r="N37" s="27">
        <f>21-SUM(H32:M37)</f>
        <v>1</v>
      </c>
      <c r="O37" s="11"/>
      <c r="Q37" t="s">
        <v>46</v>
      </c>
    </row>
    <row r="38" spans="1:17" x14ac:dyDescent="0.3">
      <c r="A38" s="23" t="s">
        <v>59</v>
      </c>
      <c r="B38" s="17"/>
      <c r="C38" s="33" t="s">
        <v>60</v>
      </c>
      <c r="D38" s="34"/>
      <c r="E38" s="26"/>
      <c r="F38" s="9"/>
      <c r="G38" s="10"/>
      <c r="H38" s="27"/>
      <c r="I38" s="27"/>
      <c r="J38" s="27"/>
      <c r="K38" s="27"/>
      <c r="L38" s="27"/>
      <c r="M38" s="27"/>
      <c r="N38" s="27"/>
      <c r="O38" s="11" t="s">
        <v>61</v>
      </c>
    </row>
    <row r="39" spans="1:17" x14ac:dyDescent="0.3">
      <c r="A39" s="1" t="s">
        <v>24</v>
      </c>
      <c r="B39" s="28">
        <v>1</v>
      </c>
      <c r="C39" s="29" t="str">
        <f>IF(A39="","",VLOOKUP($A38,IF(LEN(A39)=2,MSB,MSA),VLOOKUP(LEFT(A39,1),Teams,4,FALSE),FALSE))</f>
        <v>Louis Ashworth</v>
      </c>
      <c r="D39" s="29" t="str">
        <f t="shared" ref="D39:D44" si="7">IF(A39="","",VLOOKUP(LEFT(A39,1),Teams,2,FALSE))</f>
        <v>Brighton &amp; Hove</v>
      </c>
      <c r="E39" s="30" t="s">
        <v>62</v>
      </c>
      <c r="F39" s="31">
        <v>6</v>
      </c>
      <c r="G39" s="10"/>
      <c r="H39" s="27" t="str">
        <f t="shared" ref="H39:M44" si="8">IF($A39="","",IF(LEFT($A39,1)=H$10,$F39,""))</f>
        <v/>
      </c>
      <c r="I39" s="27">
        <f t="shared" si="8"/>
        <v>6</v>
      </c>
      <c r="J39" s="27" t="str">
        <f t="shared" si="8"/>
        <v/>
      </c>
      <c r="K39" s="27" t="str">
        <f t="shared" si="8"/>
        <v/>
      </c>
      <c r="L39" s="27" t="str">
        <f t="shared" si="8"/>
        <v/>
      </c>
      <c r="M39" s="27" t="str">
        <f t="shared" si="8"/>
        <v/>
      </c>
      <c r="N39" s="27"/>
      <c r="O39" s="11"/>
      <c r="Q39" t="s">
        <v>63</v>
      </c>
    </row>
    <row r="40" spans="1:17" x14ac:dyDescent="0.3">
      <c r="A40" s="1" t="s">
        <v>47</v>
      </c>
      <c r="B40" s="28">
        <v>2</v>
      </c>
      <c r="C40" s="29" t="str">
        <f>IF(A40="","",VLOOKUP($A38,IF(LEN(A40)=2,MSB,MSA),VLOOKUP(LEFT(A40,1),Teams,4,FALSE),FALSE))</f>
        <v>Aiden Larkin</v>
      </c>
      <c r="D40" s="29" t="str">
        <f t="shared" si="7"/>
        <v>Hy Runners</v>
      </c>
      <c r="E40" s="30" t="s">
        <v>64</v>
      </c>
      <c r="F40" s="31">
        <v>5</v>
      </c>
      <c r="G40" s="10"/>
      <c r="H40" s="27" t="str">
        <f t="shared" si="8"/>
        <v/>
      </c>
      <c r="I40" s="27" t="str">
        <f t="shared" si="8"/>
        <v/>
      </c>
      <c r="J40" s="27" t="str">
        <f t="shared" si="8"/>
        <v/>
      </c>
      <c r="K40" s="27">
        <f t="shared" si="8"/>
        <v>5</v>
      </c>
      <c r="L40" s="27" t="str">
        <f t="shared" si="8"/>
        <v/>
      </c>
      <c r="M40" s="27" t="str">
        <f t="shared" si="8"/>
        <v/>
      </c>
      <c r="N40" s="27"/>
      <c r="O40" s="11"/>
      <c r="Q40" t="s">
        <v>63</v>
      </c>
    </row>
    <row r="41" spans="1:17" x14ac:dyDescent="0.3">
      <c r="A41" s="1" t="s">
        <v>27</v>
      </c>
      <c r="B41" s="28" t="s">
        <v>8</v>
      </c>
      <c r="C41" s="29" t="str">
        <f>IF(A41="","",VLOOKUP($A38,IF(LEN(A41)=2,MSB,MSA),VLOOKUP(LEFT(A41,1),Teams,4,FALSE),FALSE))</f>
        <v>Byron Roberts</v>
      </c>
      <c r="D41" s="29" t="str">
        <f t="shared" si="7"/>
        <v>Eastbourne</v>
      </c>
      <c r="E41" s="30" t="s">
        <v>65</v>
      </c>
      <c r="F41" s="31">
        <v>4</v>
      </c>
      <c r="G41" s="10"/>
      <c r="H41" s="27" t="str">
        <f t="shared" si="8"/>
        <v/>
      </c>
      <c r="I41" s="27" t="str">
        <f t="shared" si="8"/>
        <v/>
      </c>
      <c r="J41" s="27">
        <f t="shared" si="8"/>
        <v>4</v>
      </c>
      <c r="K41" s="27" t="str">
        <f t="shared" si="8"/>
        <v/>
      </c>
      <c r="L41" s="27" t="str">
        <f t="shared" si="8"/>
        <v/>
      </c>
      <c r="M41" s="27" t="str">
        <f t="shared" si="8"/>
        <v/>
      </c>
      <c r="N41" s="27"/>
      <c r="O41" s="11"/>
    </row>
    <row r="42" spans="1:17" x14ac:dyDescent="0.3">
      <c r="A42" s="1" t="s">
        <v>35</v>
      </c>
      <c r="B42" s="28" t="s">
        <v>11</v>
      </c>
      <c r="C42" s="29" t="str">
        <f>IF(A42="","",VLOOKUP($A38,IF(LEN(A42)=2,MSB,MSA),VLOOKUP(LEFT(A42,1),Teams,4,FALSE),FALSE))</f>
        <v>Ronnie Tredigda</v>
      </c>
      <c r="D42" s="29" t="str">
        <f t="shared" si="7"/>
        <v>Phoenix</v>
      </c>
      <c r="E42" s="30" t="s">
        <v>66</v>
      </c>
      <c r="F42" s="31">
        <v>3</v>
      </c>
      <c r="G42" s="10"/>
      <c r="H42" s="27" t="str">
        <f t="shared" si="8"/>
        <v/>
      </c>
      <c r="I42" s="27" t="str">
        <f t="shared" si="8"/>
        <v/>
      </c>
      <c r="J42" s="27" t="str">
        <f t="shared" si="8"/>
        <v/>
      </c>
      <c r="K42" s="27" t="str">
        <f t="shared" si="8"/>
        <v/>
      </c>
      <c r="L42" s="27" t="str">
        <f t="shared" si="8"/>
        <v/>
      </c>
      <c r="M42" s="27">
        <f t="shared" si="8"/>
        <v>3</v>
      </c>
      <c r="N42" s="27"/>
      <c r="O42" s="11"/>
      <c r="Q42" t="s">
        <v>63</v>
      </c>
    </row>
    <row r="43" spans="1:17" x14ac:dyDescent="0.3">
      <c r="A43" s="1" t="s">
        <v>67</v>
      </c>
      <c r="B43" s="28" t="s">
        <v>17</v>
      </c>
      <c r="C43" s="29" t="str">
        <f>IF(A43="","",VLOOKUP($A38,IF(LEN(A43)=2,MSB,MSA),VLOOKUP(LEFT(A43,1),Teams,4,FALSE),FALSE))</f>
        <v>Rainbow Love</v>
      </c>
      <c r="D43" s="29" t="str">
        <f t="shared" si="7"/>
        <v>Lewes</v>
      </c>
      <c r="E43" s="30" t="s">
        <v>68</v>
      </c>
      <c r="F43" s="31">
        <v>2</v>
      </c>
      <c r="G43" s="10"/>
      <c r="H43" s="27" t="str">
        <f t="shared" si="8"/>
        <v/>
      </c>
      <c r="I43" s="27" t="str">
        <f t="shared" si="8"/>
        <v/>
      </c>
      <c r="J43" s="27" t="str">
        <f t="shared" si="8"/>
        <v/>
      </c>
      <c r="K43" s="27" t="str">
        <f t="shared" si="8"/>
        <v/>
      </c>
      <c r="L43" s="27">
        <f t="shared" si="8"/>
        <v>2</v>
      </c>
      <c r="M43" s="27" t="str">
        <f t="shared" si="8"/>
        <v/>
      </c>
      <c r="N43" s="27"/>
      <c r="O43" s="11"/>
    </row>
    <row r="44" spans="1:17" x14ac:dyDescent="0.3">
      <c r="B44" s="28" t="s">
        <v>14</v>
      </c>
      <c r="C44" s="29" t="str">
        <f>IF(A44="","",VLOOKUP($A38,IF(LEN(A44)=2,MSB,MSA),VLOOKUP(LEFT(A44,1),Teams,4,FALSE),FALSE))</f>
        <v/>
      </c>
      <c r="D44" s="29" t="str">
        <f t="shared" si="7"/>
        <v/>
      </c>
      <c r="E44" s="30"/>
      <c r="F44" s="31">
        <v>1</v>
      </c>
      <c r="G44" s="10"/>
      <c r="H44" s="27" t="str">
        <f t="shared" si="8"/>
        <v/>
      </c>
      <c r="I44" s="27" t="str">
        <f t="shared" si="8"/>
        <v/>
      </c>
      <c r="J44" s="27" t="str">
        <f t="shared" si="8"/>
        <v/>
      </c>
      <c r="K44" s="27" t="str">
        <f t="shared" si="8"/>
        <v/>
      </c>
      <c r="L44" s="27" t="str">
        <f t="shared" si="8"/>
        <v/>
      </c>
      <c r="M44" s="27" t="str">
        <f t="shared" si="8"/>
        <v/>
      </c>
      <c r="N44" s="27">
        <f>21-SUM(H39:M44)</f>
        <v>1</v>
      </c>
      <c r="O44" s="11"/>
      <c r="Q44" t="s">
        <v>63</v>
      </c>
    </row>
    <row r="45" spans="1:17" x14ac:dyDescent="0.3">
      <c r="A45" s="23" t="s">
        <v>59</v>
      </c>
      <c r="B45" s="17"/>
      <c r="C45" s="32" t="s">
        <v>69</v>
      </c>
      <c r="D45" s="34"/>
      <c r="E45" s="26"/>
      <c r="F45" s="9"/>
      <c r="G45" s="10"/>
      <c r="H45" s="27"/>
      <c r="I45" s="27"/>
      <c r="J45" s="27"/>
      <c r="K45" s="27"/>
      <c r="L45" s="27"/>
      <c r="M45" s="27"/>
      <c r="N45" s="27"/>
      <c r="O45" s="11" t="s">
        <v>70</v>
      </c>
    </row>
    <row r="46" spans="1:17" x14ac:dyDescent="0.3">
      <c r="A46" s="12" t="s">
        <v>55</v>
      </c>
      <c r="B46" s="28">
        <v>1</v>
      </c>
      <c r="C46" s="29" t="str">
        <f>IF(A46="","",VLOOKUP($A45,IF(LEN(A46)=2,MSB,MSA),VLOOKUP(LEFT(A46,1),Teams,4,FALSE),FALSE))</f>
        <v>James Fisher</v>
      </c>
      <c r="D46" s="29" t="str">
        <f t="shared" ref="D46:D51" si="9">IF(A46="","",VLOOKUP(LEFT(A46,1),Teams,2,FALSE))</f>
        <v>Hy Runners</v>
      </c>
      <c r="E46" s="30" t="s">
        <v>71</v>
      </c>
      <c r="F46" s="31">
        <v>6</v>
      </c>
      <c r="G46" s="10"/>
      <c r="H46" s="27" t="str">
        <f t="shared" ref="H46:M51" si="10">IF($A46="","",IF(LEFT($A46,1)=H$10,$F46,""))</f>
        <v/>
      </c>
      <c r="I46" s="27" t="str">
        <f t="shared" si="10"/>
        <v/>
      </c>
      <c r="J46" s="27" t="str">
        <f t="shared" si="10"/>
        <v/>
      </c>
      <c r="K46" s="27">
        <f t="shared" si="10"/>
        <v>6</v>
      </c>
      <c r="L46" s="27" t="str">
        <f t="shared" si="10"/>
        <v/>
      </c>
      <c r="M46" s="27" t="str">
        <f t="shared" si="10"/>
        <v/>
      </c>
      <c r="N46" s="27"/>
      <c r="O46" s="11"/>
      <c r="Q46" t="s">
        <v>63</v>
      </c>
    </row>
    <row r="47" spans="1:17" x14ac:dyDescent="0.3">
      <c r="A47" s="12" t="s">
        <v>31</v>
      </c>
      <c r="B47" s="28">
        <v>2</v>
      </c>
      <c r="C47" s="29" t="str">
        <f>IF(A47="","",VLOOKUP($A45,IF(LEN(A47)=2,MSB,MSA),VLOOKUP(LEFT(A47,1),Teams,4,FALSE),FALSE))</f>
        <v>Gino Webb</v>
      </c>
      <c r="D47" s="29" t="str">
        <f t="shared" si="9"/>
        <v>Phoenix</v>
      </c>
      <c r="E47" s="30" t="s">
        <v>72</v>
      </c>
      <c r="F47" s="31">
        <v>5</v>
      </c>
      <c r="G47" s="10"/>
      <c r="H47" s="27" t="str">
        <f t="shared" si="10"/>
        <v/>
      </c>
      <c r="I47" s="27" t="str">
        <f t="shared" si="10"/>
        <v/>
      </c>
      <c r="J47" s="27" t="str">
        <f t="shared" si="10"/>
        <v/>
      </c>
      <c r="K47" s="27" t="str">
        <f t="shared" si="10"/>
        <v/>
      </c>
      <c r="L47" s="27" t="str">
        <f t="shared" si="10"/>
        <v/>
      </c>
      <c r="M47" s="27">
        <f t="shared" si="10"/>
        <v>5</v>
      </c>
      <c r="N47" s="27"/>
      <c r="O47" s="11"/>
      <c r="Q47" t="s">
        <v>63</v>
      </c>
    </row>
    <row r="48" spans="1:17" x14ac:dyDescent="0.3">
      <c r="A48" s="12" t="s">
        <v>38</v>
      </c>
      <c r="B48" s="28" t="s">
        <v>8</v>
      </c>
      <c r="C48" s="29" t="str">
        <f>IF(A48="","",VLOOKUP($A45,IF(LEN(A48)=2,MSB,MSA),VLOOKUP(LEFT(A48,1),Teams,4,FALSE),FALSE))</f>
        <v>Miller webb</v>
      </c>
      <c r="D48" s="29" t="str">
        <f t="shared" si="9"/>
        <v>Brighton &amp; Hove</v>
      </c>
      <c r="E48" s="30" t="s">
        <v>73</v>
      </c>
      <c r="F48" s="31">
        <v>4</v>
      </c>
      <c r="G48" s="10"/>
      <c r="H48" s="27" t="str">
        <f t="shared" si="10"/>
        <v/>
      </c>
      <c r="I48" s="27">
        <f t="shared" si="10"/>
        <v>4</v>
      </c>
      <c r="J48" s="27" t="str">
        <f t="shared" si="10"/>
        <v/>
      </c>
      <c r="K48" s="27" t="str">
        <f t="shared" si="10"/>
        <v/>
      </c>
      <c r="L48" s="27" t="str">
        <f t="shared" si="10"/>
        <v/>
      </c>
      <c r="M48" s="27" t="str">
        <f t="shared" si="10"/>
        <v/>
      </c>
      <c r="N48" s="27"/>
      <c r="O48" s="11"/>
    </row>
    <row r="49" spans="1:17" x14ac:dyDescent="0.3">
      <c r="A49" s="12" t="s">
        <v>40</v>
      </c>
      <c r="B49" s="28" t="s">
        <v>11</v>
      </c>
      <c r="C49" s="29" t="str">
        <f>IF(A49="","",VLOOKUP($A45,IF(LEN(A49)=2,MSB,MSA),VLOOKUP(LEFT(A49,1),Teams,4,FALSE),FALSE))</f>
        <v>Fox Andrews</v>
      </c>
      <c r="D49" s="29" t="str">
        <f t="shared" si="9"/>
        <v>Eastbourne</v>
      </c>
      <c r="E49" s="30" t="s">
        <v>74</v>
      </c>
      <c r="F49" s="31">
        <v>3</v>
      </c>
      <c r="G49" s="10"/>
      <c r="H49" s="27" t="str">
        <f t="shared" si="10"/>
        <v/>
      </c>
      <c r="I49" s="27" t="str">
        <f t="shared" si="10"/>
        <v/>
      </c>
      <c r="J49" s="27">
        <f t="shared" si="10"/>
        <v>3</v>
      </c>
      <c r="K49" s="27" t="str">
        <f t="shared" si="10"/>
        <v/>
      </c>
      <c r="L49" s="27" t="str">
        <f t="shared" si="10"/>
        <v/>
      </c>
      <c r="M49" s="27" t="str">
        <f t="shared" si="10"/>
        <v/>
      </c>
      <c r="N49" s="27"/>
      <c r="O49" s="11"/>
      <c r="Q49" t="s">
        <v>63</v>
      </c>
    </row>
    <row r="50" spans="1:17" x14ac:dyDescent="0.3">
      <c r="A50" s="12"/>
      <c r="B50" s="28" t="s">
        <v>17</v>
      </c>
      <c r="C50" s="29" t="str">
        <f>IF(A50="","",VLOOKUP($A45,IF(LEN(A50)=2,MSB,MSA),VLOOKUP(LEFT(A50,1),Teams,4,FALSE),FALSE))</f>
        <v/>
      </c>
      <c r="D50" s="29" t="str">
        <f t="shared" si="9"/>
        <v/>
      </c>
      <c r="E50" s="30"/>
      <c r="F50" s="31">
        <v>2</v>
      </c>
      <c r="G50" s="10"/>
      <c r="H50" s="27" t="str">
        <f t="shared" si="10"/>
        <v/>
      </c>
      <c r="I50" s="27" t="str">
        <f t="shared" si="10"/>
        <v/>
      </c>
      <c r="J50" s="27" t="str">
        <f t="shared" si="10"/>
        <v/>
      </c>
      <c r="K50" s="27" t="str">
        <f t="shared" si="10"/>
        <v/>
      </c>
      <c r="L50" s="27" t="str">
        <f t="shared" si="10"/>
        <v/>
      </c>
      <c r="M50" s="27" t="str">
        <f t="shared" si="10"/>
        <v/>
      </c>
      <c r="N50" s="27"/>
      <c r="O50" s="11"/>
    </row>
    <row r="51" spans="1:17" x14ac:dyDescent="0.3">
      <c r="A51" s="12"/>
      <c r="B51" s="28" t="s">
        <v>14</v>
      </c>
      <c r="C51" s="29" t="str">
        <f>IF(A51="","",VLOOKUP($A45,IF(LEN(A51)=2,MSB,MSA),VLOOKUP(LEFT(A51,1),Teams,4,FALSE),FALSE))</f>
        <v/>
      </c>
      <c r="D51" s="29" t="str">
        <f t="shared" si="9"/>
        <v/>
      </c>
      <c r="E51" s="30"/>
      <c r="F51" s="31">
        <v>1</v>
      </c>
      <c r="G51" s="10"/>
      <c r="H51" s="27" t="str">
        <f t="shared" si="10"/>
        <v/>
      </c>
      <c r="I51" s="27" t="str">
        <f t="shared" si="10"/>
        <v/>
      </c>
      <c r="J51" s="27" t="str">
        <f t="shared" si="10"/>
        <v/>
      </c>
      <c r="K51" s="27" t="str">
        <f t="shared" si="10"/>
        <v/>
      </c>
      <c r="L51" s="27" t="str">
        <f t="shared" si="10"/>
        <v/>
      </c>
      <c r="M51" s="27" t="str">
        <f t="shared" si="10"/>
        <v/>
      </c>
      <c r="N51" s="27">
        <f>21-SUM(H46:M51)</f>
        <v>3</v>
      </c>
      <c r="O51" s="11"/>
      <c r="Q51" t="s">
        <v>63</v>
      </c>
    </row>
    <row r="52" spans="1:17" x14ac:dyDescent="0.3">
      <c r="A52" s="23" t="s">
        <v>75</v>
      </c>
      <c r="B52" s="17"/>
      <c r="C52" s="33" t="s">
        <v>76</v>
      </c>
      <c r="D52" s="34"/>
      <c r="E52" s="35"/>
      <c r="F52" s="9"/>
      <c r="G52" s="10"/>
      <c r="H52" s="27"/>
      <c r="I52" s="27"/>
      <c r="J52" s="27"/>
      <c r="K52" s="27"/>
      <c r="L52" s="27"/>
      <c r="M52" s="27"/>
      <c r="N52" s="27"/>
      <c r="O52" s="11" t="s">
        <v>77</v>
      </c>
    </row>
    <row r="53" spans="1:17" x14ac:dyDescent="0.3">
      <c r="A53" s="12" t="s">
        <v>27</v>
      </c>
      <c r="B53" s="28">
        <v>1</v>
      </c>
      <c r="C53" s="29" t="str">
        <f>IF(A53="","",VLOOKUP($A52,IF(LEN(A53)=2,MSB,MSA),VLOOKUP(LEFT(A53,1),Teams,4,FALSE),FALSE))</f>
        <v>Joshua Webster</v>
      </c>
      <c r="D53" s="29" t="str">
        <f t="shared" ref="D53:D58" si="11">IF(A53="","",VLOOKUP(LEFT(A53,1),Teams,2,FALSE))</f>
        <v>Eastbourne</v>
      </c>
      <c r="E53" s="30" t="s">
        <v>78</v>
      </c>
      <c r="F53" s="31">
        <v>6</v>
      </c>
      <c r="G53" s="10"/>
      <c r="H53" s="27" t="str">
        <f t="shared" ref="H53:M58" si="12">IF($A53="","",IF(LEFT($A53,1)=H$10,$F53,""))</f>
        <v/>
      </c>
      <c r="I53" s="27" t="str">
        <f t="shared" si="12"/>
        <v/>
      </c>
      <c r="J53" s="27">
        <f t="shared" si="12"/>
        <v>6</v>
      </c>
      <c r="K53" s="27" t="str">
        <f t="shared" si="12"/>
        <v/>
      </c>
      <c r="L53" s="27" t="str">
        <f t="shared" si="12"/>
        <v/>
      </c>
      <c r="M53" s="27" t="str">
        <f t="shared" si="12"/>
        <v/>
      </c>
      <c r="N53" s="27"/>
      <c r="O53" s="11"/>
      <c r="Q53" t="s">
        <v>79</v>
      </c>
    </row>
    <row r="54" spans="1:17" x14ac:dyDescent="0.3">
      <c r="A54" s="12" t="s">
        <v>24</v>
      </c>
      <c r="B54" s="28">
        <v>2</v>
      </c>
      <c r="C54" s="29" t="str">
        <f>IF(A54="","",VLOOKUP($A52,IF(LEN(A54)=2,MSB,MSA),VLOOKUP(LEFT(A54,1),Teams,4,FALSE),FALSE))</f>
        <v>Taylor Thom Watts</v>
      </c>
      <c r="D54" s="29" t="str">
        <f t="shared" si="11"/>
        <v>Brighton &amp; Hove</v>
      </c>
      <c r="E54" s="30" t="s">
        <v>80</v>
      </c>
      <c r="F54" s="31">
        <v>5</v>
      </c>
      <c r="G54" s="10"/>
      <c r="H54" s="27" t="str">
        <f t="shared" si="12"/>
        <v/>
      </c>
      <c r="I54" s="27">
        <f t="shared" si="12"/>
        <v>5</v>
      </c>
      <c r="J54" s="27" t="str">
        <f t="shared" si="12"/>
        <v/>
      </c>
      <c r="K54" s="27" t="str">
        <f t="shared" si="12"/>
        <v/>
      </c>
      <c r="L54" s="27" t="str">
        <f t="shared" si="12"/>
        <v/>
      </c>
      <c r="M54" s="27" t="str">
        <f t="shared" si="12"/>
        <v/>
      </c>
      <c r="N54" s="27"/>
      <c r="O54" s="11"/>
      <c r="Q54" t="s">
        <v>79</v>
      </c>
    </row>
    <row r="55" spans="1:17" x14ac:dyDescent="0.3">
      <c r="A55" s="12" t="s">
        <v>81</v>
      </c>
      <c r="B55" s="28" t="s">
        <v>8</v>
      </c>
      <c r="C55" s="29" t="str">
        <f>IF(A55="","",VLOOKUP($A52,IF(LEN(A55)=2,MSB,MSA),VLOOKUP(LEFT(A55,1),Teams,4,FALSE),FALSE))</f>
        <v>Cobey Buckley</v>
      </c>
      <c r="D55" s="29" t="str">
        <f t="shared" si="11"/>
        <v>Hastings</v>
      </c>
      <c r="E55" s="30" t="s">
        <v>82</v>
      </c>
      <c r="F55" s="31">
        <v>4</v>
      </c>
      <c r="G55" s="10"/>
      <c r="H55" s="27">
        <f t="shared" si="12"/>
        <v>4</v>
      </c>
      <c r="I55" s="27" t="str">
        <f t="shared" si="12"/>
        <v/>
      </c>
      <c r="J55" s="27" t="str">
        <f t="shared" si="12"/>
        <v/>
      </c>
      <c r="K55" s="27" t="str">
        <f t="shared" si="12"/>
        <v/>
      </c>
      <c r="L55" s="27" t="str">
        <f t="shared" si="12"/>
        <v/>
      </c>
      <c r="M55" s="27" t="str">
        <f t="shared" si="12"/>
        <v/>
      </c>
      <c r="N55" s="27"/>
      <c r="O55" s="11"/>
    </row>
    <row r="56" spans="1:17" x14ac:dyDescent="0.3">
      <c r="A56" s="12" t="s">
        <v>29</v>
      </c>
      <c r="B56" s="28" t="s">
        <v>11</v>
      </c>
      <c r="C56" s="29" t="str">
        <f>IF(A56="","",VLOOKUP($A52,IF(LEN(A56)=2,MSB,MSA),VLOOKUP(LEFT(A56,1),Teams,4,FALSE),FALSE))</f>
        <v>Thomas Muddle</v>
      </c>
      <c r="D56" s="29" t="str">
        <f t="shared" si="11"/>
        <v>Lewes</v>
      </c>
      <c r="E56" s="30" t="s">
        <v>83</v>
      </c>
      <c r="F56" s="31">
        <v>3</v>
      </c>
      <c r="G56" s="10"/>
      <c r="H56" s="27" t="str">
        <f t="shared" si="12"/>
        <v/>
      </c>
      <c r="I56" s="27" t="str">
        <f t="shared" si="12"/>
        <v/>
      </c>
      <c r="J56" s="27" t="str">
        <f t="shared" si="12"/>
        <v/>
      </c>
      <c r="K56" s="27" t="str">
        <f t="shared" si="12"/>
        <v/>
      </c>
      <c r="L56" s="27">
        <f t="shared" si="12"/>
        <v>3</v>
      </c>
      <c r="M56" s="27" t="str">
        <f t="shared" si="12"/>
        <v/>
      </c>
      <c r="N56" s="27"/>
      <c r="O56" s="11"/>
      <c r="Q56" t="s">
        <v>79</v>
      </c>
    </row>
    <row r="57" spans="1:17" x14ac:dyDescent="0.3">
      <c r="A57" s="12" t="s">
        <v>31</v>
      </c>
      <c r="B57" s="28" t="s">
        <v>17</v>
      </c>
      <c r="C57" s="29" t="str">
        <f>IF(A57="","",VLOOKUP($A52,IF(LEN(A57)=2,MSB,MSA),VLOOKUP(LEFT(A57,1),Teams,4,FALSE),FALSE))</f>
        <v>Zachary Horsfield</v>
      </c>
      <c r="D57" s="29" t="str">
        <f t="shared" si="11"/>
        <v>Phoenix</v>
      </c>
      <c r="E57" s="30" t="s">
        <v>84</v>
      </c>
      <c r="F57" s="31">
        <v>2</v>
      </c>
      <c r="G57" s="10"/>
      <c r="H57" s="27" t="str">
        <f t="shared" si="12"/>
        <v/>
      </c>
      <c r="I57" s="27" t="str">
        <f t="shared" si="12"/>
        <v/>
      </c>
      <c r="J57" s="27" t="str">
        <f t="shared" si="12"/>
        <v/>
      </c>
      <c r="K57" s="27" t="str">
        <f t="shared" si="12"/>
        <v/>
      </c>
      <c r="L57" s="27" t="str">
        <f t="shared" si="12"/>
        <v/>
      </c>
      <c r="M57" s="27">
        <f t="shared" si="12"/>
        <v>2</v>
      </c>
      <c r="N57" s="27"/>
      <c r="O57" s="11"/>
    </row>
    <row r="58" spans="1:17" x14ac:dyDescent="0.3">
      <c r="A58" s="12"/>
      <c r="B58" s="28" t="s">
        <v>14</v>
      </c>
      <c r="C58" s="29" t="str">
        <f>IF(A58="","",VLOOKUP($A52,IF(LEN(A58)=2,MSB,MSA),VLOOKUP(LEFT(A58,1),Teams,4,FALSE),FALSE))</f>
        <v/>
      </c>
      <c r="D58" s="29" t="str">
        <f t="shared" si="11"/>
        <v/>
      </c>
      <c r="E58" s="30"/>
      <c r="F58" s="31">
        <v>1</v>
      </c>
      <c r="G58" s="10"/>
      <c r="H58" s="27" t="str">
        <f t="shared" si="12"/>
        <v/>
      </c>
      <c r="I58" s="27" t="str">
        <f t="shared" si="12"/>
        <v/>
      </c>
      <c r="J58" s="27" t="str">
        <f t="shared" si="12"/>
        <v/>
      </c>
      <c r="K58" s="27" t="str">
        <f t="shared" si="12"/>
        <v/>
      </c>
      <c r="L58" s="27" t="str">
        <f t="shared" si="12"/>
        <v/>
      </c>
      <c r="M58" s="27" t="str">
        <f t="shared" si="12"/>
        <v/>
      </c>
      <c r="N58" s="27">
        <f>21-SUM(H53:M58)</f>
        <v>1</v>
      </c>
      <c r="O58" s="11"/>
      <c r="Q58" t="s">
        <v>79</v>
      </c>
    </row>
    <row r="59" spans="1:17" x14ac:dyDescent="0.3">
      <c r="A59" s="23" t="s">
        <v>75</v>
      </c>
      <c r="B59" s="17"/>
      <c r="C59" s="32" t="s">
        <v>85</v>
      </c>
      <c r="D59" s="34"/>
      <c r="E59" s="35"/>
      <c r="F59" s="9"/>
      <c r="G59" s="10"/>
      <c r="H59" s="27"/>
      <c r="I59" s="27"/>
      <c r="J59" s="27"/>
      <c r="K59" s="27"/>
      <c r="L59" s="27"/>
      <c r="M59" s="27"/>
      <c r="N59" s="27"/>
      <c r="O59" s="11" t="s">
        <v>86</v>
      </c>
    </row>
    <row r="60" spans="1:17" x14ac:dyDescent="0.3">
      <c r="A60" s="12" t="s">
        <v>38</v>
      </c>
      <c r="B60" s="28">
        <v>1</v>
      </c>
      <c r="C60" s="29" t="str">
        <f>IF(A60="","",VLOOKUP($A59,IF(LEN(A60)=2,MSB,MSA),VLOOKUP(LEFT(A60,1),Teams,4,FALSE),FALSE))</f>
        <v>Elliot James</v>
      </c>
      <c r="D60" s="29" t="str">
        <f t="shared" ref="D60:D65" si="13">IF(A60="","",VLOOKUP(LEFT(A60,1),Teams,2,FALSE))</f>
        <v>Brighton &amp; Hove</v>
      </c>
      <c r="E60" s="30" t="s">
        <v>87</v>
      </c>
      <c r="F60" s="31">
        <v>6</v>
      </c>
      <c r="G60" s="10"/>
      <c r="H60" s="27" t="str">
        <f t="shared" ref="H60:M65" si="14">IF($A60="","",IF(LEFT($A60,1)=H$10,$F60,""))</f>
        <v/>
      </c>
      <c r="I60" s="27">
        <f t="shared" si="14"/>
        <v>6</v>
      </c>
      <c r="J60" s="27" t="str">
        <f t="shared" si="14"/>
        <v/>
      </c>
      <c r="K60" s="27" t="str">
        <f t="shared" si="14"/>
        <v/>
      </c>
      <c r="L60" s="27" t="str">
        <f t="shared" si="14"/>
        <v/>
      </c>
      <c r="M60" s="27" t="str">
        <f t="shared" si="14"/>
        <v/>
      </c>
      <c r="N60" s="27"/>
      <c r="O60" s="11"/>
      <c r="Q60" t="s">
        <v>79</v>
      </c>
    </row>
    <row r="61" spans="1:17" x14ac:dyDescent="0.3">
      <c r="A61" s="12" t="s">
        <v>40</v>
      </c>
      <c r="B61" s="28">
        <v>2</v>
      </c>
      <c r="C61" s="29" t="str">
        <f>IF(A61="","",VLOOKUP($A59,IF(LEN(A61)=2,MSB,MSA),VLOOKUP(LEFT(A61,1),Teams,4,FALSE),FALSE))</f>
        <v>Archie Franklin</v>
      </c>
      <c r="D61" s="29" t="str">
        <f t="shared" si="13"/>
        <v>Eastbourne</v>
      </c>
      <c r="E61" s="30" t="s">
        <v>88</v>
      </c>
      <c r="F61" s="31">
        <v>5</v>
      </c>
      <c r="G61" s="10"/>
      <c r="H61" s="27" t="str">
        <f t="shared" si="14"/>
        <v/>
      </c>
      <c r="I61" s="27" t="str">
        <f t="shared" si="14"/>
        <v/>
      </c>
      <c r="J61" s="27">
        <f t="shared" si="14"/>
        <v>5</v>
      </c>
      <c r="K61" s="27" t="str">
        <f t="shared" si="14"/>
        <v/>
      </c>
      <c r="L61" s="27" t="str">
        <f t="shared" si="14"/>
        <v/>
      </c>
      <c r="M61" s="27" t="str">
        <f t="shared" si="14"/>
        <v/>
      </c>
      <c r="N61" s="27"/>
      <c r="O61" s="11"/>
      <c r="Q61" t="s">
        <v>79</v>
      </c>
    </row>
    <row r="62" spans="1:17" x14ac:dyDescent="0.3">
      <c r="A62" s="12" t="s">
        <v>89</v>
      </c>
      <c r="B62" s="28" t="s">
        <v>8</v>
      </c>
      <c r="C62" s="29" t="str">
        <f>IF(A62="","",VLOOKUP($A59,IF(LEN(A62)=2,MSB,MSA),VLOOKUP(LEFT(A62,1),Teams,4,FALSE),FALSE))</f>
        <v>Alexander Johnston</v>
      </c>
      <c r="D62" s="29" t="str">
        <f t="shared" si="13"/>
        <v>Hastings</v>
      </c>
      <c r="E62" s="30" t="s">
        <v>90</v>
      </c>
      <c r="F62" s="31">
        <v>4</v>
      </c>
      <c r="G62" s="10"/>
      <c r="H62" s="27">
        <f t="shared" si="14"/>
        <v>4</v>
      </c>
      <c r="I62" s="27" t="str">
        <f t="shared" si="14"/>
        <v/>
      </c>
      <c r="J62" s="27" t="str">
        <f t="shared" si="14"/>
        <v/>
      </c>
      <c r="K62" s="27" t="str">
        <f t="shared" si="14"/>
        <v/>
      </c>
      <c r="L62" s="27" t="str">
        <f t="shared" si="14"/>
        <v/>
      </c>
      <c r="M62" s="27" t="str">
        <f t="shared" si="14"/>
        <v/>
      </c>
      <c r="N62" s="27"/>
      <c r="O62" s="11"/>
    </row>
    <row r="63" spans="1:17" x14ac:dyDescent="0.3">
      <c r="A63" s="12" t="s">
        <v>35</v>
      </c>
      <c r="B63" s="28" t="s">
        <v>11</v>
      </c>
      <c r="C63" s="29" t="str">
        <f>IF(A63="","",VLOOKUP($A59,IF(LEN(A63)=2,MSB,MSA),VLOOKUP(LEFT(A63,1),Teams,4,FALSE),FALSE))</f>
        <v>Dillon Mudie</v>
      </c>
      <c r="D63" s="29" t="str">
        <f t="shared" si="13"/>
        <v>Phoenix</v>
      </c>
      <c r="E63" s="30" t="s">
        <v>91</v>
      </c>
      <c r="F63" s="31">
        <v>3</v>
      </c>
      <c r="G63" s="10"/>
      <c r="H63" s="27" t="str">
        <f t="shared" si="14"/>
        <v/>
      </c>
      <c r="I63" s="27" t="str">
        <f t="shared" si="14"/>
        <v/>
      </c>
      <c r="J63" s="27" t="str">
        <f t="shared" si="14"/>
        <v/>
      </c>
      <c r="K63" s="27" t="str">
        <f t="shared" si="14"/>
        <v/>
      </c>
      <c r="L63" s="27" t="str">
        <f t="shared" si="14"/>
        <v/>
      </c>
      <c r="M63" s="27">
        <f t="shared" si="14"/>
        <v>3</v>
      </c>
      <c r="N63" s="27"/>
      <c r="O63" s="11"/>
      <c r="Q63" t="s">
        <v>79</v>
      </c>
    </row>
    <row r="64" spans="1:17" x14ac:dyDescent="0.3">
      <c r="A64" s="12"/>
      <c r="B64" s="28" t="s">
        <v>17</v>
      </c>
      <c r="C64" s="29" t="str">
        <f>IF(A64="","",VLOOKUP($A59,IF(LEN(A64)=2,MSB,MSA),VLOOKUP(LEFT(A64,1),Teams,4,FALSE),FALSE))</f>
        <v/>
      </c>
      <c r="D64" s="29" t="str">
        <f t="shared" si="13"/>
        <v/>
      </c>
      <c r="E64" s="30"/>
      <c r="F64" s="31">
        <v>2</v>
      </c>
      <c r="G64" s="10"/>
      <c r="H64" s="27" t="str">
        <f t="shared" si="14"/>
        <v/>
      </c>
      <c r="I64" s="27" t="str">
        <f t="shared" si="14"/>
        <v/>
      </c>
      <c r="J64" s="27" t="str">
        <f t="shared" si="14"/>
        <v/>
      </c>
      <c r="K64" s="27" t="str">
        <f t="shared" si="14"/>
        <v/>
      </c>
      <c r="L64" s="27" t="str">
        <f t="shared" si="14"/>
        <v/>
      </c>
      <c r="M64" s="27" t="str">
        <f t="shared" si="14"/>
        <v/>
      </c>
      <c r="N64" s="27"/>
      <c r="O64" s="11"/>
    </row>
    <row r="65" spans="1:17" x14ac:dyDescent="0.3">
      <c r="A65" s="12"/>
      <c r="B65" s="28" t="s">
        <v>14</v>
      </c>
      <c r="C65" s="29" t="str">
        <f>IF(A65="","",VLOOKUP($A59,IF(LEN(A65)=2,MSB,MSA),VLOOKUP(LEFT(A65,1),Teams,4,FALSE),FALSE))</f>
        <v/>
      </c>
      <c r="D65" s="29" t="str">
        <f t="shared" si="13"/>
        <v/>
      </c>
      <c r="E65" s="30"/>
      <c r="F65" s="31">
        <v>1</v>
      </c>
      <c r="G65" s="10"/>
      <c r="H65" s="27" t="str">
        <f t="shared" si="14"/>
        <v/>
      </c>
      <c r="I65" s="27" t="str">
        <f t="shared" si="14"/>
        <v/>
      </c>
      <c r="J65" s="27" t="str">
        <f t="shared" si="14"/>
        <v/>
      </c>
      <c r="K65" s="27" t="str">
        <f t="shared" si="14"/>
        <v/>
      </c>
      <c r="L65" s="27" t="str">
        <f t="shared" si="14"/>
        <v/>
      </c>
      <c r="M65" s="27" t="str">
        <f t="shared" si="14"/>
        <v/>
      </c>
      <c r="N65" s="27">
        <f>21-SUM(H60:M65)</f>
        <v>3</v>
      </c>
      <c r="O65" s="11"/>
      <c r="Q65" t="s">
        <v>79</v>
      </c>
    </row>
    <row r="66" spans="1:17" x14ac:dyDescent="0.3">
      <c r="A66" s="36" t="s">
        <v>92</v>
      </c>
      <c r="B66" s="17"/>
      <c r="C66" s="32" t="s">
        <v>93</v>
      </c>
      <c r="D66" s="25"/>
      <c r="E66" s="26"/>
      <c r="F66" s="9"/>
      <c r="G66" s="10"/>
      <c r="H66" s="27"/>
      <c r="I66" s="27"/>
      <c r="J66" s="27"/>
      <c r="K66" s="27"/>
      <c r="L66" s="27"/>
      <c r="M66" s="27"/>
      <c r="N66" s="27"/>
      <c r="O66" s="11">
        <v>75</v>
      </c>
    </row>
    <row r="67" spans="1:17" x14ac:dyDescent="0.3">
      <c r="A67" s="12" t="s">
        <v>24</v>
      </c>
      <c r="B67" s="28">
        <v>1</v>
      </c>
      <c r="C67" s="29" t="str">
        <f>IF(A67="","",VLOOKUP($A66,IF(LEN(A67)=2,MSB,MSA),VLOOKUP(LEFT(A67,1),Teams,4,FALSE),FALSE))</f>
        <v>Arthur Rogers</v>
      </c>
      <c r="D67" s="29" t="str">
        <f t="shared" ref="D67:D72" si="15">IF(A67="","",VLOOKUP(LEFT(A67,1),Teams,2,FALSE))</f>
        <v>Brighton &amp; Hove</v>
      </c>
      <c r="E67" s="30" t="s">
        <v>94</v>
      </c>
      <c r="F67" s="31">
        <v>6</v>
      </c>
      <c r="G67" s="10"/>
      <c r="H67" s="27" t="str">
        <f t="shared" ref="H67:M72" si="16">IF($A67="","",IF(LEFT($A67,1)=H$10,$F67,""))</f>
        <v/>
      </c>
      <c r="I67" s="27">
        <f t="shared" si="16"/>
        <v>6</v>
      </c>
      <c r="J67" s="27" t="str">
        <f t="shared" si="16"/>
        <v/>
      </c>
      <c r="K67" s="27" t="str">
        <f t="shared" si="16"/>
        <v/>
      </c>
      <c r="L67" s="27" t="str">
        <f t="shared" si="16"/>
        <v/>
      </c>
      <c r="M67" s="27" t="str">
        <f t="shared" si="16"/>
        <v/>
      </c>
      <c r="N67" s="27"/>
      <c r="O67" s="11"/>
      <c r="Q67" t="s">
        <v>95</v>
      </c>
    </row>
    <row r="68" spans="1:17" x14ac:dyDescent="0.3">
      <c r="A68" s="12" t="s">
        <v>27</v>
      </c>
      <c r="B68" s="28">
        <v>2</v>
      </c>
      <c r="C68" s="29" t="str">
        <f>IF(A68="","",VLOOKUP($A66,IF(LEN(A68)=2,MSB,MSA),VLOOKUP(LEFT(A68,1),Teams,4,FALSE),FALSE))</f>
        <v>Joshua Webster</v>
      </c>
      <c r="D68" s="29" t="str">
        <f t="shared" si="15"/>
        <v>Eastbourne</v>
      </c>
      <c r="E68" s="30" t="s">
        <v>96</v>
      </c>
      <c r="F68" s="31">
        <v>5</v>
      </c>
      <c r="G68" s="10"/>
      <c r="H68" s="27" t="str">
        <f t="shared" si="16"/>
        <v/>
      </c>
      <c r="I68" s="27" t="str">
        <f t="shared" si="16"/>
        <v/>
      </c>
      <c r="J68" s="27">
        <f t="shared" si="16"/>
        <v>5</v>
      </c>
      <c r="K68" s="27" t="str">
        <f t="shared" si="16"/>
        <v/>
      </c>
      <c r="L68" s="27" t="str">
        <f t="shared" si="16"/>
        <v/>
      </c>
      <c r="M68" s="27" t="str">
        <f t="shared" si="16"/>
        <v/>
      </c>
      <c r="N68" s="27"/>
      <c r="O68" s="11"/>
      <c r="Q68" t="s">
        <v>95</v>
      </c>
    </row>
    <row r="69" spans="1:17" x14ac:dyDescent="0.3">
      <c r="A69" s="12" t="s">
        <v>29</v>
      </c>
      <c r="B69" s="28" t="s">
        <v>8</v>
      </c>
      <c r="C69" s="29" t="str">
        <f>IF(A69="","",VLOOKUP($A66,IF(LEN(A69)=2,MSB,MSA),VLOOKUP(LEFT(A69,1),Teams,4,FALSE),FALSE))</f>
        <v>Gabriel Rumsey Williams</v>
      </c>
      <c r="D69" s="29" t="str">
        <f t="shared" si="15"/>
        <v>Lewes</v>
      </c>
      <c r="E69" s="30" t="s">
        <v>97</v>
      </c>
      <c r="F69" s="31">
        <v>4</v>
      </c>
      <c r="G69" s="10"/>
      <c r="H69" s="27" t="str">
        <f t="shared" si="16"/>
        <v/>
      </c>
      <c r="I69" s="27" t="str">
        <f t="shared" si="16"/>
        <v/>
      </c>
      <c r="J69" s="27" t="str">
        <f t="shared" si="16"/>
        <v/>
      </c>
      <c r="K69" s="27" t="str">
        <f t="shared" si="16"/>
        <v/>
      </c>
      <c r="L69" s="27">
        <f t="shared" si="16"/>
        <v>4</v>
      </c>
      <c r="M69" s="27" t="str">
        <f t="shared" si="16"/>
        <v/>
      </c>
      <c r="N69" s="27"/>
      <c r="O69" s="11"/>
    </row>
    <row r="70" spans="1:17" x14ac:dyDescent="0.3">
      <c r="A70" s="12"/>
      <c r="B70" s="28" t="s">
        <v>11</v>
      </c>
      <c r="C70" s="29" t="str">
        <f>IF(A70="","",VLOOKUP($A66,IF(LEN(A70)=2,MSB,MSA),VLOOKUP(LEFT(A70,1),Teams,4,FALSE),FALSE))</f>
        <v/>
      </c>
      <c r="D70" s="29" t="str">
        <f t="shared" si="15"/>
        <v/>
      </c>
      <c r="E70" s="30"/>
      <c r="F70" s="31">
        <v>3</v>
      </c>
      <c r="G70" s="10"/>
      <c r="H70" s="27" t="str">
        <f t="shared" si="16"/>
        <v/>
      </c>
      <c r="I70" s="27" t="str">
        <f t="shared" si="16"/>
        <v/>
      </c>
      <c r="J70" s="27" t="str">
        <f t="shared" si="16"/>
        <v/>
      </c>
      <c r="K70" s="27" t="str">
        <f t="shared" si="16"/>
        <v/>
      </c>
      <c r="L70" s="27" t="str">
        <f t="shared" si="16"/>
        <v/>
      </c>
      <c r="M70" s="27" t="str">
        <f t="shared" si="16"/>
        <v/>
      </c>
      <c r="N70" s="27"/>
      <c r="O70" s="11"/>
      <c r="Q70" t="s">
        <v>95</v>
      </c>
    </row>
    <row r="71" spans="1:17" x14ac:dyDescent="0.3">
      <c r="A71" s="12"/>
      <c r="B71" s="28" t="s">
        <v>17</v>
      </c>
      <c r="C71" s="29" t="str">
        <f>IF(A71="","",VLOOKUP($A66,IF(LEN(A71)=2,MSB,MSA),VLOOKUP(LEFT(A71,1),Teams,4,FALSE),FALSE))</f>
        <v/>
      </c>
      <c r="D71" s="29" t="str">
        <f t="shared" si="15"/>
        <v/>
      </c>
      <c r="E71" s="30"/>
      <c r="F71" s="31">
        <v>2</v>
      </c>
      <c r="G71" s="10"/>
      <c r="H71" s="27" t="str">
        <f t="shared" si="16"/>
        <v/>
      </c>
      <c r="I71" s="27" t="str">
        <f t="shared" si="16"/>
        <v/>
      </c>
      <c r="J71" s="27" t="str">
        <f t="shared" si="16"/>
        <v/>
      </c>
      <c r="K71" s="27" t="str">
        <f t="shared" si="16"/>
        <v/>
      </c>
      <c r="L71" s="27" t="str">
        <f t="shared" si="16"/>
        <v/>
      </c>
      <c r="M71" s="27" t="str">
        <f t="shared" si="16"/>
        <v/>
      </c>
      <c r="N71" s="27"/>
      <c r="O71" s="11"/>
    </row>
    <row r="72" spans="1:17" x14ac:dyDescent="0.3">
      <c r="A72" s="12"/>
      <c r="B72" s="28" t="s">
        <v>14</v>
      </c>
      <c r="C72" s="29" t="str">
        <f>IF(A72="","",VLOOKUP($A66,IF(LEN(A72)=2,MSB,MSA),VLOOKUP(LEFT(A72,1),Teams,4,FALSE),FALSE))</f>
        <v/>
      </c>
      <c r="D72" s="29" t="str">
        <f t="shared" si="15"/>
        <v/>
      </c>
      <c r="E72" s="30"/>
      <c r="F72" s="31">
        <v>1</v>
      </c>
      <c r="G72" s="10"/>
      <c r="H72" s="27" t="str">
        <f t="shared" si="16"/>
        <v/>
      </c>
      <c r="I72" s="27" t="str">
        <f t="shared" si="16"/>
        <v/>
      </c>
      <c r="J72" s="27" t="str">
        <f t="shared" si="16"/>
        <v/>
      </c>
      <c r="K72" s="27" t="str">
        <f t="shared" si="16"/>
        <v/>
      </c>
      <c r="L72" s="27" t="str">
        <f t="shared" si="16"/>
        <v/>
      </c>
      <c r="M72" s="27" t="str">
        <f t="shared" si="16"/>
        <v/>
      </c>
      <c r="N72" s="27">
        <f>21-SUM(H67:M72)</f>
        <v>6</v>
      </c>
      <c r="O72" s="11"/>
      <c r="Q72" t="s">
        <v>95</v>
      </c>
    </row>
    <row r="73" spans="1:17" x14ac:dyDescent="0.3">
      <c r="A73" s="36" t="s">
        <v>92</v>
      </c>
      <c r="B73" s="17"/>
      <c r="C73" s="32" t="s">
        <v>98</v>
      </c>
      <c r="D73" s="25"/>
      <c r="E73" s="26"/>
      <c r="F73" s="9"/>
      <c r="G73" s="10"/>
      <c r="H73" s="27"/>
      <c r="I73" s="27"/>
      <c r="J73" s="27"/>
      <c r="K73" s="27"/>
      <c r="L73" s="27"/>
      <c r="M73" s="27"/>
      <c r="N73" s="27"/>
      <c r="O73" s="11" t="s">
        <v>99</v>
      </c>
    </row>
    <row r="74" spans="1:17" x14ac:dyDescent="0.3">
      <c r="A74" s="12" t="s">
        <v>38</v>
      </c>
      <c r="B74" s="28">
        <v>1</v>
      </c>
      <c r="C74" s="29" t="str">
        <f>IF(A74="","",VLOOKUP($A73,IF(LEN(A74)=2,MSB,MSA),VLOOKUP(LEFT(A74,1),Teams,4,FALSE),FALSE))</f>
        <v>Isaac Machin</v>
      </c>
      <c r="D74" s="29" t="str">
        <f t="shared" ref="D74:D79" si="17">IF(A74="","",VLOOKUP(LEFT(A74,1),Teams,2,FALSE))</f>
        <v>Brighton &amp; Hove</v>
      </c>
      <c r="E74" s="30" t="s">
        <v>100</v>
      </c>
      <c r="F74" s="31">
        <v>6</v>
      </c>
      <c r="G74" s="10"/>
      <c r="H74" s="27" t="str">
        <f t="shared" ref="H74:M79" si="18">IF($A74="","",IF(LEFT($A74,1)=H$10,$F74,""))</f>
        <v/>
      </c>
      <c r="I74" s="27">
        <f t="shared" si="18"/>
        <v>6</v>
      </c>
      <c r="J74" s="27" t="str">
        <f t="shared" si="18"/>
        <v/>
      </c>
      <c r="K74" s="27" t="str">
        <f t="shared" si="18"/>
        <v/>
      </c>
      <c r="L74" s="27" t="str">
        <f t="shared" si="18"/>
        <v/>
      </c>
      <c r="M74" s="27" t="str">
        <f t="shared" si="18"/>
        <v/>
      </c>
      <c r="N74" s="27"/>
      <c r="O74" s="11"/>
      <c r="Q74" t="s">
        <v>95</v>
      </c>
    </row>
    <row r="75" spans="1:17" x14ac:dyDescent="0.3">
      <c r="A75" s="12" t="s">
        <v>36</v>
      </c>
      <c r="B75" s="28">
        <v>2</v>
      </c>
      <c r="C75" s="29" t="str">
        <f>IF(A75="","",VLOOKUP($A73,IF(LEN(A75)=2,MSB,MSA),VLOOKUP(LEFT(A75,1),Teams,4,FALSE),FALSE))</f>
        <v>Oscar Fermor-McGhie</v>
      </c>
      <c r="D75" s="29" t="str">
        <f t="shared" si="17"/>
        <v>Lewes</v>
      </c>
      <c r="E75" s="30" t="s">
        <v>97</v>
      </c>
      <c r="F75" s="31">
        <v>5</v>
      </c>
      <c r="G75" s="10"/>
      <c r="H75" s="27" t="str">
        <f t="shared" si="18"/>
        <v/>
      </c>
      <c r="I75" s="27" t="str">
        <f t="shared" si="18"/>
        <v/>
      </c>
      <c r="J75" s="27" t="str">
        <f t="shared" si="18"/>
        <v/>
      </c>
      <c r="K75" s="27" t="str">
        <f t="shared" si="18"/>
        <v/>
      </c>
      <c r="L75" s="27">
        <f t="shared" si="18"/>
        <v>5</v>
      </c>
      <c r="M75" s="27" t="str">
        <f t="shared" si="18"/>
        <v/>
      </c>
      <c r="N75" s="27"/>
      <c r="O75" s="11"/>
      <c r="Q75" t="s">
        <v>95</v>
      </c>
    </row>
    <row r="76" spans="1:17" x14ac:dyDescent="0.3">
      <c r="A76" s="12" t="s">
        <v>40</v>
      </c>
      <c r="B76" s="28" t="s">
        <v>8</v>
      </c>
      <c r="C76" s="29" t="str">
        <f>IF(A76="","",VLOOKUP($A73,IF(LEN(A76)=2,MSB,MSA),VLOOKUP(LEFT(A76,1),Teams,4,FALSE),FALSE))</f>
        <v>Charlie Davey</v>
      </c>
      <c r="D76" s="29" t="str">
        <f t="shared" si="17"/>
        <v>Eastbourne</v>
      </c>
      <c r="E76" s="30" t="s">
        <v>101</v>
      </c>
      <c r="F76" s="31">
        <v>4</v>
      </c>
      <c r="G76" s="10"/>
      <c r="H76" s="27" t="str">
        <f t="shared" si="18"/>
        <v/>
      </c>
      <c r="I76" s="27" t="str">
        <f t="shared" si="18"/>
        <v/>
      </c>
      <c r="J76" s="27">
        <f t="shared" si="18"/>
        <v>4</v>
      </c>
      <c r="K76" s="27" t="str">
        <f t="shared" si="18"/>
        <v/>
      </c>
      <c r="L76" s="27" t="str">
        <f t="shared" si="18"/>
        <v/>
      </c>
      <c r="M76" s="27" t="str">
        <f t="shared" si="18"/>
        <v/>
      </c>
      <c r="N76" s="27"/>
      <c r="O76" s="11"/>
    </row>
    <row r="77" spans="1:17" x14ac:dyDescent="0.3">
      <c r="A77" s="12"/>
      <c r="B77" s="28" t="s">
        <v>11</v>
      </c>
      <c r="C77" s="29" t="str">
        <f>IF(A77="","",VLOOKUP($A73,IF(LEN(A77)=2,MSB,MSA),VLOOKUP(LEFT(A77,1),Teams,4,FALSE),FALSE))</f>
        <v/>
      </c>
      <c r="D77" s="29" t="str">
        <f t="shared" si="17"/>
        <v/>
      </c>
      <c r="E77" s="30"/>
      <c r="F77" s="31">
        <v>3</v>
      </c>
      <c r="G77" s="10"/>
      <c r="H77" s="27" t="str">
        <f t="shared" si="18"/>
        <v/>
      </c>
      <c r="I77" s="27" t="str">
        <f t="shared" si="18"/>
        <v/>
      </c>
      <c r="J77" s="27" t="str">
        <f t="shared" si="18"/>
        <v/>
      </c>
      <c r="K77" s="27" t="str">
        <f t="shared" si="18"/>
        <v/>
      </c>
      <c r="L77" s="27" t="str">
        <f t="shared" si="18"/>
        <v/>
      </c>
      <c r="M77" s="27" t="str">
        <f t="shared" si="18"/>
        <v/>
      </c>
      <c r="N77" s="27"/>
      <c r="O77" s="11"/>
      <c r="Q77" t="s">
        <v>95</v>
      </c>
    </row>
    <row r="78" spans="1:17" x14ac:dyDescent="0.3">
      <c r="A78" s="12"/>
      <c r="B78" s="28" t="s">
        <v>17</v>
      </c>
      <c r="C78" s="29" t="str">
        <f>IF(A78="","",VLOOKUP($A73,IF(LEN(A78)=2,MSB,MSA),VLOOKUP(LEFT(A78,1),Teams,4,FALSE),FALSE))</f>
        <v/>
      </c>
      <c r="D78" s="29" t="str">
        <f t="shared" si="17"/>
        <v/>
      </c>
      <c r="E78" s="30"/>
      <c r="F78" s="31">
        <v>2</v>
      </c>
      <c r="G78" s="10"/>
      <c r="H78" s="27" t="str">
        <f t="shared" si="18"/>
        <v/>
      </c>
      <c r="I78" s="27" t="str">
        <f t="shared" si="18"/>
        <v/>
      </c>
      <c r="J78" s="27" t="str">
        <f t="shared" si="18"/>
        <v/>
      </c>
      <c r="K78" s="27" t="str">
        <f t="shared" si="18"/>
        <v/>
      </c>
      <c r="L78" s="27" t="str">
        <f t="shared" si="18"/>
        <v/>
      </c>
      <c r="M78" s="27" t="str">
        <f t="shared" si="18"/>
        <v/>
      </c>
      <c r="N78" s="27"/>
      <c r="O78" s="11"/>
    </row>
    <row r="79" spans="1:17" x14ac:dyDescent="0.3">
      <c r="A79" s="12"/>
      <c r="B79" s="28" t="s">
        <v>14</v>
      </c>
      <c r="C79" s="29" t="str">
        <f>IF(A79="","",VLOOKUP($A73,IF(LEN(A79)=2,MSB,MSA),VLOOKUP(LEFT(A79,1),Teams,4,FALSE),FALSE))</f>
        <v/>
      </c>
      <c r="D79" s="29" t="str">
        <f t="shared" si="17"/>
        <v/>
      </c>
      <c r="E79" s="30"/>
      <c r="F79" s="31">
        <v>1</v>
      </c>
      <c r="G79" s="10"/>
      <c r="H79" s="27" t="str">
        <f t="shared" si="18"/>
        <v/>
      </c>
      <c r="I79" s="27" t="str">
        <f t="shared" si="18"/>
        <v/>
      </c>
      <c r="J79" s="27" t="str">
        <f t="shared" si="18"/>
        <v/>
      </c>
      <c r="K79" s="27" t="str">
        <f t="shared" si="18"/>
        <v/>
      </c>
      <c r="L79" s="27" t="str">
        <f t="shared" si="18"/>
        <v/>
      </c>
      <c r="M79" s="27" t="str">
        <f t="shared" si="18"/>
        <v/>
      </c>
      <c r="N79" s="27">
        <f>21-SUM(H74:M79)</f>
        <v>6</v>
      </c>
      <c r="O79" s="11"/>
      <c r="Q79" t="s">
        <v>95</v>
      </c>
    </row>
    <row r="80" spans="1:17" x14ac:dyDescent="0.3">
      <c r="A80" s="36" t="s">
        <v>102</v>
      </c>
      <c r="B80" s="17"/>
      <c r="C80" s="32" t="s">
        <v>103</v>
      </c>
      <c r="D80" s="34"/>
      <c r="E80" s="35"/>
      <c r="F80" s="9"/>
      <c r="G80" s="10"/>
      <c r="H80" s="27"/>
      <c r="I80" s="27"/>
      <c r="J80" s="27"/>
      <c r="K80" s="27"/>
      <c r="L80" s="27"/>
      <c r="M80" s="27"/>
      <c r="N80" s="27"/>
      <c r="O80" s="11" t="s">
        <v>104</v>
      </c>
    </row>
    <row r="81" spans="1:17" x14ac:dyDescent="0.3">
      <c r="A81" s="12" t="s">
        <v>27</v>
      </c>
      <c r="B81" s="28">
        <v>1</v>
      </c>
      <c r="C81" s="29" t="str">
        <f>IF(A81="","",VLOOKUP($A80,IF(LEN(A81)=2,MSB,MSA),VLOOKUP(LEFT(A81,1),Teams,4,FALSE),FALSE))</f>
        <v>Jack Shires</v>
      </c>
      <c r="D81" s="29" t="str">
        <f t="shared" ref="D81:D86" si="19">IF(A81="","",VLOOKUP(LEFT(A81,1),Teams,2,FALSE))</f>
        <v>Eastbourne</v>
      </c>
      <c r="E81" s="30" t="s">
        <v>105</v>
      </c>
      <c r="F81" s="31">
        <v>6</v>
      </c>
      <c r="G81" s="10"/>
      <c r="H81" s="27" t="str">
        <f t="shared" ref="H81:M86" si="20">IF($A81="","",IF(LEFT($A81,1)=H$10,$F81,""))</f>
        <v/>
      </c>
      <c r="I81" s="27" t="str">
        <f t="shared" si="20"/>
        <v/>
      </c>
      <c r="J81" s="27">
        <f t="shared" si="20"/>
        <v>6</v>
      </c>
      <c r="K81" s="27" t="str">
        <f t="shared" si="20"/>
        <v/>
      </c>
      <c r="L81" s="27" t="str">
        <f t="shared" si="20"/>
        <v/>
      </c>
      <c r="M81" s="27" t="str">
        <f t="shared" si="20"/>
        <v/>
      </c>
      <c r="N81" s="27"/>
      <c r="O81" s="11"/>
      <c r="Q81" t="s">
        <v>106</v>
      </c>
    </row>
    <row r="82" spans="1:17" x14ac:dyDescent="0.3">
      <c r="A82" s="12" t="s">
        <v>24</v>
      </c>
      <c r="B82" s="28">
        <v>2</v>
      </c>
      <c r="C82" s="29" t="str">
        <f>IF(A82="","",VLOOKUP($A80,IF(LEN(A82)=2,MSB,MSA),VLOOKUP(LEFT(A82,1),Teams,4,FALSE),FALSE))</f>
        <v>Isaac Machin</v>
      </c>
      <c r="D82" s="29" t="str">
        <f t="shared" si="19"/>
        <v>Brighton &amp; Hove</v>
      </c>
      <c r="E82" s="30" t="s">
        <v>105</v>
      </c>
      <c r="F82" s="31">
        <v>6</v>
      </c>
      <c r="G82" s="10"/>
      <c r="H82" s="27" t="str">
        <f t="shared" si="20"/>
        <v/>
      </c>
      <c r="I82" s="27">
        <f t="shared" si="20"/>
        <v>6</v>
      </c>
      <c r="J82" s="27" t="str">
        <f t="shared" si="20"/>
        <v/>
      </c>
      <c r="K82" s="27" t="str">
        <f t="shared" si="20"/>
        <v/>
      </c>
      <c r="L82" s="27" t="str">
        <f t="shared" si="20"/>
        <v/>
      </c>
      <c r="M82" s="27" t="str">
        <f t="shared" si="20"/>
        <v/>
      </c>
      <c r="N82" s="27"/>
      <c r="O82" s="11"/>
      <c r="Q82" t="s">
        <v>106</v>
      </c>
    </row>
    <row r="83" spans="1:17" x14ac:dyDescent="0.3">
      <c r="A83" s="12" t="s">
        <v>29</v>
      </c>
      <c r="B83" s="28" t="s">
        <v>8</v>
      </c>
      <c r="C83" s="29" t="str">
        <f>IF(A83="","",VLOOKUP($A80,IF(LEN(A83)=2,MSB,MSA),VLOOKUP(LEFT(A83,1),Teams,4,FALSE),FALSE))</f>
        <v>Oscar Fermor-McGhie</v>
      </c>
      <c r="D83" s="29" t="str">
        <f t="shared" si="19"/>
        <v>Lewes</v>
      </c>
      <c r="E83" s="30" t="s">
        <v>105</v>
      </c>
      <c r="F83" s="31">
        <v>4</v>
      </c>
      <c r="G83" s="10"/>
      <c r="H83" s="27" t="str">
        <f t="shared" si="20"/>
        <v/>
      </c>
      <c r="I83" s="27" t="str">
        <f t="shared" si="20"/>
        <v/>
      </c>
      <c r="J83" s="27" t="str">
        <f t="shared" si="20"/>
        <v/>
      </c>
      <c r="K83" s="27" t="str">
        <f t="shared" si="20"/>
        <v/>
      </c>
      <c r="L83" s="27">
        <f t="shared" si="20"/>
        <v>4</v>
      </c>
      <c r="M83" s="27" t="str">
        <f t="shared" si="20"/>
        <v/>
      </c>
      <c r="N83" s="27"/>
      <c r="O83" s="11"/>
    </row>
    <row r="84" spans="1:17" x14ac:dyDescent="0.3">
      <c r="A84" s="12"/>
      <c r="B84" s="28" t="s">
        <v>11</v>
      </c>
      <c r="C84" s="29" t="str">
        <f>IF(A84="","",VLOOKUP($A80,IF(LEN(A84)=2,MSB,MSA),VLOOKUP(LEFT(A84,1),Teams,4,FALSE),FALSE))</f>
        <v/>
      </c>
      <c r="D84" s="29" t="str">
        <f t="shared" si="19"/>
        <v/>
      </c>
      <c r="E84" s="30"/>
      <c r="F84" s="31">
        <v>3</v>
      </c>
      <c r="G84" s="10"/>
      <c r="H84" s="27" t="str">
        <f t="shared" si="20"/>
        <v/>
      </c>
      <c r="I84" s="27" t="str">
        <f t="shared" si="20"/>
        <v/>
      </c>
      <c r="J84" s="27" t="str">
        <f t="shared" si="20"/>
        <v/>
      </c>
      <c r="K84" s="27" t="str">
        <f t="shared" si="20"/>
        <v/>
      </c>
      <c r="L84" s="27" t="str">
        <f t="shared" si="20"/>
        <v/>
      </c>
      <c r="M84" s="27" t="str">
        <f t="shared" si="20"/>
        <v/>
      </c>
      <c r="N84" s="27"/>
      <c r="O84" s="11"/>
      <c r="Q84" t="s">
        <v>106</v>
      </c>
    </row>
    <row r="85" spans="1:17" x14ac:dyDescent="0.3">
      <c r="A85" s="12"/>
      <c r="B85" s="28" t="s">
        <v>17</v>
      </c>
      <c r="C85" s="29" t="str">
        <f>IF(A85="","",VLOOKUP($A80,IF(LEN(A85)=2,MSB,MSA),VLOOKUP(LEFT(A85,1),Teams,4,FALSE),FALSE))</f>
        <v/>
      </c>
      <c r="D85" s="29" t="str">
        <f t="shared" si="19"/>
        <v/>
      </c>
      <c r="E85" s="30"/>
      <c r="F85" s="31">
        <v>2</v>
      </c>
      <c r="G85" s="10"/>
      <c r="H85" s="27" t="str">
        <f t="shared" si="20"/>
        <v/>
      </c>
      <c r="I85" s="27" t="str">
        <f t="shared" si="20"/>
        <v/>
      </c>
      <c r="J85" s="27" t="str">
        <f t="shared" si="20"/>
        <v/>
      </c>
      <c r="K85" s="27" t="str">
        <f t="shared" si="20"/>
        <v/>
      </c>
      <c r="L85" s="27" t="str">
        <f t="shared" si="20"/>
        <v/>
      </c>
      <c r="M85" s="27" t="str">
        <f t="shared" si="20"/>
        <v/>
      </c>
      <c r="N85" s="27"/>
      <c r="O85" s="11"/>
    </row>
    <row r="86" spans="1:17" x14ac:dyDescent="0.3">
      <c r="A86" s="12"/>
      <c r="B86" s="28" t="s">
        <v>14</v>
      </c>
      <c r="C86" s="29" t="str">
        <f>IF(A86="","",VLOOKUP($A80,IF(LEN(A86)=2,MSB,MSA),VLOOKUP(LEFT(A86,1),Teams,4,FALSE),FALSE))</f>
        <v/>
      </c>
      <c r="D86" s="29" t="str">
        <f t="shared" si="19"/>
        <v/>
      </c>
      <c r="E86" s="30"/>
      <c r="F86" s="31">
        <v>1</v>
      </c>
      <c r="G86" s="10"/>
      <c r="H86" s="27" t="str">
        <f t="shared" si="20"/>
        <v/>
      </c>
      <c r="I86" s="27" t="str">
        <f t="shared" si="20"/>
        <v/>
      </c>
      <c r="J86" s="27" t="str">
        <f t="shared" si="20"/>
        <v/>
      </c>
      <c r="K86" s="27" t="str">
        <f t="shared" si="20"/>
        <v/>
      </c>
      <c r="L86" s="27" t="str">
        <f t="shared" si="20"/>
        <v/>
      </c>
      <c r="M86" s="27" t="str">
        <f t="shared" si="20"/>
        <v/>
      </c>
      <c r="N86" s="27">
        <f>21-SUM(H81:M86)</f>
        <v>5</v>
      </c>
      <c r="O86" s="11"/>
      <c r="Q86" t="s">
        <v>106</v>
      </c>
    </row>
    <row r="87" spans="1:17" x14ac:dyDescent="0.3">
      <c r="A87" s="36" t="s">
        <v>102</v>
      </c>
      <c r="B87" s="17"/>
      <c r="C87" s="32" t="s">
        <v>107</v>
      </c>
      <c r="D87" s="34"/>
      <c r="E87" s="35"/>
      <c r="F87" s="9"/>
      <c r="G87" s="10"/>
      <c r="H87" s="27"/>
      <c r="I87" s="27"/>
      <c r="J87" s="27"/>
      <c r="K87" s="27"/>
      <c r="L87" s="27"/>
      <c r="M87" s="27"/>
      <c r="N87" s="27"/>
      <c r="O87" s="11" t="s">
        <v>108</v>
      </c>
    </row>
    <row r="88" spans="1:17" x14ac:dyDescent="0.3">
      <c r="A88" s="12" t="s">
        <v>40</v>
      </c>
      <c r="B88" s="28">
        <v>1</v>
      </c>
      <c r="C88" s="29" t="str">
        <f>IF(A88="","",VLOOKUP($A87,IF(LEN(A88)=2,MSB,MSA),VLOOKUP(LEFT(A88,1),Teams,4,FALSE),FALSE))</f>
        <v>Logan Boddy</v>
      </c>
      <c r="D88" s="29" t="str">
        <f t="shared" ref="D88:D93" si="21">IF(A88="","",VLOOKUP(LEFT(A88,1),Teams,2,FALSE))</f>
        <v>Eastbourne</v>
      </c>
      <c r="E88" s="30" t="s">
        <v>105</v>
      </c>
      <c r="F88" s="31">
        <v>6</v>
      </c>
      <c r="G88" s="10"/>
      <c r="H88" s="27" t="str">
        <f t="shared" ref="H88:M93" si="22">IF($A88="","",IF(LEFT($A88,1)=H$10,$F88,""))</f>
        <v/>
      </c>
      <c r="I88" s="27" t="str">
        <f t="shared" si="22"/>
        <v/>
      </c>
      <c r="J88" s="27">
        <f t="shared" si="22"/>
        <v>6</v>
      </c>
      <c r="K88" s="27" t="str">
        <f t="shared" si="22"/>
        <v/>
      </c>
      <c r="L88" s="27" t="str">
        <f t="shared" si="22"/>
        <v/>
      </c>
      <c r="M88" s="27" t="str">
        <f t="shared" si="22"/>
        <v/>
      </c>
      <c r="N88" s="27"/>
      <c r="O88" s="11"/>
      <c r="Q88" t="s">
        <v>106</v>
      </c>
    </row>
    <row r="89" spans="1:17" x14ac:dyDescent="0.3">
      <c r="A89" s="12" t="s">
        <v>38</v>
      </c>
      <c r="B89" s="28">
        <v>2</v>
      </c>
      <c r="C89" s="29" t="str">
        <f>IF(A89="","",VLOOKUP($A87,IF(LEN(A89)=2,MSB,MSA),VLOOKUP(LEFT(A89,1),Teams,4,FALSE),FALSE))</f>
        <v>Taylor Thom watts</v>
      </c>
      <c r="D89" s="29" t="str">
        <f t="shared" si="21"/>
        <v>Brighton &amp; Hove</v>
      </c>
      <c r="E89" s="30" t="s">
        <v>109</v>
      </c>
      <c r="F89" s="31">
        <v>5</v>
      </c>
      <c r="G89" s="10"/>
      <c r="H89" s="27" t="str">
        <f t="shared" si="22"/>
        <v/>
      </c>
      <c r="I89" s="27">
        <f t="shared" si="22"/>
        <v>5</v>
      </c>
      <c r="J89" s="27" t="str">
        <f t="shared" si="22"/>
        <v/>
      </c>
      <c r="K89" s="27" t="str">
        <f t="shared" si="22"/>
        <v/>
      </c>
      <c r="L89" s="27" t="str">
        <f t="shared" si="22"/>
        <v/>
      </c>
      <c r="M89" s="27" t="str">
        <f t="shared" si="22"/>
        <v/>
      </c>
      <c r="N89" s="27"/>
      <c r="O89" s="11"/>
      <c r="Q89" t="s">
        <v>106</v>
      </c>
    </row>
    <row r="90" spans="1:17" x14ac:dyDescent="0.3">
      <c r="A90" s="12" t="s">
        <v>36</v>
      </c>
      <c r="B90" s="28" t="s">
        <v>8</v>
      </c>
      <c r="C90" s="29" t="str">
        <f>IF(A90="","",VLOOKUP($A87,IF(LEN(A90)=2,MSB,MSA),VLOOKUP(LEFT(A90,1),Teams,4,FALSE),FALSE))</f>
        <v>Finnian Morrison</v>
      </c>
      <c r="D90" s="29" t="str">
        <f t="shared" si="21"/>
        <v>Lewes</v>
      </c>
      <c r="E90" s="30" t="s">
        <v>110</v>
      </c>
      <c r="F90" s="31">
        <v>4</v>
      </c>
      <c r="G90" s="10"/>
      <c r="H90" s="27" t="str">
        <f t="shared" si="22"/>
        <v/>
      </c>
      <c r="I90" s="27" t="str">
        <f t="shared" si="22"/>
        <v/>
      </c>
      <c r="J90" s="27" t="str">
        <f t="shared" si="22"/>
        <v/>
      </c>
      <c r="K90" s="27" t="str">
        <f t="shared" si="22"/>
        <v/>
      </c>
      <c r="L90" s="27">
        <f t="shared" si="22"/>
        <v>4</v>
      </c>
      <c r="M90" s="27" t="str">
        <f t="shared" si="22"/>
        <v/>
      </c>
      <c r="N90" s="27"/>
      <c r="O90" s="11"/>
    </row>
    <row r="91" spans="1:17" x14ac:dyDescent="0.3">
      <c r="A91" s="12"/>
      <c r="B91" s="28" t="s">
        <v>11</v>
      </c>
      <c r="C91" s="29" t="str">
        <f>IF(A91="","",VLOOKUP($A87,IF(LEN(A91)=2,MSB,MSA),VLOOKUP(LEFT(A91,1),Teams,4,FALSE),FALSE))</f>
        <v/>
      </c>
      <c r="D91" s="29" t="str">
        <f t="shared" si="21"/>
        <v/>
      </c>
      <c r="E91" s="30"/>
      <c r="F91" s="31">
        <v>3</v>
      </c>
      <c r="G91" s="10"/>
      <c r="H91" s="27" t="str">
        <f t="shared" si="22"/>
        <v/>
      </c>
      <c r="I91" s="27" t="str">
        <f t="shared" si="22"/>
        <v/>
      </c>
      <c r="J91" s="27" t="str">
        <f t="shared" si="22"/>
        <v/>
      </c>
      <c r="K91" s="27" t="str">
        <f t="shared" si="22"/>
        <v/>
      </c>
      <c r="L91" s="27" t="str">
        <f t="shared" si="22"/>
        <v/>
      </c>
      <c r="M91" s="27" t="str">
        <f t="shared" si="22"/>
        <v/>
      </c>
      <c r="N91" s="27"/>
      <c r="O91" s="11"/>
      <c r="Q91" t="s">
        <v>106</v>
      </c>
    </row>
    <row r="92" spans="1:17" x14ac:dyDescent="0.3">
      <c r="A92" s="12"/>
      <c r="B92" s="28" t="s">
        <v>17</v>
      </c>
      <c r="C92" s="29" t="str">
        <f>IF(A92="","",VLOOKUP($A87,IF(LEN(A92)=2,MSB,MSA),VLOOKUP(LEFT(A92,1),Teams,4,FALSE),FALSE))</f>
        <v/>
      </c>
      <c r="D92" s="29" t="str">
        <f t="shared" si="21"/>
        <v/>
      </c>
      <c r="E92" s="30"/>
      <c r="F92" s="31">
        <v>2</v>
      </c>
      <c r="G92" s="10"/>
      <c r="H92" s="27" t="str">
        <f t="shared" si="22"/>
        <v/>
      </c>
      <c r="I92" s="27" t="str">
        <f t="shared" si="22"/>
        <v/>
      </c>
      <c r="J92" s="27" t="str">
        <f t="shared" si="22"/>
        <v/>
      </c>
      <c r="K92" s="27" t="str">
        <f t="shared" si="22"/>
        <v/>
      </c>
      <c r="L92" s="27" t="str">
        <f t="shared" si="22"/>
        <v/>
      </c>
      <c r="M92" s="27" t="str">
        <f t="shared" si="22"/>
        <v/>
      </c>
      <c r="N92" s="27"/>
      <c r="O92" s="11"/>
    </row>
    <row r="93" spans="1:17" x14ac:dyDescent="0.3">
      <c r="A93" s="12"/>
      <c r="B93" s="28" t="s">
        <v>14</v>
      </c>
      <c r="C93" s="29" t="str">
        <f>IF(A93="","",VLOOKUP($A87,IF(LEN(A93)=2,MSB,MSA),VLOOKUP(LEFT(A93,1),Teams,4,FALSE),FALSE))</f>
        <v/>
      </c>
      <c r="D93" s="29" t="str">
        <f t="shared" si="21"/>
        <v/>
      </c>
      <c r="E93" s="30"/>
      <c r="F93" s="31">
        <v>1</v>
      </c>
      <c r="G93" s="10"/>
      <c r="H93" s="27" t="str">
        <f t="shared" si="22"/>
        <v/>
      </c>
      <c r="I93" s="27" t="str">
        <f t="shared" si="22"/>
        <v/>
      </c>
      <c r="J93" s="27" t="str">
        <f t="shared" si="22"/>
        <v/>
      </c>
      <c r="K93" s="27" t="str">
        <f t="shared" si="22"/>
        <v/>
      </c>
      <c r="L93" s="27" t="str">
        <f t="shared" si="22"/>
        <v/>
      </c>
      <c r="M93" s="27" t="str">
        <f t="shared" si="22"/>
        <v/>
      </c>
      <c r="N93" s="27">
        <f>21-SUM(H88:M93)</f>
        <v>6</v>
      </c>
      <c r="O93" s="11"/>
      <c r="Q93" t="s">
        <v>106</v>
      </c>
    </row>
    <row r="94" spans="1:17" x14ac:dyDescent="0.3">
      <c r="A94" s="36" t="s">
        <v>67</v>
      </c>
      <c r="B94" s="17"/>
      <c r="C94" s="32" t="s">
        <v>111</v>
      </c>
      <c r="D94" s="34"/>
      <c r="E94" s="35"/>
      <c r="F94" s="9"/>
      <c r="G94" s="10"/>
      <c r="H94" s="27"/>
      <c r="I94" s="27"/>
      <c r="J94" s="27"/>
      <c r="K94" s="27"/>
      <c r="L94" s="27"/>
      <c r="M94" s="27"/>
      <c r="N94" s="27"/>
      <c r="O94" s="11" t="s">
        <v>112</v>
      </c>
    </row>
    <row r="95" spans="1:17" x14ac:dyDescent="0.3">
      <c r="A95" s="12" t="s">
        <v>24</v>
      </c>
      <c r="B95" s="28">
        <v>1</v>
      </c>
      <c r="C95" s="29" t="str">
        <f>IF(A95="","",VLOOKUP($A94,IF(LEN(A95)=2,MSB,MSA),VLOOKUP(LEFT(A95,1),Teams,4,FALSE),FALSE))</f>
        <v>Louis Ashworth</v>
      </c>
      <c r="D95" s="29" t="str">
        <f t="shared" ref="D95:D100" si="23">IF(A95="","",VLOOKUP(LEFT(A95,1),Teams,2,FALSE))</f>
        <v>Brighton &amp; Hove</v>
      </c>
      <c r="E95" s="30" t="s">
        <v>113</v>
      </c>
      <c r="F95" s="31">
        <v>6</v>
      </c>
      <c r="G95" s="10"/>
      <c r="H95" s="27" t="str">
        <f t="shared" ref="H95:M100" si="24">IF($A95="","",IF(LEFT($A95,1)=H$10,$F95,""))</f>
        <v/>
      </c>
      <c r="I95" s="27">
        <f t="shared" si="24"/>
        <v>6</v>
      </c>
      <c r="J95" s="27" t="str">
        <f t="shared" si="24"/>
        <v/>
      </c>
      <c r="K95" s="27" t="str">
        <f t="shared" si="24"/>
        <v/>
      </c>
      <c r="L95" s="27" t="str">
        <f t="shared" si="24"/>
        <v/>
      </c>
      <c r="M95" s="27" t="str">
        <f t="shared" si="24"/>
        <v/>
      </c>
      <c r="N95" s="27"/>
      <c r="O95" s="11"/>
      <c r="Q95" t="s">
        <v>114</v>
      </c>
    </row>
    <row r="96" spans="1:17" x14ac:dyDescent="0.3">
      <c r="A96" s="12" t="s">
        <v>27</v>
      </c>
      <c r="B96" s="28">
        <v>2</v>
      </c>
      <c r="C96" s="29" t="str">
        <f>IF(A96="","",VLOOKUP($A94,IF(LEN(A96)=2,MSB,MSA),VLOOKUP(LEFT(A96,1),Teams,4,FALSE),FALSE))</f>
        <v>Aidan Pringle</v>
      </c>
      <c r="D96" s="29" t="str">
        <f t="shared" si="23"/>
        <v>Eastbourne</v>
      </c>
      <c r="E96" s="30" t="s">
        <v>115</v>
      </c>
      <c r="F96" s="31">
        <v>5</v>
      </c>
      <c r="G96" s="10"/>
      <c r="H96" s="27" t="str">
        <f t="shared" si="24"/>
        <v/>
      </c>
      <c r="I96" s="27" t="str">
        <f t="shared" si="24"/>
        <v/>
      </c>
      <c r="J96" s="27">
        <f t="shared" si="24"/>
        <v>5</v>
      </c>
      <c r="K96" s="27" t="str">
        <f t="shared" si="24"/>
        <v/>
      </c>
      <c r="L96" s="27" t="str">
        <f t="shared" si="24"/>
        <v/>
      </c>
      <c r="M96" s="27" t="str">
        <f t="shared" si="24"/>
        <v/>
      </c>
      <c r="N96" s="27"/>
      <c r="O96" s="11"/>
      <c r="Q96" t="s">
        <v>114</v>
      </c>
    </row>
    <row r="97" spans="1:17" x14ac:dyDescent="0.3">
      <c r="A97" s="12" t="s">
        <v>35</v>
      </c>
      <c r="B97" s="28" t="s">
        <v>8</v>
      </c>
      <c r="C97" s="29" t="str">
        <f>IF(A97="","",VLOOKUP($A94,IF(LEN(A97)=2,MSB,MSA),VLOOKUP(LEFT(A97,1),Teams,4,FALSE),FALSE))</f>
        <v>Seif El Sakka</v>
      </c>
      <c r="D97" s="29" t="str">
        <f t="shared" si="23"/>
        <v>Phoenix</v>
      </c>
      <c r="E97" s="30" t="s">
        <v>116</v>
      </c>
      <c r="F97" s="31">
        <v>4</v>
      </c>
      <c r="G97" s="10"/>
      <c r="H97" s="27" t="str">
        <f t="shared" si="24"/>
        <v/>
      </c>
      <c r="I97" s="27" t="str">
        <f t="shared" si="24"/>
        <v/>
      </c>
      <c r="J97" s="27" t="str">
        <f t="shared" si="24"/>
        <v/>
      </c>
      <c r="K97" s="27" t="str">
        <f t="shared" si="24"/>
        <v/>
      </c>
      <c r="L97" s="27" t="str">
        <f t="shared" si="24"/>
        <v/>
      </c>
      <c r="M97" s="27">
        <f t="shared" si="24"/>
        <v>4</v>
      </c>
      <c r="N97" s="27"/>
      <c r="O97" s="11"/>
    </row>
    <row r="98" spans="1:17" x14ac:dyDescent="0.3">
      <c r="A98" s="12" t="s">
        <v>36</v>
      </c>
      <c r="B98" s="28" t="s">
        <v>11</v>
      </c>
      <c r="C98" s="29" t="str">
        <f>IF(A98="","",VLOOKUP($A94,IF(LEN(A98)=2,MSB,MSA),VLOOKUP(LEFT(A98,1),Teams,4,FALSE),FALSE))</f>
        <v>Rainbow Love</v>
      </c>
      <c r="D98" s="29" t="str">
        <f t="shared" si="23"/>
        <v>Lewes</v>
      </c>
      <c r="E98" s="30" t="s">
        <v>117</v>
      </c>
      <c r="F98" s="31">
        <v>3</v>
      </c>
      <c r="G98" s="10"/>
      <c r="H98" s="27" t="str">
        <f t="shared" si="24"/>
        <v/>
      </c>
      <c r="I98" s="27" t="str">
        <f t="shared" si="24"/>
        <v/>
      </c>
      <c r="J98" s="27" t="str">
        <f t="shared" si="24"/>
        <v/>
      </c>
      <c r="K98" s="27" t="str">
        <f t="shared" si="24"/>
        <v/>
      </c>
      <c r="L98" s="27">
        <f t="shared" si="24"/>
        <v>3</v>
      </c>
      <c r="M98" s="27" t="str">
        <f t="shared" si="24"/>
        <v/>
      </c>
      <c r="N98" s="27"/>
      <c r="O98" s="11"/>
      <c r="Q98" t="s">
        <v>114</v>
      </c>
    </row>
    <row r="99" spans="1:17" x14ac:dyDescent="0.3">
      <c r="A99" s="12" t="s">
        <v>81</v>
      </c>
      <c r="B99" s="28" t="s">
        <v>17</v>
      </c>
      <c r="C99" s="29" t="str">
        <f>IF(A99="","",VLOOKUP($A94,IF(LEN(A99)=2,MSB,MSA),VLOOKUP(LEFT(A99,1),Teams,4,FALSE),FALSE))</f>
        <v>Cobey Buckley</v>
      </c>
      <c r="D99" s="29" t="str">
        <f t="shared" si="23"/>
        <v>Hastings</v>
      </c>
      <c r="E99" s="30" t="s">
        <v>118</v>
      </c>
      <c r="F99" s="31">
        <v>2</v>
      </c>
      <c r="G99" s="10"/>
      <c r="H99" s="27">
        <f t="shared" si="24"/>
        <v>2</v>
      </c>
      <c r="I99" s="27" t="str">
        <f t="shared" si="24"/>
        <v/>
      </c>
      <c r="J99" s="27" t="str">
        <f t="shared" si="24"/>
        <v/>
      </c>
      <c r="K99" s="27" t="str">
        <f t="shared" si="24"/>
        <v/>
      </c>
      <c r="L99" s="27" t="str">
        <f t="shared" si="24"/>
        <v/>
      </c>
      <c r="M99" s="27" t="str">
        <f t="shared" si="24"/>
        <v/>
      </c>
      <c r="N99" s="27"/>
      <c r="O99" s="11"/>
    </row>
    <row r="100" spans="1:17" x14ac:dyDescent="0.3">
      <c r="A100" s="12"/>
      <c r="B100" s="28" t="s">
        <v>14</v>
      </c>
      <c r="C100" s="29" t="str">
        <f>IF(A100="","",VLOOKUP($A94,IF(LEN(A100)=2,MSB,MSA),VLOOKUP(LEFT(A100,1),Teams,4,FALSE),FALSE))</f>
        <v/>
      </c>
      <c r="D100" s="29" t="str">
        <f t="shared" si="23"/>
        <v/>
      </c>
      <c r="E100" s="30"/>
      <c r="F100" s="31">
        <v>1</v>
      </c>
      <c r="G100" s="10"/>
      <c r="H100" s="27" t="str">
        <f t="shared" si="24"/>
        <v/>
      </c>
      <c r="I100" s="27" t="str">
        <f t="shared" si="24"/>
        <v/>
      </c>
      <c r="J100" s="27" t="str">
        <f t="shared" si="24"/>
        <v/>
      </c>
      <c r="K100" s="27" t="str">
        <f t="shared" si="24"/>
        <v/>
      </c>
      <c r="L100" s="27" t="str">
        <f t="shared" si="24"/>
        <v/>
      </c>
      <c r="M100" s="27" t="str">
        <f t="shared" si="24"/>
        <v/>
      </c>
      <c r="N100" s="27">
        <f>21-SUM(H95:M100)</f>
        <v>1</v>
      </c>
      <c r="O100" s="11"/>
      <c r="Q100" t="s">
        <v>114</v>
      </c>
    </row>
    <row r="101" spans="1:17" x14ac:dyDescent="0.3">
      <c r="A101" s="36" t="s">
        <v>67</v>
      </c>
      <c r="B101" s="17"/>
      <c r="C101" s="32" t="s">
        <v>119</v>
      </c>
      <c r="D101" s="34"/>
      <c r="E101" s="35"/>
      <c r="F101" s="9"/>
      <c r="G101" s="10"/>
      <c r="H101" s="27"/>
      <c r="I101" s="27"/>
      <c r="J101" s="27"/>
      <c r="K101" s="27"/>
      <c r="L101" s="27"/>
      <c r="M101" s="27"/>
      <c r="N101" s="27"/>
      <c r="O101" s="11" t="s">
        <v>120</v>
      </c>
    </row>
    <row r="102" spans="1:17" x14ac:dyDescent="0.3">
      <c r="A102" s="12" t="s">
        <v>38</v>
      </c>
      <c r="B102" s="28">
        <v>1</v>
      </c>
      <c r="C102" s="29" t="str">
        <f>IF(A102="","",VLOOKUP($A101,IF(LEN(A102)=2,MSB,MSA),VLOOKUP(LEFT(A102,1),Teams,4,FALSE),FALSE))</f>
        <v>Thomas Campbell</v>
      </c>
      <c r="D102" s="29" t="str">
        <f t="shared" ref="D102:D107" si="25">IF(A102="","",VLOOKUP(LEFT(A102,1),Teams,2,FALSE))</f>
        <v>Brighton &amp; Hove</v>
      </c>
      <c r="E102" s="30" t="s">
        <v>115</v>
      </c>
      <c r="F102" s="31">
        <v>6</v>
      </c>
      <c r="G102" s="10"/>
      <c r="H102" s="27" t="str">
        <f t="shared" ref="H102:M107" si="26">IF($A102="","",IF(LEFT($A102,1)=H$10,$F102,""))</f>
        <v/>
      </c>
      <c r="I102" s="27">
        <f t="shared" si="26"/>
        <v>6</v>
      </c>
      <c r="J102" s="27" t="str">
        <f t="shared" si="26"/>
        <v/>
      </c>
      <c r="K102" s="27" t="str">
        <f t="shared" si="26"/>
        <v/>
      </c>
      <c r="L102" s="27" t="str">
        <f t="shared" si="26"/>
        <v/>
      </c>
      <c r="M102" s="27" t="str">
        <f t="shared" si="26"/>
        <v/>
      </c>
      <c r="N102" s="27"/>
      <c r="O102" s="11"/>
      <c r="Q102" t="s">
        <v>114</v>
      </c>
    </row>
    <row r="103" spans="1:17" x14ac:dyDescent="0.3">
      <c r="A103" s="12" t="s">
        <v>89</v>
      </c>
      <c r="B103" s="28">
        <v>2</v>
      </c>
      <c r="C103" s="29" t="str">
        <f>IF(A103="","",VLOOKUP($A101,IF(LEN(A103)=2,MSB,MSA),VLOOKUP(LEFT(A103,1),Teams,4,FALSE),FALSE))</f>
        <v>Alexander Johnston</v>
      </c>
      <c r="D103" s="29" t="str">
        <f t="shared" si="25"/>
        <v>Hastings</v>
      </c>
      <c r="E103" s="30" t="s">
        <v>121</v>
      </c>
      <c r="F103" s="31">
        <v>5</v>
      </c>
      <c r="G103" s="10"/>
      <c r="H103" s="27">
        <f t="shared" si="26"/>
        <v>5</v>
      </c>
      <c r="I103" s="27" t="str">
        <f t="shared" si="26"/>
        <v/>
      </c>
      <c r="J103" s="27" t="str">
        <f t="shared" si="26"/>
        <v/>
      </c>
      <c r="K103" s="27" t="str">
        <f t="shared" si="26"/>
        <v/>
      </c>
      <c r="L103" s="27" t="str">
        <f t="shared" si="26"/>
        <v/>
      </c>
      <c r="M103" s="27" t="str">
        <f t="shared" si="26"/>
        <v/>
      </c>
      <c r="N103" s="27"/>
      <c r="O103" s="11"/>
      <c r="Q103" t="s">
        <v>114</v>
      </c>
    </row>
    <row r="104" spans="1:17" x14ac:dyDescent="0.3">
      <c r="A104" s="12" t="s">
        <v>40</v>
      </c>
      <c r="B104" s="28" t="s">
        <v>8</v>
      </c>
      <c r="C104" s="29" t="str">
        <f>IF(A104="","",VLOOKUP($A101,IF(LEN(A104)=2,MSB,MSA),VLOOKUP(LEFT(A104,1),Teams,4,FALSE),FALSE))</f>
        <v>Byron Roberts</v>
      </c>
      <c r="D104" s="29" t="str">
        <f t="shared" si="25"/>
        <v>Eastbourne</v>
      </c>
      <c r="E104" s="30" t="s">
        <v>122</v>
      </c>
      <c r="F104" s="31">
        <v>4</v>
      </c>
      <c r="G104" s="10"/>
      <c r="H104" s="27" t="str">
        <f t="shared" si="26"/>
        <v/>
      </c>
      <c r="I104" s="27" t="str">
        <f t="shared" si="26"/>
        <v/>
      </c>
      <c r="J104" s="27">
        <f t="shared" si="26"/>
        <v>4</v>
      </c>
      <c r="K104" s="27" t="str">
        <f t="shared" si="26"/>
        <v/>
      </c>
      <c r="L104" s="27" t="str">
        <f t="shared" si="26"/>
        <v/>
      </c>
      <c r="M104" s="27" t="str">
        <f t="shared" si="26"/>
        <v/>
      </c>
      <c r="N104" s="27"/>
      <c r="O104" s="11"/>
    </row>
    <row r="105" spans="1:17" x14ac:dyDescent="0.3">
      <c r="A105" s="12" t="s">
        <v>29</v>
      </c>
      <c r="B105" s="28" t="s">
        <v>11</v>
      </c>
      <c r="C105" s="29" t="str">
        <f>IF(A105="","",VLOOKUP($A101,IF(LEN(A105)=2,MSB,MSA),VLOOKUP(LEFT(A105,1),Teams,4,FALSE),FALSE))</f>
        <v>Seth muddle</v>
      </c>
      <c r="D105" s="29" t="str">
        <f t="shared" si="25"/>
        <v>Lewes</v>
      </c>
      <c r="E105" s="30" t="s">
        <v>123</v>
      </c>
      <c r="F105" s="31">
        <v>3</v>
      </c>
      <c r="G105" s="10"/>
      <c r="H105" s="27" t="str">
        <f t="shared" si="26"/>
        <v/>
      </c>
      <c r="I105" s="27" t="str">
        <f t="shared" si="26"/>
        <v/>
      </c>
      <c r="J105" s="27" t="str">
        <f t="shared" si="26"/>
        <v/>
      </c>
      <c r="K105" s="27" t="str">
        <f t="shared" si="26"/>
        <v/>
      </c>
      <c r="L105" s="27">
        <f t="shared" si="26"/>
        <v>3</v>
      </c>
      <c r="M105" s="27" t="str">
        <f t="shared" si="26"/>
        <v/>
      </c>
      <c r="N105" s="27"/>
      <c r="O105" s="11"/>
      <c r="Q105" t="s">
        <v>114</v>
      </c>
    </row>
    <row r="106" spans="1:17" x14ac:dyDescent="0.3">
      <c r="A106" s="12" t="s">
        <v>31</v>
      </c>
      <c r="B106" s="28" t="s">
        <v>17</v>
      </c>
      <c r="C106" s="29" t="str">
        <f>IF(A106="","",VLOOKUP($A101,IF(LEN(A106)=2,MSB,MSA),VLOOKUP(LEFT(A106,1),Teams,4,FALSE),FALSE))</f>
        <v>Fletcher Roberts</v>
      </c>
      <c r="D106" s="29" t="str">
        <f t="shared" si="25"/>
        <v>Phoenix</v>
      </c>
      <c r="E106" s="30" t="s">
        <v>124</v>
      </c>
      <c r="F106" s="31">
        <v>2</v>
      </c>
      <c r="G106" s="10"/>
      <c r="H106" s="27" t="str">
        <f t="shared" si="26"/>
        <v/>
      </c>
      <c r="I106" s="27" t="str">
        <f t="shared" si="26"/>
        <v/>
      </c>
      <c r="J106" s="27" t="str">
        <f t="shared" si="26"/>
        <v/>
      </c>
      <c r="K106" s="27" t="str">
        <f t="shared" si="26"/>
        <v/>
      </c>
      <c r="L106" s="27" t="str">
        <f t="shared" si="26"/>
        <v/>
      </c>
      <c r="M106" s="27">
        <f t="shared" si="26"/>
        <v>2</v>
      </c>
      <c r="N106" s="27"/>
      <c r="O106" s="11"/>
    </row>
    <row r="107" spans="1:17" x14ac:dyDescent="0.3">
      <c r="A107" s="12"/>
      <c r="B107" s="28" t="s">
        <v>14</v>
      </c>
      <c r="C107" s="29" t="str">
        <f>IF(A107="","",VLOOKUP($A101,IF(LEN(A107)=2,MSB,MSA),VLOOKUP(LEFT(A107,1),Teams,4,FALSE),FALSE))</f>
        <v/>
      </c>
      <c r="D107" s="29" t="str">
        <f t="shared" si="25"/>
        <v/>
      </c>
      <c r="E107" s="30"/>
      <c r="F107" s="31">
        <v>1</v>
      </c>
      <c r="G107" s="10"/>
      <c r="H107" s="27" t="str">
        <f t="shared" si="26"/>
        <v/>
      </c>
      <c r="I107" s="27" t="str">
        <f t="shared" si="26"/>
        <v/>
      </c>
      <c r="J107" s="27" t="str">
        <f t="shared" si="26"/>
        <v/>
      </c>
      <c r="K107" s="27" t="str">
        <f t="shared" si="26"/>
        <v/>
      </c>
      <c r="L107" s="27" t="str">
        <f t="shared" si="26"/>
        <v/>
      </c>
      <c r="M107" s="27" t="str">
        <f t="shared" si="26"/>
        <v/>
      </c>
      <c r="N107" s="27">
        <f>21-SUM(H102:M107)</f>
        <v>1</v>
      </c>
      <c r="O107" s="11"/>
      <c r="Q107" t="s">
        <v>114</v>
      </c>
    </row>
    <row r="108" spans="1:17" x14ac:dyDescent="0.3">
      <c r="A108" s="36" t="s">
        <v>125</v>
      </c>
      <c r="B108" s="17"/>
      <c r="C108" s="32" t="s">
        <v>126</v>
      </c>
      <c r="D108" s="34"/>
      <c r="E108" s="35"/>
      <c r="F108" s="9"/>
      <c r="G108" s="10"/>
      <c r="H108" s="27"/>
      <c r="I108" s="27"/>
      <c r="J108" s="27"/>
      <c r="K108" s="27"/>
      <c r="L108" s="27"/>
      <c r="M108" s="27"/>
      <c r="N108" s="27"/>
      <c r="O108" s="11" t="s">
        <v>127</v>
      </c>
    </row>
    <row r="109" spans="1:17" x14ac:dyDescent="0.3">
      <c r="A109" s="12" t="s">
        <v>24</v>
      </c>
      <c r="B109" s="28">
        <v>1</v>
      </c>
      <c r="C109" s="29" t="str">
        <f>IF(A109="","",VLOOKUP($A108,IF(LEN(A109)=2,MSB,MSA),VLOOKUP(LEFT(A109,1),Teams,4,FALSE),FALSE))</f>
        <v>Matthew Reid</v>
      </c>
      <c r="D109" s="29" t="str">
        <f t="shared" ref="D109:D114" si="27">IF(A109="","",VLOOKUP(LEFT(A109,1),Teams,2,FALSE))</f>
        <v>Brighton &amp; Hove</v>
      </c>
      <c r="E109" s="30" t="s">
        <v>128</v>
      </c>
      <c r="F109" s="31">
        <v>6</v>
      </c>
      <c r="G109" s="10"/>
      <c r="H109" s="27" t="str">
        <f t="shared" ref="H109:M114" si="28">IF($A109="","",IF(LEFT($A109,1)=H$10,$F109,""))</f>
        <v/>
      </c>
      <c r="I109" s="27">
        <f t="shared" si="28"/>
        <v>6</v>
      </c>
      <c r="J109" s="27" t="str">
        <f t="shared" si="28"/>
        <v/>
      </c>
      <c r="K109" s="27" t="str">
        <f t="shared" si="28"/>
        <v/>
      </c>
      <c r="L109" s="27" t="str">
        <f t="shared" si="28"/>
        <v/>
      </c>
      <c r="M109" s="27" t="str">
        <f t="shared" si="28"/>
        <v/>
      </c>
      <c r="N109" s="27"/>
      <c r="O109" s="11"/>
      <c r="Q109" t="s">
        <v>129</v>
      </c>
    </row>
    <row r="110" spans="1:17" x14ac:dyDescent="0.3">
      <c r="A110" s="12" t="s">
        <v>31</v>
      </c>
      <c r="B110" s="28">
        <v>2</v>
      </c>
      <c r="C110" s="29" t="str">
        <f>IF(A110="","",VLOOKUP($A108,IF(LEN(A110)=2,MSB,MSA),VLOOKUP(LEFT(A110,1),Teams,4,FALSE),FALSE))</f>
        <v>Christopher Cheeseman</v>
      </c>
      <c r="D110" s="29" t="str">
        <f t="shared" si="27"/>
        <v>Phoenix</v>
      </c>
      <c r="E110" s="30" t="s">
        <v>130</v>
      </c>
      <c r="F110" s="31">
        <v>5</v>
      </c>
      <c r="G110" s="10"/>
      <c r="H110" s="27" t="str">
        <f t="shared" si="28"/>
        <v/>
      </c>
      <c r="I110" s="27" t="str">
        <f t="shared" si="28"/>
        <v/>
      </c>
      <c r="J110" s="27" t="str">
        <f t="shared" si="28"/>
        <v/>
      </c>
      <c r="K110" s="27" t="str">
        <f t="shared" si="28"/>
        <v/>
      </c>
      <c r="L110" s="27" t="str">
        <f t="shared" si="28"/>
        <v/>
      </c>
      <c r="M110" s="27">
        <f t="shared" si="28"/>
        <v>5</v>
      </c>
      <c r="N110" s="27"/>
      <c r="O110" s="11"/>
      <c r="Q110" t="s">
        <v>129</v>
      </c>
    </row>
    <row r="111" spans="1:17" x14ac:dyDescent="0.3">
      <c r="A111" s="12" t="s">
        <v>29</v>
      </c>
      <c r="B111" s="28" t="s">
        <v>8</v>
      </c>
      <c r="C111" s="29" t="str">
        <f>IF(A111="","",VLOOKUP($A108,IF(LEN(A111)=2,MSB,MSA),VLOOKUP(LEFT(A111,1),Teams,4,FALSE),FALSE))</f>
        <v>Samuel Trotman</v>
      </c>
      <c r="D111" s="29" t="str">
        <f t="shared" si="27"/>
        <v>Lewes</v>
      </c>
      <c r="E111" s="30" t="s">
        <v>131</v>
      </c>
      <c r="F111" s="31">
        <v>4</v>
      </c>
      <c r="G111" s="10"/>
      <c r="H111" s="27" t="str">
        <f t="shared" si="28"/>
        <v/>
      </c>
      <c r="I111" s="27" t="str">
        <f t="shared" si="28"/>
        <v/>
      </c>
      <c r="J111" s="27" t="str">
        <f t="shared" si="28"/>
        <v/>
      </c>
      <c r="K111" s="27" t="str">
        <f t="shared" si="28"/>
        <v/>
      </c>
      <c r="L111" s="27">
        <f t="shared" si="28"/>
        <v>4</v>
      </c>
      <c r="M111" s="27" t="str">
        <f t="shared" si="28"/>
        <v/>
      </c>
      <c r="N111" s="27"/>
      <c r="O111" s="11"/>
    </row>
    <row r="112" spans="1:17" x14ac:dyDescent="0.3">
      <c r="A112" s="12" t="s">
        <v>40</v>
      </c>
      <c r="B112" s="28" t="s">
        <v>11</v>
      </c>
      <c r="C112" s="29">
        <f>IF(A112="","",VLOOKUP($A108,IF(LEN(A112)=2,MSB,MSA),VLOOKUP(LEFT(A112,1),Teams,4,FALSE),FALSE))</f>
        <v>0</v>
      </c>
      <c r="D112" s="29" t="str">
        <f t="shared" si="27"/>
        <v>Eastbourne</v>
      </c>
      <c r="E112" s="30" t="s">
        <v>132</v>
      </c>
      <c r="F112" s="31">
        <v>3</v>
      </c>
      <c r="G112" s="10"/>
      <c r="H112" s="27" t="str">
        <f t="shared" si="28"/>
        <v/>
      </c>
      <c r="I112" s="27" t="str">
        <f t="shared" si="28"/>
        <v/>
      </c>
      <c r="J112" s="27">
        <f t="shared" si="28"/>
        <v>3</v>
      </c>
      <c r="K112" s="27" t="str">
        <f t="shared" si="28"/>
        <v/>
      </c>
      <c r="L112" s="27" t="str">
        <f t="shared" si="28"/>
        <v/>
      </c>
      <c r="M112" s="27" t="str">
        <f t="shared" si="28"/>
        <v/>
      </c>
      <c r="N112" s="27"/>
      <c r="O112" s="11"/>
      <c r="Q112" t="s">
        <v>129</v>
      </c>
    </row>
    <row r="113" spans="1:17" x14ac:dyDescent="0.3">
      <c r="A113" s="12"/>
      <c r="B113" s="28" t="s">
        <v>17</v>
      </c>
      <c r="C113" s="29" t="str">
        <f>IF(A113="","",VLOOKUP($A108,IF(LEN(A113)=2,MSB,MSA),VLOOKUP(LEFT(A113,1),Teams,4,FALSE),FALSE))</f>
        <v/>
      </c>
      <c r="D113" s="29" t="str">
        <f t="shared" si="27"/>
        <v/>
      </c>
      <c r="E113" s="30"/>
      <c r="F113" s="31">
        <v>2</v>
      </c>
      <c r="G113" s="10"/>
      <c r="H113" s="27" t="str">
        <f t="shared" si="28"/>
        <v/>
      </c>
      <c r="I113" s="27" t="str">
        <f t="shared" si="28"/>
        <v/>
      </c>
      <c r="J113" s="27" t="str">
        <f t="shared" si="28"/>
        <v/>
      </c>
      <c r="K113" s="27" t="str">
        <f t="shared" si="28"/>
        <v/>
      </c>
      <c r="L113" s="27" t="str">
        <f t="shared" si="28"/>
        <v/>
      </c>
      <c r="M113" s="27" t="str">
        <f t="shared" si="28"/>
        <v/>
      </c>
      <c r="N113" s="27"/>
      <c r="O113" s="11"/>
    </row>
    <row r="114" spans="1:17" x14ac:dyDescent="0.3">
      <c r="A114" s="12"/>
      <c r="B114" s="28" t="s">
        <v>14</v>
      </c>
      <c r="C114" s="29" t="str">
        <f>IF(A114="","",VLOOKUP($A108,IF(LEN(A114)=2,MSB,MSA),VLOOKUP(LEFT(A114,1),Teams,4,FALSE),FALSE))</f>
        <v/>
      </c>
      <c r="D114" s="29" t="str">
        <f t="shared" si="27"/>
        <v/>
      </c>
      <c r="E114" s="30"/>
      <c r="F114" s="31">
        <v>1</v>
      </c>
      <c r="G114" s="10"/>
      <c r="H114" s="27" t="str">
        <f t="shared" si="28"/>
        <v/>
      </c>
      <c r="I114" s="27" t="str">
        <f t="shared" si="28"/>
        <v/>
      </c>
      <c r="J114" s="27" t="str">
        <f t="shared" si="28"/>
        <v/>
      </c>
      <c r="K114" s="27" t="str">
        <f t="shared" si="28"/>
        <v/>
      </c>
      <c r="L114" s="27" t="str">
        <f t="shared" si="28"/>
        <v/>
      </c>
      <c r="M114" s="27" t="str">
        <f t="shared" si="28"/>
        <v/>
      </c>
      <c r="N114" s="27">
        <f>21-SUM(H109:M114)</f>
        <v>3</v>
      </c>
      <c r="O114" s="11"/>
      <c r="Q114" t="s">
        <v>129</v>
      </c>
    </row>
    <row r="115" spans="1:17" x14ac:dyDescent="0.3">
      <c r="A115" s="36" t="s">
        <v>125</v>
      </c>
      <c r="B115" s="17"/>
      <c r="C115" s="32" t="s">
        <v>133</v>
      </c>
      <c r="D115" s="34"/>
      <c r="E115" s="35"/>
      <c r="F115" s="9"/>
      <c r="G115" s="10"/>
      <c r="H115" s="27"/>
      <c r="I115" s="27"/>
      <c r="J115" s="27"/>
      <c r="K115" s="27"/>
      <c r="L115" s="27"/>
      <c r="M115" s="27"/>
      <c r="N115" s="27"/>
      <c r="O115" s="11" t="s">
        <v>134</v>
      </c>
    </row>
    <row r="116" spans="1:17" x14ac:dyDescent="0.3">
      <c r="A116" s="12" t="s">
        <v>36</v>
      </c>
      <c r="B116" s="28">
        <v>1</v>
      </c>
      <c r="C116" s="29" t="str">
        <f>IF(A116="","",VLOOKUP($A115,IF(LEN(A116)=2,MSB,MSA),VLOOKUP(LEFT(A116,1),Teams,4,FALSE),FALSE))</f>
        <v>Seth muddle</v>
      </c>
      <c r="D116" s="29" t="str">
        <f t="shared" ref="D116:D121" si="29">IF(A116="","",VLOOKUP(LEFT(A116,1),Teams,2,FALSE))</f>
        <v>Lewes</v>
      </c>
      <c r="E116" s="30" t="s">
        <v>135</v>
      </c>
      <c r="F116" s="31">
        <v>6</v>
      </c>
      <c r="G116" s="10"/>
      <c r="H116" s="27" t="str">
        <f t="shared" ref="H116:M121" si="30">IF($A116="","",IF(LEFT($A116,1)=H$10,$F116,""))</f>
        <v/>
      </c>
      <c r="I116" s="27" t="str">
        <f t="shared" si="30"/>
        <v/>
      </c>
      <c r="J116" s="27" t="str">
        <f t="shared" si="30"/>
        <v/>
      </c>
      <c r="K116" s="27" t="str">
        <f t="shared" si="30"/>
        <v/>
      </c>
      <c r="L116" s="27">
        <f t="shared" si="30"/>
        <v>6</v>
      </c>
      <c r="M116" s="27" t="str">
        <f t="shared" si="30"/>
        <v/>
      </c>
      <c r="N116" s="27"/>
      <c r="O116" s="11"/>
      <c r="Q116" t="s">
        <v>129</v>
      </c>
    </row>
    <row r="117" spans="1:17" x14ac:dyDescent="0.3">
      <c r="A117" s="12"/>
      <c r="B117" s="28">
        <v>2</v>
      </c>
      <c r="C117" s="29" t="str">
        <f>IF(A117="","",VLOOKUP($A115,IF(LEN(A117)=2,MSB,MSA),VLOOKUP(LEFT(A117,1),Teams,4,FALSE),FALSE))</f>
        <v/>
      </c>
      <c r="D117" s="29" t="str">
        <f t="shared" si="29"/>
        <v/>
      </c>
      <c r="E117" s="30"/>
      <c r="F117" s="31">
        <v>5</v>
      </c>
      <c r="G117" s="10"/>
      <c r="H117" s="27" t="str">
        <f t="shared" si="30"/>
        <v/>
      </c>
      <c r="I117" s="27" t="str">
        <f t="shared" si="30"/>
        <v/>
      </c>
      <c r="J117" s="27" t="str">
        <f t="shared" si="30"/>
        <v/>
      </c>
      <c r="K117" s="27" t="str">
        <f t="shared" si="30"/>
        <v/>
      </c>
      <c r="L117" s="27" t="str">
        <f t="shared" si="30"/>
        <v/>
      </c>
      <c r="M117" s="27" t="str">
        <f t="shared" si="30"/>
        <v/>
      </c>
      <c r="N117" s="27"/>
      <c r="O117" s="11"/>
      <c r="Q117" t="s">
        <v>129</v>
      </c>
    </row>
    <row r="118" spans="1:17" x14ac:dyDescent="0.3">
      <c r="A118" s="12"/>
      <c r="B118" s="28" t="s">
        <v>8</v>
      </c>
      <c r="C118" s="29" t="str">
        <f>IF(A118="","",VLOOKUP($A115,IF(LEN(A118)=2,MSB,MSA),VLOOKUP(LEFT(A118,1),Teams,4,FALSE),FALSE))</f>
        <v/>
      </c>
      <c r="D118" s="29" t="str">
        <f t="shared" si="29"/>
        <v/>
      </c>
      <c r="E118" s="30"/>
      <c r="F118" s="31">
        <v>4</v>
      </c>
      <c r="G118" s="10"/>
      <c r="H118" s="27" t="str">
        <f t="shared" si="30"/>
        <v/>
      </c>
      <c r="I118" s="27" t="str">
        <f t="shared" si="30"/>
        <v/>
      </c>
      <c r="J118" s="27" t="str">
        <f t="shared" si="30"/>
        <v/>
      </c>
      <c r="K118" s="27" t="str">
        <f t="shared" si="30"/>
        <v/>
      </c>
      <c r="L118" s="27" t="str">
        <f t="shared" si="30"/>
        <v/>
      </c>
      <c r="M118" s="27" t="str">
        <f t="shared" si="30"/>
        <v/>
      </c>
      <c r="N118" s="27"/>
      <c r="O118" s="11"/>
    </row>
    <row r="119" spans="1:17" x14ac:dyDescent="0.3">
      <c r="A119" s="12"/>
      <c r="B119" s="28" t="s">
        <v>11</v>
      </c>
      <c r="C119" s="29" t="str">
        <f>IF(A119="","",VLOOKUP($A115,IF(LEN(A119)=2,MSB,MSA),VLOOKUP(LEFT(A119,1),Teams,4,FALSE),FALSE))</f>
        <v/>
      </c>
      <c r="D119" s="29" t="str">
        <f t="shared" si="29"/>
        <v/>
      </c>
      <c r="E119" s="30"/>
      <c r="F119" s="31">
        <v>3</v>
      </c>
      <c r="G119" s="10"/>
      <c r="H119" s="27" t="str">
        <f t="shared" si="30"/>
        <v/>
      </c>
      <c r="I119" s="27" t="str">
        <f t="shared" si="30"/>
        <v/>
      </c>
      <c r="J119" s="27" t="str">
        <f t="shared" si="30"/>
        <v/>
      </c>
      <c r="K119" s="27" t="str">
        <f t="shared" si="30"/>
        <v/>
      </c>
      <c r="L119" s="27" t="str">
        <f t="shared" si="30"/>
        <v/>
      </c>
      <c r="M119" s="27" t="str">
        <f t="shared" si="30"/>
        <v/>
      </c>
      <c r="N119" s="27"/>
      <c r="O119" s="11"/>
      <c r="Q119" t="s">
        <v>129</v>
      </c>
    </row>
    <row r="120" spans="1:17" x14ac:dyDescent="0.3">
      <c r="A120" s="12"/>
      <c r="B120" s="28" t="s">
        <v>17</v>
      </c>
      <c r="C120" s="29" t="str">
        <f>IF(A120="","",VLOOKUP($A115,IF(LEN(A120)=2,MSB,MSA),VLOOKUP(LEFT(A120,1),Teams,4,FALSE),FALSE))</f>
        <v/>
      </c>
      <c r="D120" s="29" t="str">
        <f t="shared" si="29"/>
        <v/>
      </c>
      <c r="E120" s="30"/>
      <c r="F120" s="31">
        <v>2</v>
      </c>
      <c r="G120" s="10"/>
      <c r="H120" s="27" t="str">
        <f t="shared" si="30"/>
        <v/>
      </c>
      <c r="I120" s="27" t="str">
        <f t="shared" si="30"/>
        <v/>
      </c>
      <c r="J120" s="27" t="str">
        <f t="shared" si="30"/>
        <v/>
      </c>
      <c r="K120" s="27" t="str">
        <f t="shared" si="30"/>
        <v/>
      </c>
      <c r="L120" s="27" t="str">
        <f t="shared" si="30"/>
        <v/>
      </c>
      <c r="M120" s="27" t="str">
        <f t="shared" si="30"/>
        <v/>
      </c>
      <c r="N120" s="27"/>
      <c r="O120" s="11"/>
    </row>
    <row r="121" spans="1:17" x14ac:dyDescent="0.3">
      <c r="A121" s="12"/>
      <c r="B121" s="28" t="s">
        <v>14</v>
      </c>
      <c r="C121" s="29" t="str">
        <f>IF(A121="","",VLOOKUP($A115,IF(LEN(A121)=2,MSB,MSA),VLOOKUP(LEFT(A121,1),Teams,4,FALSE),FALSE))</f>
        <v/>
      </c>
      <c r="D121" s="29" t="str">
        <f t="shared" si="29"/>
        <v/>
      </c>
      <c r="E121" s="30"/>
      <c r="F121" s="31">
        <v>1</v>
      </c>
      <c r="G121" s="10"/>
      <c r="H121" s="27" t="str">
        <f t="shared" si="30"/>
        <v/>
      </c>
      <c r="I121" s="27" t="str">
        <f t="shared" si="30"/>
        <v/>
      </c>
      <c r="J121" s="27" t="str">
        <f t="shared" si="30"/>
        <v/>
      </c>
      <c r="K121" s="27" t="str">
        <f t="shared" si="30"/>
        <v/>
      </c>
      <c r="L121" s="27" t="str">
        <f t="shared" si="30"/>
        <v/>
      </c>
      <c r="M121" s="27" t="str">
        <f t="shared" si="30"/>
        <v/>
      </c>
      <c r="N121" s="27">
        <f>21-SUM(H116:M121)</f>
        <v>15</v>
      </c>
      <c r="O121" s="11"/>
      <c r="Q121" t="s">
        <v>129</v>
      </c>
    </row>
    <row r="122" spans="1:17" x14ac:dyDescent="0.3">
      <c r="A122" s="36" t="s">
        <v>136</v>
      </c>
      <c r="B122" s="17"/>
      <c r="C122" s="32" t="s">
        <v>137</v>
      </c>
      <c r="D122" s="34"/>
      <c r="E122" s="35"/>
      <c r="F122" s="9"/>
      <c r="G122" s="10"/>
      <c r="H122" s="27"/>
      <c r="I122" s="27"/>
      <c r="J122" s="27"/>
      <c r="K122" s="27"/>
      <c r="L122" s="27"/>
      <c r="M122" s="27"/>
      <c r="N122" s="27"/>
      <c r="O122" s="11" t="s">
        <v>138</v>
      </c>
    </row>
    <row r="123" spans="1:17" x14ac:dyDescent="0.3">
      <c r="A123" s="12" t="s">
        <v>24</v>
      </c>
      <c r="B123" s="28" t="s">
        <v>2</v>
      </c>
      <c r="C123" s="29" t="str">
        <f>IF(A123="","",VLOOKUP($A122,IF(LEN(A123)=2,MSB,MSA),VLOOKUP(LEFT(A123,1),Teams,4,FALSE),FALSE))</f>
        <v>James Kane</v>
      </c>
      <c r="D123" s="29" t="str">
        <f t="shared" ref="D123:D128" si="31">IF(A123="","",VLOOKUP(LEFT(A123,1),Teams,2,FALSE))</f>
        <v>Brighton &amp; Hove</v>
      </c>
      <c r="E123" s="30" t="s">
        <v>139</v>
      </c>
      <c r="F123" s="31">
        <v>6</v>
      </c>
      <c r="G123" s="10"/>
      <c r="H123" s="27" t="str">
        <f t="shared" ref="H123:M128" si="32">IF($A123="","",IF(LEFT($A123,1)=H$10,$F123,""))</f>
        <v/>
      </c>
      <c r="I123" s="27">
        <f t="shared" si="32"/>
        <v>6</v>
      </c>
      <c r="J123" s="27" t="str">
        <f t="shared" si="32"/>
        <v/>
      </c>
      <c r="K123" s="27" t="str">
        <f t="shared" si="32"/>
        <v/>
      </c>
      <c r="L123" s="27" t="str">
        <f t="shared" si="32"/>
        <v/>
      </c>
      <c r="M123" s="27" t="str">
        <f t="shared" si="32"/>
        <v/>
      </c>
      <c r="N123" s="27"/>
      <c r="O123" s="11"/>
      <c r="Q123" t="s">
        <v>140</v>
      </c>
    </row>
    <row r="124" spans="1:17" x14ac:dyDescent="0.3">
      <c r="A124" s="12" t="s">
        <v>36</v>
      </c>
      <c r="B124" s="28" t="s">
        <v>5</v>
      </c>
      <c r="C124" s="29" t="str">
        <f>IF(A124="","",VLOOKUP($A122,IF(LEN(A124)=2,MSB,MSA),VLOOKUP(LEFT(A124,1),Teams,4,FALSE),FALSE))</f>
        <v>Oscar de Burca</v>
      </c>
      <c r="D124" s="29" t="str">
        <f t="shared" si="31"/>
        <v>Lewes</v>
      </c>
      <c r="E124" s="30" t="s">
        <v>141</v>
      </c>
      <c r="F124" s="31">
        <v>5</v>
      </c>
      <c r="G124" s="10"/>
      <c r="H124" s="27" t="str">
        <f t="shared" si="32"/>
        <v/>
      </c>
      <c r="I124" s="27" t="str">
        <f t="shared" si="32"/>
        <v/>
      </c>
      <c r="J124" s="27" t="str">
        <f t="shared" si="32"/>
        <v/>
      </c>
      <c r="K124" s="27" t="str">
        <f t="shared" si="32"/>
        <v/>
      </c>
      <c r="L124" s="27">
        <f t="shared" si="32"/>
        <v>5</v>
      </c>
      <c r="M124" s="27" t="str">
        <f t="shared" si="32"/>
        <v/>
      </c>
      <c r="N124" s="27"/>
      <c r="O124" s="11"/>
      <c r="Q124" t="s">
        <v>140</v>
      </c>
    </row>
    <row r="125" spans="1:17" x14ac:dyDescent="0.3">
      <c r="A125" s="12"/>
      <c r="B125" s="28" t="s">
        <v>8</v>
      </c>
      <c r="C125" s="29" t="str">
        <f>IF(A125="","",VLOOKUP($A122,IF(LEN(A125)=2,MSB,MSA),VLOOKUP(LEFT(A125,1),Teams,4,FALSE),FALSE))</f>
        <v/>
      </c>
      <c r="D125" s="29" t="str">
        <f t="shared" si="31"/>
        <v/>
      </c>
      <c r="E125" s="30"/>
      <c r="F125" s="31">
        <v>4</v>
      </c>
      <c r="G125" s="10"/>
      <c r="H125" s="27" t="str">
        <f t="shared" si="32"/>
        <v/>
      </c>
      <c r="I125" s="27" t="str">
        <f t="shared" si="32"/>
        <v/>
      </c>
      <c r="J125" s="27" t="str">
        <f t="shared" si="32"/>
        <v/>
      </c>
      <c r="K125" s="27" t="str">
        <f t="shared" si="32"/>
        <v/>
      </c>
      <c r="L125" s="27" t="str">
        <f t="shared" si="32"/>
        <v/>
      </c>
      <c r="M125" s="27" t="str">
        <f t="shared" si="32"/>
        <v/>
      </c>
      <c r="N125" s="27"/>
      <c r="O125" s="11"/>
    </row>
    <row r="126" spans="1:17" x14ac:dyDescent="0.3">
      <c r="A126" s="12"/>
      <c r="B126" s="28" t="s">
        <v>11</v>
      </c>
      <c r="C126" s="29" t="str">
        <f>IF(A126="","",VLOOKUP($A122,IF(LEN(A126)=2,MSB,MSA),VLOOKUP(LEFT(A126,1),Teams,4,FALSE),FALSE))</f>
        <v/>
      </c>
      <c r="D126" s="29" t="str">
        <f t="shared" si="31"/>
        <v/>
      </c>
      <c r="E126" s="30"/>
      <c r="F126" s="31">
        <v>3</v>
      </c>
      <c r="G126" s="10"/>
      <c r="H126" s="27" t="str">
        <f t="shared" si="32"/>
        <v/>
      </c>
      <c r="I126" s="27" t="str">
        <f t="shared" si="32"/>
        <v/>
      </c>
      <c r="J126" s="27" t="str">
        <f t="shared" si="32"/>
        <v/>
      </c>
      <c r="K126" s="27" t="str">
        <f t="shared" si="32"/>
        <v/>
      </c>
      <c r="L126" s="27" t="str">
        <f t="shared" si="32"/>
        <v/>
      </c>
      <c r="M126" s="27" t="str">
        <f t="shared" si="32"/>
        <v/>
      </c>
      <c r="N126" s="27"/>
      <c r="O126" s="11"/>
      <c r="Q126" t="s">
        <v>140</v>
      </c>
    </row>
    <row r="127" spans="1:17" x14ac:dyDescent="0.3">
      <c r="A127" s="12"/>
      <c r="B127" s="28" t="s">
        <v>17</v>
      </c>
      <c r="C127" s="29" t="str">
        <f>IF(A127="","",VLOOKUP($A122,IF(LEN(A127)=2,MSB,MSA),VLOOKUP(LEFT(A127,1),Teams,4,FALSE),FALSE))</f>
        <v/>
      </c>
      <c r="D127" s="29" t="str">
        <f t="shared" si="31"/>
        <v/>
      </c>
      <c r="E127" s="30"/>
      <c r="F127" s="31">
        <v>2</v>
      </c>
      <c r="G127" s="10"/>
      <c r="H127" s="27" t="str">
        <f t="shared" si="32"/>
        <v/>
      </c>
      <c r="I127" s="27" t="str">
        <f t="shared" si="32"/>
        <v/>
      </c>
      <c r="J127" s="27" t="str">
        <f t="shared" si="32"/>
        <v/>
      </c>
      <c r="K127" s="27" t="str">
        <f t="shared" si="32"/>
        <v/>
      </c>
      <c r="L127" s="27" t="str">
        <f t="shared" si="32"/>
        <v/>
      </c>
      <c r="M127" s="27" t="str">
        <f t="shared" si="32"/>
        <v/>
      </c>
      <c r="N127" s="27"/>
      <c r="O127" s="11"/>
    </row>
    <row r="128" spans="1:17" x14ac:dyDescent="0.3">
      <c r="A128" s="12"/>
      <c r="B128" s="28" t="s">
        <v>14</v>
      </c>
      <c r="C128" s="29" t="str">
        <f>IF(A128="","",VLOOKUP($A122,IF(LEN(A128)=2,MSB,MSA),VLOOKUP(LEFT(A128,1),Teams,4,FALSE),FALSE))</f>
        <v/>
      </c>
      <c r="D128" s="29" t="str">
        <f t="shared" si="31"/>
        <v/>
      </c>
      <c r="E128" s="30"/>
      <c r="F128" s="31">
        <v>1</v>
      </c>
      <c r="G128" s="10"/>
      <c r="H128" s="27" t="str">
        <f t="shared" si="32"/>
        <v/>
      </c>
      <c r="I128" s="27" t="str">
        <f t="shared" si="32"/>
        <v/>
      </c>
      <c r="J128" s="27" t="str">
        <f t="shared" si="32"/>
        <v/>
      </c>
      <c r="K128" s="27" t="str">
        <f t="shared" si="32"/>
        <v/>
      </c>
      <c r="L128" s="27" t="str">
        <f t="shared" si="32"/>
        <v/>
      </c>
      <c r="M128" s="27" t="str">
        <f t="shared" si="32"/>
        <v/>
      </c>
      <c r="N128" s="27">
        <f>21-SUM(H123:M128)</f>
        <v>10</v>
      </c>
      <c r="O128" s="11"/>
      <c r="Q128" t="s">
        <v>140</v>
      </c>
    </row>
    <row r="129" spans="1:17" x14ac:dyDescent="0.3">
      <c r="A129" s="36" t="s">
        <v>136</v>
      </c>
      <c r="B129" s="17"/>
      <c r="C129" s="32" t="s">
        <v>142</v>
      </c>
      <c r="D129" s="34"/>
      <c r="E129" s="35"/>
      <c r="F129" s="9"/>
      <c r="G129" s="10"/>
      <c r="H129" s="27"/>
      <c r="I129" s="27"/>
      <c r="J129" s="27"/>
      <c r="K129" s="27"/>
      <c r="L129" s="27"/>
      <c r="M129" s="27"/>
      <c r="N129" s="27"/>
      <c r="O129" s="11" t="s">
        <v>143</v>
      </c>
    </row>
    <row r="130" spans="1:17" x14ac:dyDescent="0.3">
      <c r="A130" s="12" t="s">
        <v>29</v>
      </c>
      <c r="B130" s="28" t="s">
        <v>2</v>
      </c>
      <c r="C130" s="29" t="str">
        <f>IF(A130="","",VLOOKUP($A129,IF(LEN(A130)=2,MSB,MSA),VLOOKUP(LEFT(A130,1),Teams,4,FALSE),FALSE))</f>
        <v>Thomas Muddle</v>
      </c>
      <c r="D130" s="29" t="str">
        <f t="shared" ref="D130:D135" si="33">IF(A130="","",VLOOKUP(LEFT(A130,1),Teams,2,FALSE))</f>
        <v>Lewes</v>
      </c>
      <c r="E130" s="30" t="s">
        <v>144</v>
      </c>
      <c r="F130" s="31">
        <v>6</v>
      </c>
      <c r="G130" s="10"/>
      <c r="H130" s="27" t="str">
        <f t="shared" ref="H130:M135" si="34">IF($A130="","",IF(LEFT($A130,1)=H$10,$F130,""))</f>
        <v/>
      </c>
      <c r="I130" s="27" t="str">
        <f t="shared" si="34"/>
        <v/>
      </c>
      <c r="J130" s="27" t="str">
        <f t="shared" si="34"/>
        <v/>
      </c>
      <c r="K130" s="27" t="str">
        <f t="shared" si="34"/>
        <v/>
      </c>
      <c r="L130" s="27">
        <f t="shared" si="34"/>
        <v>6</v>
      </c>
      <c r="M130" s="27" t="str">
        <f t="shared" si="34"/>
        <v/>
      </c>
      <c r="N130" s="27"/>
      <c r="O130" s="11"/>
      <c r="Q130" t="s">
        <v>140</v>
      </c>
    </row>
    <row r="131" spans="1:17" x14ac:dyDescent="0.3">
      <c r="A131" s="12"/>
      <c r="B131" s="28" t="s">
        <v>5</v>
      </c>
      <c r="C131" s="29" t="str">
        <f>IF(A131="","",VLOOKUP($A129,IF(LEN(A131)=2,MSB,MSA),VLOOKUP(LEFT(A131,1),Teams,4,FALSE),FALSE))</f>
        <v/>
      </c>
      <c r="D131" s="29" t="str">
        <f t="shared" si="33"/>
        <v/>
      </c>
      <c r="E131" s="30"/>
      <c r="F131" s="31">
        <v>5</v>
      </c>
      <c r="G131" s="10"/>
      <c r="H131" s="27" t="str">
        <f t="shared" si="34"/>
        <v/>
      </c>
      <c r="I131" s="27" t="str">
        <f t="shared" si="34"/>
        <v/>
      </c>
      <c r="J131" s="27" t="str">
        <f t="shared" si="34"/>
        <v/>
      </c>
      <c r="K131" s="27" t="str">
        <f t="shared" si="34"/>
        <v/>
      </c>
      <c r="L131" s="27" t="str">
        <f t="shared" si="34"/>
        <v/>
      </c>
      <c r="M131" s="27" t="str">
        <f t="shared" si="34"/>
        <v/>
      </c>
      <c r="N131" s="27"/>
      <c r="O131" s="11"/>
      <c r="Q131" t="s">
        <v>140</v>
      </c>
    </row>
    <row r="132" spans="1:17" x14ac:dyDescent="0.3">
      <c r="A132" s="12"/>
      <c r="B132" s="28" t="s">
        <v>8</v>
      </c>
      <c r="C132" s="29" t="str">
        <f>IF(A132="","",VLOOKUP($A129,IF(LEN(A132)=2,MSB,MSA),VLOOKUP(LEFT(A132,1),Teams,4,FALSE),FALSE))</f>
        <v/>
      </c>
      <c r="D132" s="29" t="str">
        <f t="shared" si="33"/>
        <v/>
      </c>
      <c r="E132" s="30"/>
      <c r="F132" s="31">
        <v>4</v>
      </c>
      <c r="G132" s="10"/>
      <c r="H132" s="27" t="str">
        <f t="shared" si="34"/>
        <v/>
      </c>
      <c r="I132" s="27" t="str">
        <f t="shared" si="34"/>
        <v/>
      </c>
      <c r="J132" s="27" t="str">
        <f t="shared" si="34"/>
        <v/>
      </c>
      <c r="K132" s="27" t="str">
        <f t="shared" si="34"/>
        <v/>
      </c>
      <c r="L132" s="27" t="str">
        <f t="shared" si="34"/>
        <v/>
      </c>
      <c r="M132" s="27" t="str">
        <f t="shared" si="34"/>
        <v/>
      </c>
      <c r="N132" s="27"/>
      <c r="O132" s="11"/>
    </row>
    <row r="133" spans="1:17" x14ac:dyDescent="0.3">
      <c r="A133" s="12"/>
      <c r="B133" s="28" t="s">
        <v>11</v>
      </c>
      <c r="C133" s="29" t="str">
        <f>IF(A133="","",VLOOKUP($A129,IF(LEN(A133)=2,MSB,MSA),VLOOKUP(LEFT(A133,1),Teams,4,FALSE),FALSE))</f>
        <v/>
      </c>
      <c r="D133" s="29" t="str">
        <f t="shared" si="33"/>
        <v/>
      </c>
      <c r="E133" s="30"/>
      <c r="F133" s="31">
        <v>3</v>
      </c>
      <c r="G133" s="10"/>
      <c r="H133" s="27" t="str">
        <f t="shared" si="34"/>
        <v/>
      </c>
      <c r="I133" s="27" t="str">
        <f t="shared" si="34"/>
        <v/>
      </c>
      <c r="J133" s="27" t="str">
        <f t="shared" si="34"/>
        <v/>
      </c>
      <c r="K133" s="27" t="str">
        <f t="shared" si="34"/>
        <v/>
      </c>
      <c r="L133" s="27" t="str">
        <f t="shared" si="34"/>
        <v/>
      </c>
      <c r="M133" s="27" t="str">
        <f t="shared" si="34"/>
        <v/>
      </c>
      <c r="N133" s="27"/>
      <c r="O133" s="11"/>
      <c r="Q133" t="s">
        <v>140</v>
      </c>
    </row>
    <row r="134" spans="1:17" x14ac:dyDescent="0.3">
      <c r="A134" s="12"/>
      <c r="B134" s="28" t="s">
        <v>17</v>
      </c>
      <c r="C134" s="29" t="str">
        <f>IF(A134="","",VLOOKUP($A129,IF(LEN(A134)=2,MSB,MSA),VLOOKUP(LEFT(A134,1),Teams,4,FALSE),FALSE))</f>
        <v/>
      </c>
      <c r="D134" s="29" t="str">
        <f t="shared" si="33"/>
        <v/>
      </c>
      <c r="E134" s="30"/>
      <c r="F134" s="31">
        <v>2</v>
      </c>
      <c r="G134" s="10"/>
      <c r="H134" s="27" t="str">
        <f t="shared" si="34"/>
        <v/>
      </c>
      <c r="I134" s="27" t="str">
        <f t="shared" si="34"/>
        <v/>
      </c>
      <c r="J134" s="27" t="str">
        <f t="shared" si="34"/>
        <v/>
      </c>
      <c r="K134" s="27" t="str">
        <f t="shared" si="34"/>
        <v/>
      </c>
      <c r="L134" s="27" t="str">
        <f t="shared" si="34"/>
        <v/>
      </c>
      <c r="M134" s="27" t="str">
        <f t="shared" si="34"/>
        <v/>
      </c>
      <c r="N134" s="27"/>
      <c r="O134" s="11"/>
    </row>
    <row r="135" spans="1:17" x14ac:dyDescent="0.3">
      <c r="A135" s="12"/>
      <c r="B135" s="28" t="s">
        <v>14</v>
      </c>
      <c r="C135" s="29" t="str">
        <f>IF(A135="","",VLOOKUP($A129,IF(LEN(A135)=2,MSB,MSA),VLOOKUP(LEFT(A135,1),Teams,4,FALSE),FALSE))</f>
        <v/>
      </c>
      <c r="D135" s="29" t="str">
        <f t="shared" si="33"/>
        <v/>
      </c>
      <c r="E135" s="30"/>
      <c r="F135" s="31">
        <v>1</v>
      </c>
      <c r="G135" s="10"/>
      <c r="H135" s="27" t="str">
        <f t="shared" si="34"/>
        <v/>
      </c>
      <c r="I135" s="27" t="str">
        <f t="shared" si="34"/>
        <v/>
      </c>
      <c r="J135" s="27" t="str">
        <f t="shared" si="34"/>
        <v/>
      </c>
      <c r="K135" s="27" t="str">
        <f t="shared" si="34"/>
        <v/>
      </c>
      <c r="L135" s="27" t="str">
        <f t="shared" si="34"/>
        <v/>
      </c>
      <c r="M135" s="27" t="str">
        <f t="shared" si="34"/>
        <v/>
      </c>
      <c r="N135" s="27">
        <f>21-SUM(H130:M135)</f>
        <v>15</v>
      </c>
      <c r="O135" s="11"/>
      <c r="Q135" t="s">
        <v>140</v>
      </c>
    </row>
    <row r="136" spans="1:17" x14ac:dyDescent="0.3">
      <c r="A136" s="36" t="s">
        <v>145</v>
      </c>
      <c r="B136" s="17"/>
      <c r="C136" s="32" t="s">
        <v>146</v>
      </c>
      <c r="D136" s="34"/>
      <c r="E136" s="35"/>
      <c r="F136" s="9"/>
      <c r="G136" s="10"/>
      <c r="H136" s="27"/>
      <c r="I136" s="27"/>
      <c r="J136" s="27"/>
      <c r="K136" s="27"/>
      <c r="L136" s="27"/>
      <c r="M136" s="27"/>
      <c r="N136" s="27"/>
      <c r="O136" s="11" t="s">
        <v>147</v>
      </c>
    </row>
    <row r="137" spans="1:17" x14ac:dyDescent="0.3">
      <c r="A137" s="12" t="s">
        <v>24</v>
      </c>
      <c r="B137" s="28">
        <v>1</v>
      </c>
      <c r="C137" s="29" t="str">
        <f>IF(A137="","",VLOOKUP($A136,IF(LEN(A137)=2,MSB,MSA),VLOOKUP(LEFT(A137,1),Teams,4,FALSE),FALSE))</f>
        <v>Arthur Rogers</v>
      </c>
      <c r="D137" s="29" t="str">
        <f t="shared" ref="D137:D142" si="35">IF(A137="","",VLOOKUP(LEFT(A137,1),Teams,2,FALSE))</f>
        <v>Brighton &amp; Hove</v>
      </c>
      <c r="E137" s="30" t="s">
        <v>148</v>
      </c>
      <c r="F137" s="31">
        <v>6</v>
      </c>
      <c r="G137" s="10"/>
      <c r="H137" s="27" t="str">
        <f t="shared" ref="H137:M142" si="36">IF($A137="","",IF(LEFT($A137,1)=H$10,$F137,""))</f>
        <v/>
      </c>
      <c r="I137" s="27">
        <f t="shared" si="36"/>
        <v>6</v>
      </c>
      <c r="J137" s="27" t="str">
        <f t="shared" si="36"/>
        <v/>
      </c>
      <c r="K137" s="27" t="str">
        <f t="shared" si="36"/>
        <v/>
      </c>
      <c r="L137" s="27" t="str">
        <f t="shared" si="36"/>
        <v/>
      </c>
      <c r="M137" s="27" t="str">
        <f t="shared" si="36"/>
        <v/>
      </c>
      <c r="N137" s="27"/>
      <c r="O137" s="11"/>
      <c r="Q137" t="s">
        <v>149</v>
      </c>
    </row>
    <row r="138" spans="1:17" x14ac:dyDescent="0.3">
      <c r="A138" s="12" t="s">
        <v>31</v>
      </c>
      <c r="B138" s="28">
        <v>2</v>
      </c>
      <c r="C138" s="29" t="str">
        <f>IF(A138="","",VLOOKUP($A136,IF(LEN(A138)=2,MSB,MSA),VLOOKUP(LEFT(A138,1),Teams,4,FALSE),FALSE))</f>
        <v>Matthew Cheeseman</v>
      </c>
      <c r="D138" s="29" t="str">
        <f t="shared" si="35"/>
        <v>Phoenix</v>
      </c>
      <c r="E138" s="30" t="s">
        <v>150</v>
      </c>
      <c r="F138" s="31">
        <v>5</v>
      </c>
      <c r="G138" s="10"/>
      <c r="H138" s="27" t="str">
        <f t="shared" si="36"/>
        <v/>
      </c>
      <c r="I138" s="27" t="str">
        <f t="shared" si="36"/>
        <v/>
      </c>
      <c r="J138" s="27" t="str">
        <f t="shared" si="36"/>
        <v/>
      </c>
      <c r="K138" s="27" t="str">
        <f t="shared" si="36"/>
        <v/>
      </c>
      <c r="L138" s="27" t="str">
        <f t="shared" si="36"/>
        <v/>
      </c>
      <c r="M138" s="27">
        <f t="shared" si="36"/>
        <v>5</v>
      </c>
      <c r="N138" s="27"/>
      <c r="O138" s="11"/>
      <c r="Q138" t="s">
        <v>149</v>
      </c>
    </row>
    <row r="139" spans="1:17" x14ac:dyDescent="0.3">
      <c r="A139" s="12" t="s">
        <v>40</v>
      </c>
      <c r="B139" s="28" t="s">
        <v>8</v>
      </c>
      <c r="C139" s="29" t="str">
        <f>IF(A139="","",VLOOKUP($A136,IF(LEN(A139)=2,MSB,MSA),VLOOKUP(LEFT(A139,1),Teams,4,FALSE),FALSE))</f>
        <v>Fox Andrews</v>
      </c>
      <c r="D139" s="29" t="str">
        <f t="shared" si="35"/>
        <v>Eastbourne</v>
      </c>
      <c r="E139" s="30" t="s">
        <v>151</v>
      </c>
      <c r="F139" s="31">
        <v>4</v>
      </c>
      <c r="G139" s="10"/>
      <c r="H139" s="27" t="str">
        <f t="shared" si="36"/>
        <v/>
      </c>
      <c r="I139" s="27" t="str">
        <f t="shared" si="36"/>
        <v/>
      </c>
      <c r="J139" s="27">
        <f t="shared" si="36"/>
        <v>4</v>
      </c>
      <c r="K139" s="27" t="str">
        <f t="shared" si="36"/>
        <v/>
      </c>
      <c r="L139" s="27" t="str">
        <f t="shared" si="36"/>
        <v/>
      </c>
      <c r="M139" s="27" t="str">
        <f t="shared" si="36"/>
        <v/>
      </c>
      <c r="N139" s="27"/>
      <c r="O139" s="11"/>
    </row>
    <row r="140" spans="1:17" x14ac:dyDescent="0.3">
      <c r="A140" s="12" t="s">
        <v>36</v>
      </c>
      <c r="B140" s="28" t="s">
        <v>11</v>
      </c>
      <c r="C140" s="29" t="str">
        <f>IF(A140="","",VLOOKUP($A136,IF(LEN(A140)=2,MSB,MSA),VLOOKUP(LEFT(A140,1),Teams,4,FALSE),FALSE))</f>
        <v>Finnian Morrison</v>
      </c>
      <c r="D140" s="29" t="str">
        <f t="shared" si="35"/>
        <v>Lewes</v>
      </c>
      <c r="E140" s="30" t="s">
        <v>152</v>
      </c>
      <c r="F140" s="31">
        <v>3</v>
      </c>
      <c r="G140" s="10"/>
      <c r="H140" s="27" t="str">
        <f t="shared" si="36"/>
        <v/>
      </c>
      <c r="I140" s="27" t="str">
        <f t="shared" si="36"/>
        <v/>
      </c>
      <c r="J140" s="27" t="str">
        <f t="shared" si="36"/>
        <v/>
      </c>
      <c r="K140" s="27" t="str">
        <f t="shared" si="36"/>
        <v/>
      </c>
      <c r="L140" s="27">
        <f t="shared" si="36"/>
        <v>3</v>
      </c>
      <c r="M140" s="27" t="str">
        <f t="shared" si="36"/>
        <v/>
      </c>
      <c r="N140" s="27"/>
      <c r="O140" s="11"/>
      <c r="Q140" t="s">
        <v>149</v>
      </c>
    </row>
    <row r="141" spans="1:17" x14ac:dyDescent="0.3">
      <c r="A141" s="12"/>
      <c r="B141" s="28" t="s">
        <v>17</v>
      </c>
      <c r="C141" s="29" t="str">
        <f>IF(A141="","",VLOOKUP($A136,IF(LEN(A141)=2,MSB,MSA),VLOOKUP(LEFT(A141,1),Teams,4,FALSE),FALSE))</f>
        <v/>
      </c>
      <c r="D141" s="29" t="str">
        <f t="shared" si="35"/>
        <v/>
      </c>
      <c r="E141" s="30"/>
      <c r="F141" s="31">
        <v>2</v>
      </c>
      <c r="G141" s="10"/>
      <c r="H141" s="27" t="str">
        <f t="shared" si="36"/>
        <v/>
      </c>
      <c r="I141" s="27" t="str">
        <f t="shared" si="36"/>
        <v/>
      </c>
      <c r="J141" s="27" t="str">
        <f t="shared" si="36"/>
        <v/>
      </c>
      <c r="K141" s="27" t="str">
        <f t="shared" si="36"/>
        <v/>
      </c>
      <c r="L141" s="27" t="str">
        <f t="shared" si="36"/>
        <v/>
      </c>
      <c r="M141" s="27" t="str">
        <f t="shared" si="36"/>
        <v/>
      </c>
      <c r="N141" s="27"/>
      <c r="O141" s="11"/>
    </row>
    <row r="142" spans="1:17" x14ac:dyDescent="0.3">
      <c r="A142" s="12"/>
      <c r="B142" s="28" t="s">
        <v>14</v>
      </c>
      <c r="C142" s="29" t="str">
        <f>IF(A142="","",VLOOKUP($A136,IF(LEN(A142)=2,MSB,MSA),VLOOKUP(LEFT(A142,1),Teams,4,FALSE),FALSE))</f>
        <v/>
      </c>
      <c r="D142" s="29" t="str">
        <f t="shared" si="35"/>
        <v/>
      </c>
      <c r="E142" s="30"/>
      <c r="F142" s="31">
        <v>1</v>
      </c>
      <c r="G142" s="10"/>
      <c r="H142" s="27" t="str">
        <f t="shared" si="36"/>
        <v/>
      </c>
      <c r="I142" s="27" t="str">
        <f t="shared" si="36"/>
        <v/>
      </c>
      <c r="J142" s="27" t="str">
        <f t="shared" si="36"/>
        <v/>
      </c>
      <c r="K142" s="27" t="str">
        <f t="shared" si="36"/>
        <v/>
      </c>
      <c r="L142" s="27" t="str">
        <f t="shared" si="36"/>
        <v/>
      </c>
      <c r="M142" s="27" t="str">
        <f t="shared" si="36"/>
        <v/>
      </c>
      <c r="N142" s="27">
        <f>21-SUM(H137:M142)</f>
        <v>3</v>
      </c>
      <c r="O142" s="11"/>
      <c r="Q142" t="s">
        <v>149</v>
      </c>
    </row>
    <row r="143" spans="1:17" x14ac:dyDescent="0.3">
      <c r="A143" s="36" t="s">
        <v>145</v>
      </c>
      <c r="B143" s="17"/>
      <c r="C143" s="32" t="s">
        <v>153</v>
      </c>
      <c r="D143" s="34"/>
      <c r="E143" s="35"/>
      <c r="F143" s="9"/>
      <c r="G143" s="10"/>
      <c r="H143" s="27"/>
      <c r="I143" s="27"/>
      <c r="J143" s="27"/>
      <c r="K143" s="27"/>
      <c r="L143" s="27"/>
      <c r="M143" s="27"/>
      <c r="N143" s="27"/>
      <c r="O143" s="11" t="s">
        <v>154</v>
      </c>
    </row>
    <row r="144" spans="1:17" x14ac:dyDescent="0.3">
      <c r="A144" s="12" t="s">
        <v>27</v>
      </c>
      <c r="B144" s="28">
        <v>1</v>
      </c>
      <c r="C144" s="29" t="str">
        <f>IF(A144="","",VLOOKUP($A143,IF(LEN(A144)=2,MSB,MSA),VLOOKUP(LEFT(A144,1),Teams,4,FALSE),FALSE))</f>
        <v>Jack Shires</v>
      </c>
      <c r="D144" s="29" t="str">
        <f t="shared" ref="D144:D149" si="37">IF(A144="","",VLOOKUP(LEFT(A144,1),Teams,2,FALSE))</f>
        <v>Eastbourne</v>
      </c>
      <c r="E144" s="30" t="s">
        <v>155</v>
      </c>
      <c r="F144" s="31">
        <v>6</v>
      </c>
      <c r="G144" s="10"/>
      <c r="H144" s="27" t="str">
        <f t="shared" ref="H144:M149" si="38">IF($A144="","",IF(LEFT($A144,1)=H$10,$F144,""))</f>
        <v/>
      </c>
      <c r="I144" s="27" t="str">
        <f t="shared" si="38"/>
        <v/>
      </c>
      <c r="J144" s="27">
        <f t="shared" si="38"/>
        <v>6</v>
      </c>
      <c r="K144" s="27" t="str">
        <f t="shared" si="38"/>
        <v/>
      </c>
      <c r="L144" s="27" t="str">
        <f t="shared" si="38"/>
        <v/>
      </c>
      <c r="M144" s="27" t="str">
        <f t="shared" si="38"/>
        <v/>
      </c>
      <c r="N144" s="27"/>
      <c r="O144" s="11"/>
      <c r="Q144" t="s">
        <v>149</v>
      </c>
    </row>
    <row r="145" spans="1:17" x14ac:dyDescent="0.3">
      <c r="A145" s="12" t="s">
        <v>38</v>
      </c>
      <c r="B145" s="28">
        <v>2</v>
      </c>
      <c r="C145" s="29" t="str">
        <f>IF(A145="","",VLOOKUP($A143,IF(LEN(A145)=2,MSB,MSA),VLOOKUP(LEFT(A145,1),Teams,4,FALSE),FALSE))</f>
        <v>Elliot James</v>
      </c>
      <c r="D145" s="29" t="str">
        <f t="shared" si="37"/>
        <v>Brighton &amp; Hove</v>
      </c>
      <c r="E145" s="30" t="s">
        <v>156</v>
      </c>
      <c r="F145" s="31">
        <v>5</v>
      </c>
      <c r="G145" s="10"/>
      <c r="H145" s="27" t="str">
        <f t="shared" si="38"/>
        <v/>
      </c>
      <c r="I145" s="27">
        <f t="shared" si="38"/>
        <v>5</v>
      </c>
      <c r="J145" s="27" t="str">
        <f t="shared" si="38"/>
        <v/>
      </c>
      <c r="K145" s="27" t="str">
        <f t="shared" si="38"/>
        <v/>
      </c>
      <c r="L145" s="27" t="str">
        <f t="shared" si="38"/>
        <v/>
      </c>
      <c r="M145" s="27" t="str">
        <f t="shared" si="38"/>
        <v/>
      </c>
      <c r="N145" s="27"/>
      <c r="O145" s="11"/>
      <c r="Q145" t="s">
        <v>149</v>
      </c>
    </row>
    <row r="146" spans="1:17" x14ac:dyDescent="0.3">
      <c r="A146" s="12" t="s">
        <v>29</v>
      </c>
      <c r="B146" s="28" t="s">
        <v>8</v>
      </c>
      <c r="C146" s="29" t="str">
        <f>IF(A146="","",VLOOKUP($A143,IF(LEN(A146)=2,MSB,MSA),VLOOKUP(LEFT(A146,1),Teams,4,FALSE),FALSE))</f>
        <v>Gabriel Rumsey Williams</v>
      </c>
      <c r="D146" s="29" t="str">
        <f t="shared" si="37"/>
        <v>Lewes</v>
      </c>
      <c r="E146" s="30" t="s">
        <v>157</v>
      </c>
      <c r="F146" s="31">
        <v>4</v>
      </c>
      <c r="G146" s="10"/>
      <c r="H146" s="27" t="str">
        <f t="shared" si="38"/>
        <v/>
      </c>
      <c r="I146" s="27" t="str">
        <f t="shared" si="38"/>
        <v/>
      </c>
      <c r="J146" s="27" t="str">
        <f t="shared" si="38"/>
        <v/>
      </c>
      <c r="K146" s="27" t="str">
        <f t="shared" si="38"/>
        <v/>
      </c>
      <c r="L146" s="27">
        <f t="shared" si="38"/>
        <v>4</v>
      </c>
      <c r="M146" s="27" t="str">
        <f t="shared" si="38"/>
        <v/>
      </c>
      <c r="N146" s="27"/>
      <c r="O146" s="11"/>
    </row>
    <row r="147" spans="1:17" x14ac:dyDescent="0.3">
      <c r="A147" s="12"/>
      <c r="B147" s="28" t="s">
        <v>11</v>
      </c>
      <c r="C147" s="29" t="str">
        <f>IF(A147="","",VLOOKUP($A143,IF(LEN(A147)=2,MSB,MSA),VLOOKUP(LEFT(A147,1),Teams,4,FALSE),FALSE))</f>
        <v/>
      </c>
      <c r="D147" s="29" t="str">
        <f t="shared" si="37"/>
        <v/>
      </c>
      <c r="E147" s="30"/>
      <c r="F147" s="31">
        <v>3</v>
      </c>
      <c r="G147" s="10"/>
      <c r="H147" s="27" t="str">
        <f t="shared" si="38"/>
        <v/>
      </c>
      <c r="I147" s="27" t="str">
        <f t="shared" si="38"/>
        <v/>
      </c>
      <c r="J147" s="27" t="str">
        <f t="shared" si="38"/>
        <v/>
      </c>
      <c r="K147" s="27" t="str">
        <f t="shared" si="38"/>
        <v/>
      </c>
      <c r="L147" s="27" t="str">
        <f t="shared" si="38"/>
        <v/>
      </c>
      <c r="M147" s="27" t="str">
        <f t="shared" si="38"/>
        <v/>
      </c>
      <c r="N147" s="27"/>
      <c r="O147" s="11"/>
      <c r="Q147" t="s">
        <v>149</v>
      </c>
    </row>
    <row r="148" spans="1:17" x14ac:dyDescent="0.3">
      <c r="A148" s="12"/>
      <c r="B148" s="28" t="s">
        <v>17</v>
      </c>
      <c r="C148" s="29" t="str">
        <f>IF(A148="","",VLOOKUP($A143,IF(LEN(A148)=2,MSB,MSA),VLOOKUP(LEFT(A148,1),Teams,4,FALSE),FALSE))</f>
        <v/>
      </c>
      <c r="D148" s="29" t="str">
        <f t="shared" si="37"/>
        <v/>
      </c>
      <c r="E148" s="30"/>
      <c r="F148" s="31">
        <v>2</v>
      </c>
      <c r="G148" s="10"/>
      <c r="H148" s="27" t="str">
        <f t="shared" si="38"/>
        <v/>
      </c>
      <c r="I148" s="27" t="str">
        <f t="shared" si="38"/>
        <v/>
      </c>
      <c r="J148" s="27" t="str">
        <f t="shared" si="38"/>
        <v/>
      </c>
      <c r="K148" s="27" t="str">
        <f t="shared" si="38"/>
        <v/>
      </c>
      <c r="L148" s="27" t="str">
        <f t="shared" si="38"/>
        <v/>
      </c>
      <c r="M148" s="27" t="str">
        <f t="shared" si="38"/>
        <v/>
      </c>
      <c r="N148" s="27"/>
      <c r="O148" s="11"/>
    </row>
    <row r="149" spans="1:17" x14ac:dyDescent="0.3">
      <c r="A149" s="12"/>
      <c r="B149" s="28" t="s">
        <v>14</v>
      </c>
      <c r="C149" s="29" t="str">
        <f>IF(A149="","",VLOOKUP($A143,IF(LEN(A149)=2,MSB,MSA),VLOOKUP(LEFT(A149,1),Teams,4,FALSE),FALSE))</f>
        <v/>
      </c>
      <c r="D149" s="29" t="str">
        <f t="shared" si="37"/>
        <v/>
      </c>
      <c r="E149" s="30"/>
      <c r="F149" s="31">
        <v>1</v>
      </c>
      <c r="G149" s="10"/>
      <c r="H149" s="27" t="str">
        <f t="shared" si="38"/>
        <v/>
      </c>
      <c r="I149" s="27" t="str">
        <f t="shared" si="38"/>
        <v/>
      </c>
      <c r="J149" s="27" t="str">
        <f t="shared" si="38"/>
        <v/>
      </c>
      <c r="K149" s="27" t="str">
        <f t="shared" si="38"/>
        <v/>
      </c>
      <c r="L149" s="27" t="str">
        <f t="shared" si="38"/>
        <v/>
      </c>
      <c r="M149" s="27" t="str">
        <f t="shared" si="38"/>
        <v/>
      </c>
      <c r="N149" s="27">
        <f>21-SUM(H144:M149)</f>
        <v>6</v>
      </c>
      <c r="O149" s="11"/>
      <c r="Q149" t="s">
        <v>149</v>
      </c>
    </row>
    <row r="150" spans="1:17" x14ac:dyDescent="0.3">
      <c r="A150" s="36" t="s">
        <v>158</v>
      </c>
      <c r="B150" s="17"/>
      <c r="C150" s="32" t="s">
        <v>159</v>
      </c>
      <c r="D150" s="34"/>
      <c r="E150" s="35"/>
      <c r="F150" s="9"/>
      <c r="G150" s="10"/>
      <c r="H150" s="27"/>
      <c r="I150" s="27"/>
      <c r="J150" s="27"/>
      <c r="K150" s="27"/>
      <c r="L150" s="27"/>
      <c r="M150" s="27"/>
      <c r="N150" s="27"/>
      <c r="O150" s="11" t="s">
        <v>158</v>
      </c>
    </row>
    <row r="151" spans="1:17" x14ac:dyDescent="0.3">
      <c r="A151" s="12" t="s">
        <v>24</v>
      </c>
      <c r="B151" s="28">
        <v>1</v>
      </c>
      <c r="C151" s="29">
        <f>IF(A151="","",VLOOKUP($A150,IF(LEN(A151)=2,MSB,MSA),VLOOKUP(LEFT(A151,1),Teams,4,FALSE),FALSE))</f>
        <v>0</v>
      </c>
      <c r="D151" s="29" t="str">
        <f t="shared" ref="D151:D156" si="39">IF(A151="","",VLOOKUP(LEFT(A151,1),Teams,2,FALSE))</f>
        <v>Brighton &amp; Hove</v>
      </c>
      <c r="E151" s="30" t="s">
        <v>160</v>
      </c>
      <c r="F151" s="31">
        <v>6</v>
      </c>
      <c r="G151" s="10"/>
      <c r="H151" s="27" t="str">
        <f t="shared" ref="H151:M166" si="40">IF($A151="","",IF(LEFT($A151,1)=H$10,$F151,""))</f>
        <v/>
      </c>
      <c r="I151" s="27">
        <f t="shared" si="40"/>
        <v>6</v>
      </c>
      <c r="J151" s="27" t="str">
        <f t="shared" si="40"/>
        <v/>
      </c>
      <c r="K151" s="27" t="str">
        <f t="shared" si="40"/>
        <v/>
      </c>
      <c r="L151" s="27" t="str">
        <f t="shared" si="40"/>
        <v/>
      </c>
      <c r="M151" s="27" t="str">
        <f t="shared" si="40"/>
        <v/>
      </c>
      <c r="N151" s="27"/>
      <c r="O151" s="11"/>
      <c r="Q151" t="s">
        <v>161</v>
      </c>
    </row>
    <row r="152" spans="1:17" x14ac:dyDescent="0.3">
      <c r="A152" s="12" t="s">
        <v>27</v>
      </c>
      <c r="B152" s="28">
        <v>2</v>
      </c>
      <c r="C152" s="29">
        <f>IF(A152="","",VLOOKUP($A150,IF(LEN(A152)=2,MSB,MSA),VLOOKUP(LEFT(A152,1),Teams,4,FALSE),FALSE))</f>
        <v>0</v>
      </c>
      <c r="D152" s="29" t="str">
        <f t="shared" si="39"/>
        <v>Eastbourne</v>
      </c>
      <c r="E152" s="30" t="s">
        <v>162</v>
      </c>
      <c r="F152" s="31">
        <v>5</v>
      </c>
      <c r="G152" s="10"/>
      <c r="H152" s="27" t="str">
        <f t="shared" si="40"/>
        <v/>
      </c>
      <c r="I152" s="27" t="str">
        <f t="shared" si="40"/>
        <v/>
      </c>
      <c r="J152" s="27">
        <f t="shared" si="40"/>
        <v>5</v>
      </c>
      <c r="K152" s="27" t="str">
        <f t="shared" si="40"/>
        <v/>
      </c>
      <c r="L152" s="27" t="str">
        <f t="shared" si="40"/>
        <v/>
      </c>
      <c r="M152" s="27" t="str">
        <f t="shared" si="40"/>
        <v/>
      </c>
      <c r="N152" s="27"/>
      <c r="O152" s="11"/>
      <c r="Q152" t="s">
        <v>161</v>
      </c>
    </row>
    <row r="153" spans="1:17" x14ac:dyDescent="0.3">
      <c r="A153" s="12" t="s">
        <v>29</v>
      </c>
      <c r="B153" s="28" t="s">
        <v>8</v>
      </c>
      <c r="C153" s="29">
        <f>IF(A153="","",VLOOKUP($A150,IF(LEN(A153)=2,MSB,MSA),VLOOKUP(LEFT(A153,1),Teams,4,FALSE),FALSE))</f>
        <v>0</v>
      </c>
      <c r="D153" s="29" t="str">
        <f t="shared" si="39"/>
        <v>Lewes</v>
      </c>
      <c r="E153" s="30" t="s">
        <v>163</v>
      </c>
      <c r="F153" s="31">
        <v>4</v>
      </c>
      <c r="G153" s="10"/>
      <c r="H153" s="27" t="str">
        <f t="shared" si="40"/>
        <v/>
      </c>
      <c r="I153" s="27" t="str">
        <f t="shared" si="40"/>
        <v/>
      </c>
      <c r="J153" s="27" t="str">
        <f t="shared" si="40"/>
        <v/>
      </c>
      <c r="K153" s="27" t="str">
        <f t="shared" si="40"/>
        <v/>
      </c>
      <c r="L153" s="27">
        <f t="shared" si="40"/>
        <v>4</v>
      </c>
      <c r="M153" s="27" t="str">
        <f t="shared" si="40"/>
        <v/>
      </c>
      <c r="N153" s="27"/>
      <c r="O153" s="11"/>
    </row>
    <row r="154" spans="1:17" x14ac:dyDescent="0.3">
      <c r="A154" s="12" t="s">
        <v>31</v>
      </c>
      <c r="B154" s="28" t="s">
        <v>11</v>
      </c>
      <c r="C154" s="29">
        <f>IF(A154="","",VLOOKUP($A150,IF(LEN(A154)=2,MSB,MSA),VLOOKUP(LEFT(A154,1),Teams,4,FALSE),FALSE))</f>
        <v>0</v>
      </c>
      <c r="D154" s="29" t="str">
        <f t="shared" si="39"/>
        <v>Phoenix</v>
      </c>
      <c r="E154" s="30" t="s">
        <v>164</v>
      </c>
      <c r="F154" s="31">
        <v>3</v>
      </c>
      <c r="G154" s="10"/>
      <c r="H154" s="27" t="str">
        <f t="shared" si="40"/>
        <v/>
      </c>
      <c r="I154" s="27" t="str">
        <f t="shared" si="40"/>
        <v/>
      </c>
      <c r="J154" s="27" t="str">
        <f t="shared" si="40"/>
        <v/>
      </c>
      <c r="K154" s="27" t="str">
        <f t="shared" si="40"/>
        <v/>
      </c>
      <c r="L154" s="27" t="str">
        <f t="shared" si="40"/>
        <v/>
      </c>
      <c r="M154" s="27">
        <f t="shared" si="40"/>
        <v>3</v>
      </c>
      <c r="N154" s="27"/>
      <c r="O154" s="11"/>
      <c r="Q154" t="s">
        <v>161</v>
      </c>
    </row>
    <row r="155" spans="1:17" x14ac:dyDescent="0.3">
      <c r="A155" s="12"/>
      <c r="B155" s="28" t="s">
        <v>17</v>
      </c>
      <c r="C155" s="29" t="str">
        <f>IF(A155="","",VLOOKUP($A150,IF(LEN(A155)=2,MSB,MSA),VLOOKUP(LEFT(A155,1),Teams,4,FALSE),FALSE))</f>
        <v/>
      </c>
      <c r="D155" s="29" t="str">
        <f t="shared" si="39"/>
        <v/>
      </c>
      <c r="E155" s="30"/>
      <c r="F155" s="31">
        <v>2</v>
      </c>
      <c r="G155" s="10"/>
      <c r="H155" s="27" t="str">
        <f t="shared" si="40"/>
        <v/>
      </c>
      <c r="I155" s="27" t="str">
        <f t="shared" si="40"/>
        <v/>
      </c>
      <c r="J155" s="27" t="str">
        <f t="shared" si="40"/>
        <v/>
      </c>
      <c r="K155" s="27" t="str">
        <f t="shared" si="40"/>
        <v/>
      </c>
      <c r="L155" s="27" t="str">
        <f t="shared" si="40"/>
        <v/>
      </c>
      <c r="M155" s="27" t="str">
        <f t="shared" si="40"/>
        <v/>
      </c>
      <c r="N155" s="27"/>
      <c r="O155" s="11"/>
    </row>
    <row r="156" spans="1:17" x14ac:dyDescent="0.3">
      <c r="A156" s="12"/>
      <c r="B156" s="28" t="s">
        <v>14</v>
      </c>
      <c r="C156" s="29" t="str">
        <f>IF(A156="","",VLOOKUP($A150,IF(LEN(A156)=2,MSB,MSA),VLOOKUP(LEFT(A156,1),Teams,4,FALSE),FALSE))</f>
        <v/>
      </c>
      <c r="D156" s="29" t="str">
        <f t="shared" si="39"/>
        <v/>
      </c>
      <c r="E156" s="30"/>
      <c r="F156" s="31">
        <v>1</v>
      </c>
      <c r="G156" s="10"/>
      <c r="H156" s="27" t="str">
        <f t="shared" si="40"/>
        <v/>
      </c>
      <c r="I156" s="27" t="str">
        <f t="shared" si="40"/>
        <v/>
      </c>
      <c r="J156" s="27" t="str">
        <f t="shared" si="40"/>
        <v/>
      </c>
      <c r="K156" s="27" t="str">
        <f t="shared" si="40"/>
        <v/>
      </c>
      <c r="L156" s="27" t="str">
        <f t="shared" si="40"/>
        <v/>
      </c>
      <c r="M156" s="27" t="str">
        <f t="shared" si="40"/>
        <v/>
      </c>
      <c r="N156" s="27">
        <f>21-SUM(H151:M156)</f>
        <v>3</v>
      </c>
      <c r="O156" s="11"/>
      <c r="Q156" t="s">
        <v>161</v>
      </c>
    </row>
    <row r="157" spans="1:17" x14ac:dyDescent="0.3">
      <c r="A157" s="23" t="s">
        <v>21</v>
      </c>
      <c r="B157" s="17"/>
      <c r="C157" s="24" t="s">
        <v>165</v>
      </c>
      <c r="D157" s="25"/>
      <c r="E157" s="26"/>
      <c r="F157" s="9"/>
      <c r="G157" s="10"/>
      <c r="H157" s="16"/>
      <c r="I157" s="16"/>
      <c r="J157" s="16"/>
      <c r="K157" s="16"/>
      <c r="L157" s="27"/>
      <c r="M157" s="27"/>
      <c r="N157" s="27"/>
      <c r="O157" s="11" t="s">
        <v>23</v>
      </c>
    </row>
    <row r="158" spans="1:17" x14ac:dyDescent="0.3">
      <c r="A158" s="12" t="s">
        <v>27</v>
      </c>
      <c r="B158" s="28">
        <v>1</v>
      </c>
      <c r="C158" s="29" t="str">
        <f>IF(A158="","",VLOOKUP($A157,IF(LEN(A158)=2,WSB,WSA),VLOOKUP(LEFT(A158,1),Teams,4,FALSE),FALSE))</f>
        <v>Amy Coughlan</v>
      </c>
      <c r="D158" s="29" t="str">
        <f t="shared" ref="D158:D163" si="41">IF(A158="","",VLOOKUP(LEFT(A158,1),Teams,2,FALSE))</f>
        <v>Eastbourne</v>
      </c>
      <c r="E158" s="30" t="s">
        <v>166</v>
      </c>
      <c r="F158" s="31">
        <v>6</v>
      </c>
      <c r="G158" s="10"/>
      <c r="H158" s="27" t="str">
        <f t="shared" si="40"/>
        <v/>
      </c>
      <c r="I158" s="27" t="str">
        <f t="shared" si="40"/>
        <v/>
      </c>
      <c r="J158" s="27">
        <f t="shared" si="40"/>
        <v>6</v>
      </c>
      <c r="K158" s="27" t="str">
        <f t="shared" si="40"/>
        <v/>
      </c>
      <c r="L158" s="27" t="str">
        <f t="shared" si="40"/>
        <v/>
      </c>
      <c r="M158" s="27" t="str">
        <f t="shared" si="40"/>
        <v/>
      </c>
      <c r="N158" s="27"/>
      <c r="O158" s="11"/>
      <c r="Q158" t="s">
        <v>26</v>
      </c>
    </row>
    <row r="159" spans="1:17" x14ac:dyDescent="0.3">
      <c r="A159" s="12" t="s">
        <v>31</v>
      </c>
      <c r="B159" s="28">
        <v>2</v>
      </c>
      <c r="C159" s="29" t="str">
        <f>IF(A159="","",VLOOKUP($A157,IF(LEN(A159)=2,WSB,WSA),VLOOKUP(LEFT(A159,1),Teams,4,FALSE),FALSE))</f>
        <v>Joli Wong</v>
      </c>
      <c r="D159" s="29" t="str">
        <f t="shared" si="41"/>
        <v>Phoenix</v>
      </c>
      <c r="E159" s="30" t="s">
        <v>167</v>
      </c>
      <c r="F159" s="31">
        <v>5</v>
      </c>
      <c r="G159" s="10"/>
      <c r="H159" s="27" t="str">
        <f t="shared" si="40"/>
        <v/>
      </c>
      <c r="I159" s="27" t="str">
        <f t="shared" si="40"/>
        <v/>
      </c>
      <c r="J159" s="27" t="str">
        <f t="shared" si="40"/>
        <v/>
      </c>
      <c r="K159" s="27" t="str">
        <f t="shared" si="40"/>
        <v/>
      </c>
      <c r="L159" s="27" t="str">
        <f t="shared" si="40"/>
        <v/>
      </c>
      <c r="M159" s="27">
        <f t="shared" si="40"/>
        <v>5</v>
      </c>
      <c r="N159" s="27"/>
      <c r="O159" s="11"/>
      <c r="Q159" t="s">
        <v>26</v>
      </c>
    </row>
    <row r="160" spans="1:17" x14ac:dyDescent="0.3">
      <c r="A160" s="12" t="s">
        <v>81</v>
      </c>
      <c r="B160" s="28" t="s">
        <v>8</v>
      </c>
      <c r="C160" s="29" t="str">
        <f>IF(A160="","",VLOOKUP($A157,IF(LEN(A160)=2,WSB,WSA),VLOOKUP(LEFT(A160,1),Teams,4,FALSE),FALSE))</f>
        <v>Katie Cole</v>
      </c>
      <c r="D160" s="29" t="str">
        <f t="shared" si="41"/>
        <v>Hastings</v>
      </c>
      <c r="E160" s="30" t="s">
        <v>167</v>
      </c>
      <c r="F160" s="31">
        <v>4</v>
      </c>
      <c r="G160" s="10"/>
      <c r="H160" s="27">
        <f t="shared" si="40"/>
        <v>4</v>
      </c>
      <c r="I160" s="27" t="str">
        <f t="shared" si="40"/>
        <v/>
      </c>
      <c r="J160" s="27" t="str">
        <f t="shared" si="40"/>
        <v/>
      </c>
      <c r="K160" s="27" t="str">
        <f t="shared" si="40"/>
        <v/>
      </c>
      <c r="L160" s="27" t="str">
        <f t="shared" si="40"/>
        <v/>
      </c>
      <c r="M160" s="27" t="str">
        <f t="shared" si="40"/>
        <v/>
      </c>
      <c r="N160" s="27"/>
      <c r="O160" s="11"/>
    </row>
    <row r="161" spans="1:17" x14ac:dyDescent="0.3">
      <c r="A161" s="12" t="s">
        <v>24</v>
      </c>
      <c r="B161" s="28" t="s">
        <v>11</v>
      </c>
      <c r="C161" s="29" t="str">
        <f>IF(A161="","",VLOOKUP($A157,IF(LEN(A161)=2,WSB,WSA),VLOOKUP(LEFT(A161,1),Teams,4,FALSE),FALSE))</f>
        <v>Jess Dwight</v>
      </c>
      <c r="D161" s="29" t="str">
        <f t="shared" si="41"/>
        <v>Brighton &amp; Hove</v>
      </c>
      <c r="E161" s="30" t="s">
        <v>168</v>
      </c>
      <c r="F161" s="31">
        <v>3</v>
      </c>
      <c r="G161" s="10"/>
      <c r="H161" s="27" t="str">
        <f t="shared" si="40"/>
        <v/>
      </c>
      <c r="I161" s="27">
        <f t="shared" si="40"/>
        <v>3</v>
      </c>
      <c r="J161" s="27" t="str">
        <f t="shared" si="40"/>
        <v/>
      </c>
      <c r="K161" s="27" t="str">
        <f t="shared" si="40"/>
        <v/>
      </c>
      <c r="L161" s="27" t="str">
        <f t="shared" si="40"/>
        <v/>
      </c>
      <c r="M161" s="27" t="str">
        <f t="shared" si="40"/>
        <v/>
      </c>
      <c r="N161" s="27"/>
      <c r="O161" s="11"/>
      <c r="Q161" t="s">
        <v>26</v>
      </c>
    </row>
    <row r="162" spans="1:17" x14ac:dyDescent="0.3">
      <c r="A162" s="12" t="s">
        <v>55</v>
      </c>
      <c r="B162" s="28" t="s">
        <v>17</v>
      </c>
      <c r="C162" s="29" t="str">
        <f>IF(A162="","",VLOOKUP($A157,IF(LEN(A162)=2,WSB,WSA),VLOOKUP(LEFT(A162,1),Teams,4,FALSE),FALSE))</f>
        <v>Ida-May Pocock</v>
      </c>
      <c r="D162" s="29" t="str">
        <f t="shared" si="41"/>
        <v>Hy Runners</v>
      </c>
      <c r="E162" s="30" t="s">
        <v>169</v>
      </c>
      <c r="F162" s="31">
        <v>2</v>
      </c>
      <c r="G162" s="10"/>
      <c r="H162" s="27" t="str">
        <f t="shared" si="40"/>
        <v/>
      </c>
      <c r="I162" s="27" t="str">
        <f t="shared" si="40"/>
        <v/>
      </c>
      <c r="J162" s="27" t="str">
        <f t="shared" si="40"/>
        <v/>
      </c>
      <c r="K162" s="27">
        <f t="shared" si="40"/>
        <v>2</v>
      </c>
      <c r="L162" s="27" t="str">
        <f t="shared" si="40"/>
        <v/>
      </c>
      <c r="M162" s="27" t="str">
        <f t="shared" si="40"/>
        <v/>
      </c>
      <c r="N162" s="27"/>
      <c r="O162" s="11"/>
    </row>
    <row r="163" spans="1:17" x14ac:dyDescent="0.3">
      <c r="A163" s="12" t="s">
        <v>29</v>
      </c>
      <c r="B163" s="28" t="s">
        <v>14</v>
      </c>
      <c r="C163" s="29" t="str">
        <f>IF(A163="","",VLOOKUP($A157,IF(LEN(A163)=2,WSB,WSA),VLOOKUP(LEFT(A163,1),Teams,4,FALSE),FALSE))</f>
        <v>Anna Westbury</v>
      </c>
      <c r="D163" s="29" t="str">
        <f t="shared" si="41"/>
        <v>Lewes</v>
      </c>
      <c r="E163" s="30" t="s">
        <v>170</v>
      </c>
      <c r="F163" s="31">
        <v>1</v>
      </c>
      <c r="G163" s="10"/>
      <c r="H163" s="27" t="str">
        <f t="shared" si="40"/>
        <v/>
      </c>
      <c r="I163" s="27" t="str">
        <f t="shared" si="40"/>
        <v/>
      </c>
      <c r="J163" s="27" t="str">
        <f t="shared" si="40"/>
        <v/>
      </c>
      <c r="K163" s="27" t="str">
        <f t="shared" si="40"/>
        <v/>
      </c>
      <c r="L163" s="27">
        <f t="shared" si="40"/>
        <v>1</v>
      </c>
      <c r="M163" s="27" t="str">
        <f t="shared" si="40"/>
        <v/>
      </c>
      <c r="N163" s="27">
        <f>21-SUM(H158:M163)</f>
        <v>0</v>
      </c>
      <c r="O163" s="11"/>
      <c r="Q163" t="s">
        <v>26</v>
      </c>
    </row>
    <row r="164" spans="1:17" x14ac:dyDescent="0.3">
      <c r="A164" s="23" t="s">
        <v>21</v>
      </c>
      <c r="B164" s="17"/>
      <c r="C164" s="32" t="s">
        <v>171</v>
      </c>
      <c r="D164" s="25"/>
      <c r="E164" s="26"/>
      <c r="F164" s="9"/>
      <c r="G164" s="10"/>
      <c r="H164" s="27"/>
      <c r="I164" s="27"/>
      <c r="J164" s="27"/>
      <c r="K164" s="27"/>
      <c r="L164" s="27"/>
      <c r="M164" s="27"/>
      <c r="N164" s="27"/>
      <c r="O164" s="11" t="s">
        <v>34</v>
      </c>
    </row>
    <row r="165" spans="1:17" x14ac:dyDescent="0.3">
      <c r="A165" s="12" t="s">
        <v>40</v>
      </c>
      <c r="B165" s="28">
        <v>1</v>
      </c>
      <c r="C165" s="29" t="str">
        <f>IF(A165="","",VLOOKUP($A164,IF(LEN(A165)=2,WSB,WSA),VLOOKUP(LEFT(A165,1),Teams,4,FALSE),FALSE))</f>
        <v>Lily Holmes</v>
      </c>
      <c r="D165" s="29" t="str">
        <f t="shared" ref="D165:D170" si="42">IF(A165="","",VLOOKUP(LEFT(A165,1),Teams,2,FALSE))</f>
        <v>Eastbourne</v>
      </c>
      <c r="E165" s="30" t="s">
        <v>166</v>
      </c>
      <c r="F165" s="31">
        <v>6</v>
      </c>
      <c r="G165" s="10"/>
      <c r="H165" s="27" t="str">
        <f t="shared" si="40"/>
        <v/>
      </c>
      <c r="I165" s="27" t="str">
        <f t="shared" si="40"/>
        <v/>
      </c>
      <c r="J165" s="27">
        <f t="shared" si="40"/>
        <v>6</v>
      </c>
      <c r="K165" s="27" t="str">
        <f t="shared" si="40"/>
        <v/>
      </c>
      <c r="L165" s="27" t="str">
        <f t="shared" si="40"/>
        <v/>
      </c>
      <c r="M165" s="27" t="str">
        <f t="shared" si="40"/>
        <v/>
      </c>
      <c r="N165" s="27"/>
      <c r="O165" s="11"/>
      <c r="Q165" t="s">
        <v>26</v>
      </c>
    </row>
    <row r="166" spans="1:17" x14ac:dyDescent="0.3">
      <c r="A166" s="12" t="s">
        <v>38</v>
      </c>
      <c r="B166" s="28">
        <v>2</v>
      </c>
      <c r="C166" s="29" t="str">
        <f>IF(A166="","",VLOOKUP($A164,IF(LEN(A166)=2,WSB,WSA),VLOOKUP(LEFT(A166,1),Teams,4,FALSE),FALSE))</f>
        <v>Bobby Murray</v>
      </c>
      <c r="D166" s="29" t="str">
        <f t="shared" si="42"/>
        <v>Brighton &amp; Hove</v>
      </c>
      <c r="E166" s="30" t="s">
        <v>168</v>
      </c>
      <c r="F166" s="31">
        <v>5</v>
      </c>
      <c r="G166" s="10"/>
      <c r="H166" s="27" t="str">
        <f t="shared" si="40"/>
        <v/>
      </c>
      <c r="I166" s="27">
        <f t="shared" si="40"/>
        <v>5</v>
      </c>
      <c r="J166" s="27" t="str">
        <f t="shared" si="40"/>
        <v/>
      </c>
      <c r="K166" s="27" t="str">
        <f t="shared" si="40"/>
        <v/>
      </c>
      <c r="L166" s="27" t="str">
        <f t="shared" si="40"/>
        <v/>
      </c>
      <c r="M166" s="27" t="str">
        <f t="shared" si="40"/>
        <v/>
      </c>
      <c r="N166" s="27"/>
      <c r="O166" s="11"/>
      <c r="Q166" t="s">
        <v>26</v>
      </c>
    </row>
    <row r="167" spans="1:17" x14ac:dyDescent="0.3">
      <c r="A167" s="12" t="s">
        <v>36</v>
      </c>
      <c r="B167" s="28" t="s">
        <v>8</v>
      </c>
      <c r="C167" s="29" t="str">
        <f>IF(A167="","",VLOOKUP($A164,IF(LEN(A167)=2,WSB,WSA),VLOOKUP(LEFT(A167,1),Teams,4,FALSE),FALSE))</f>
        <v>Betty Barry</v>
      </c>
      <c r="D167" s="29" t="str">
        <f t="shared" si="42"/>
        <v>Lewes</v>
      </c>
      <c r="E167" s="30" t="s">
        <v>172</v>
      </c>
      <c r="F167" s="31">
        <v>4</v>
      </c>
      <c r="G167" s="10"/>
      <c r="H167" s="27" t="str">
        <f t="shared" ref="H167:M170" si="43">IF($A167="","",IF(LEFT($A167,1)=H$10,$F167,""))</f>
        <v/>
      </c>
      <c r="I167" s="27" t="str">
        <f t="shared" si="43"/>
        <v/>
      </c>
      <c r="J167" s="27" t="str">
        <f t="shared" si="43"/>
        <v/>
      </c>
      <c r="K167" s="27" t="str">
        <f t="shared" si="43"/>
        <v/>
      </c>
      <c r="L167" s="27">
        <f t="shared" si="43"/>
        <v>4</v>
      </c>
      <c r="M167" s="27" t="str">
        <f t="shared" si="43"/>
        <v/>
      </c>
      <c r="N167" s="27"/>
      <c r="O167" s="11"/>
    </row>
    <row r="168" spans="1:17" x14ac:dyDescent="0.3">
      <c r="A168" s="12" t="s">
        <v>55</v>
      </c>
      <c r="B168" s="28" t="s">
        <v>11</v>
      </c>
      <c r="C168" s="29" t="str">
        <f>IF(A168="","",VLOOKUP($A164,IF(LEN(A168)=2,WSB,WSA),VLOOKUP(LEFT(A168,1),Teams,4,FALSE),FALSE))</f>
        <v>Ida-May Pocock</v>
      </c>
      <c r="D168" s="29" t="str">
        <f t="shared" si="42"/>
        <v>Hy Runners</v>
      </c>
      <c r="E168" s="30" t="s">
        <v>32</v>
      </c>
      <c r="F168" s="31">
        <v>3</v>
      </c>
      <c r="G168" s="10"/>
      <c r="H168" s="27" t="str">
        <f t="shared" si="43"/>
        <v/>
      </c>
      <c r="I168" s="27" t="str">
        <f t="shared" si="43"/>
        <v/>
      </c>
      <c r="J168" s="27" t="str">
        <f t="shared" si="43"/>
        <v/>
      </c>
      <c r="K168" s="27">
        <f t="shared" si="43"/>
        <v>3</v>
      </c>
      <c r="L168" s="27" t="str">
        <f t="shared" si="43"/>
        <v/>
      </c>
      <c r="M168" s="27" t="str">
        <f t="shared" si="43"/>
        <v/>
      </c>
      <c r="N168" s="27"/>
      <c r="O168" s="11"/>
      <c r="Q168" t="s">
        <v>26</v>
      </c>
    </row>
    <row r="169" spans="1:17" x14ac:dyDescent="0.3">
      <c r="A169" s="12" t="s">
        <v>35</v>
      </c>
      <c r="B169" s="28" t="s">
        <v>17</v>
      </c>
      <c r="C169" s="29" t="str">
        <f>IF(A169="","",VLOOKUP($A164,IF(LEN(A169)=2,WSB,WSA),VLOOKUP(LEFT(A169,1),Teams,4,FALSE),FALSE))</f>
        <v>Phoenix Bourne</v>
      </c>
      <c r="D169" s="29" t="str">
        <f t="shared" si="42"/>
        <v>Phoenix</v>
      </c>
      <c r="E169" s="30" t="s">
        <v>32</v>
      </c>
      <c r="F169" s="31">
        <v>2</v>
      </c>
      <c r="G169" s="10"/>
      <c r="H169" s="27" t="str">
        <f t="shared" si="43"/>
        <v/>
      </c>
      <c r="I169" s="27" t="str">
        <f t="shared" si="43"/>
        <v/>
      </c>
      <c r="J169" s="27" t="str">
        <f t="shared" si="43"/>
        <v/>
      </c>
      <c r="K169" s="27" t="str">
        <f t="shared" si="43"/>
        <v/>
      </c>
      <c r="L169" s="27" t="str">
        <f t="shared" si="43"/>
        <v/>
      </c>
      <c r="M169" s="27">
        <f t="shared" si="43"/>
        <v>2</v>
      </c>
      <c r="N169" s="27"/>
      <c r="O169" s="11"/>
    </row>
    <row r="170" spans="1:17" x14ac:dyDescent="0.3">
      <c r="A170" s="12"/>
      <c r="B170" s="28" t="s">
        <v>14</v>
      </c>
      <c r="C170" s="29" t="str">
        <f>IF(A170="","",VLOOKUP($A164,IF(LEN(A170)=2,WSB,WSA),VLOOKUP(LEFT(A170,1),Teams,4,FALSE),FALSE))</f>
        <v/>
      </c>
      <c r="D170" s="29" t="str">
        <f t="shared" si="42"/>
        <v/>
      </c>
      <c r="E170" s="30"/>
      <c r="F170" s="31">
        <v>1</v>
      </c>
      <c r="G170" s="10"/>
      <c r="H170" s="27" t="str">
        <f t="shared" si="43"/>
        <v/>
      </c>
      <c r="I170" s="27" t="str">
        <f t="shared" si="43"/>
        <v/>
      </c>
      <c r="J170" s="27" t="str">
        <f t="shared" si="43"/>
        <v/>
      </c>
      <c r="K170" s="27" t="str">
        <f t="shared" si="43"/>
        <v/>
      </c>
      <c r="L170" s="27" t="str">
        <f t="shared" si="43"/>
        <v/>
      </c>
      <c r="M170" s="27" t="str">
        <f t="shared" si="43"/>
        <v/>
      </c>
      <c r="N170" s="27">
        <f>21-SUM(H165:M170)</f>
        <v>1</v>
      </c>
      <c r="O170" s="11"/>
      <c r="Q170" t="s">
        <v>26</v>
      </c>
    </row>
    <row r="171" spans="1:17" x14ac:dyDescent="0.3">
      <c r="A171" s="23" t="s">
        <v>42</v>
      </c>
      <c r="B171" s="17"/>
      <c r="C171" s="33" t="s">
        <v>173</v>
      </c>
      <c r="D171" s="25"/>
      <c r="E171" s="26"/>
      <c r="F171" s="9"/>
      <c r="G171" s="10"/>
      <c r="H171" s="27"/>
      <c r="I171" s="27"/>
      <c r="J171" s="27"/>
      <c r="K171" s="27"/>
      <c r="L171" s="27"/>
      <c r="M171" s="27"/>
      <c r="N171" s="27"/>
      <c r="O171" s="11" t="s">
        <v>44</v>
      </c>
    </row>
    <row r="172" spans="1:17" x14ac:dyDescent="0.3">
      <c r="A172" s="12" t="s">
        <v>27</v>
      </c>
      <c r="B172" s="28">
        <v>1</v>
      </c>
      <c r="C172" s="29" t="str">
        <f>IF(A172="","",VLOOKUP($A171,IF(LEN(A172)=2,WSB,WSA),VLOOKUP(LEFT(A172,1),Teams,4,FALSE),FALSE))</f>
        <v>Kristi Prifiti</v>
      </c>
      <c r="D172" s="29" t="str">
        <f t="shared" ref="D172:D177" si="44">IF(A172="","",VLOOKUP(LEFT(A172,1),Teams,2,FALSE))</f>
        <v>Eastbourne</v>
      </c>
      <c r="E172" s="30" t="s">
        <v>174</v>
      </c>
      <c r="F172" s="31">
        <v>6</v>
      </c>
      <c r="G172" s="10"/>
      <c r="H172" s="27" t="str">
        <f t="shared" ref="H172:M177" si="45">IF($A172="","",IF(LEFT($A172,1)=H$10,$F172,""))</f>
        <v/>
      </c>
      <c r="I172" s="27" t="str">
        <f t="shared" si="45"/>
        <v/>
      </c>
      <c r="J172" s="27">
        <f t="shared" si="45"/>
        <v>6</v>
      </c>
      <c r="K172" s="27" t="str">
        <f t="shared" si="45"/>
        <v/>
      </c>
      <c r="L172" s="27" t="str">
        <f t="shared" si="45"/>
        <v/>
      </c>
      <c r="M172" s="27" t="str">
        <f t="shared" si="45"/>
        <v/>
      </c>
      <c r="N172" s="27"/>
      <c r="O172" s="11"/>
      <c r="Q172" t="s">
        <v>46</v>
      </c>
    </row>
    <row r="173" spans="1:17" x14ac:dyDescent="0.3">
      <c r="A173" s="12" t="s">
        <v>47</v>
      </c>
      <c r="B173" s="28">
        <v>2</v>
      </c>
      <c r="C173" s="29" t="str">
        <f>IF(A173="","",VLOOKUP($A171,IF(LEN(A173)=2,WSB,WSA),VLOOKUP(LEFT(A173,1),Teams,4,FALSE),FALSE))</f>
        <v>Sophie Smith</v>
      </c>
      <c r="D173" s="29" t="str">
        <f t="shared" si="44"/>
        <v>Hy Runners</v>
      </c>
      <c r="E173" s="30" t="s">
        <v>175</v>
      </c>
      <c r="F173" s="31">
        <v>5</v>
      </c>
      <c r="G173" s="10"/>
      <c r="H173" s="27" t="str">
        <f t="shared" si="45"/>
        <v/>
      </c>
      <c r="I173" s="27" t="str">
        <f t="shared" si="45"/>
        <v/>
      </c>
      <c r="J173" s="27" t="str">
        <f t="shared" si="45"/>
        <v/>
      </c>
      <c r="K173" s="27">
        <f t="shared" si="45"/>
        <v>5</v>
      </c>
      <c r="L173" s="27" t="str">
        <f t="shared" si="45"/>
        <v/>
      </c>
      <c r="M173" s="27" t="str">
        <f t="shared" si="45"/>
        <v/>
      </c>
      <c r="N173" s="27"/>
      <c r="O173" s="11"/>
      <c r="Q173" t="s">
        <v>46</v>
      </c>
    </row>
    <row r="174" spans="1:17" x14ac:dyDescent="0.3">
      <c r="A174" s="12" t="s">
        <v>24</v>
      </c>
      <c r="B174" s="28" t="s">
        <v>8</v>
      </c>
      <c r="C174" s="29" t="str">
        <f>IF(A174="","",VLOOKUP($A171,IF(LEN(A174)=2,WSB,WSA),VLOOKUP(LEFT(A174,1),Teams,4,FALSE),FALSE))</f>
        <v>Cecilia Eke</v>
      </c>
      <c r="D174" s="29" t="str">
        <f t="shared" si="44"/>
        <v>Brighton &amp; Hove</v>
      </c>
      <c r="E174" s="30" t="s">
        <v>176</v>
      </c>
      <c r="F174" s="31">
        <v>4</v>
      </c>
      <c r="G174" s="10"/>
      <c r="H174" s="27" t="str">
        <f t="shared" si="45"/>
        <v/>
      </c>
      <c r="I174" s="27">
        <f t="shared" si="45"/>
        <v>4</v>
      </c>
      <c r="J174" s="27" t="str">
        <f t="shared" si="45"/>
        <v/>
      </c>
      <c r="K174" s="27" t="str">
        <f t="shared" si="45"/>
        <v/>
      </c>
      <c r="L174" s="27" t="str">
        <f t="shared" si="45"/>
        <v/>
      </c>
      <c r="M174" s="27" t="str">
        <f t="shared" si="45"/>
        <v/>
      </c>
      <c r="N174" s="27"/>
      <c r="O174" s="11"/>
    </row>
    <row r="175" spans="1:17" x14ac:dyDescent="0.3">
      <c r="A175" s="12" t="s">
        <v>31</v>
      </c>
      <c r="B175" s="28" t="s">
        <v>11</v>
      </c>
      <c r="C175" s="29" t="str">
        <f>IF(A175="","",VLOOKUP($A171,IF(LEN(A175)=2,WSB,WSA),VLOOKUP(LEFT(A175,1),Teams,4,FALSE),FALSE))</f>
        <v>Jenaveve Lee</v>
      </c>
      <c r="D175" s="29" t="str">
        <f t="shared" si="44"/>
        <v>Phoenix</v>
      </c>
      <c r="E175" s="30" t="s">
        <v>177</v>
      </c>
      <c r="F175" s="31">
        <v>3</v>
      </c>
      <c r="G175" s="10"/>
      <c r="H175" s="27" t="str">
        <f t="shared" si="45"/>
        <v/>
      </c>
      <c r="I175" s="27" t="str">
        <f t="shared" si="45"/>
        <v/>
      </c>
      <c r="J175" s="27" t="str">
        <f t="shared" si="45"/>
        <v/>
      </c>
      <c r="K175" s="27" t="str">
        <f t="shared" si="45"/>
        <v/>
      </c>
      <c r="L175" s="27" t="str">
        <f t="shared" si="45"/>
        <v/>
      </c>
      <c r="M175" s="27">
        <f t="shared" si="45"/>
        <v>3</v>
      </c>
      <c r="N175" s="27"/>
      <c r="O175" s="11"/>
      <c r="Q175" t="s">
        <v>46</v>
      </c>
    </row>
    <row r="176" spans="1:17" x14ac:dyDescent="0.3">
      <c r="A176" s="12" t="s">
        <v>29</v>
      </c>
      <c r="B176" s="28" t="s">
        <v>17</v>
      </c>
      <c r="C176" s="29" t="str">
        <f>IF(A176="","",VLOOKUP($A171,IF(LEN(A176)=2,WSB,WSA),VLOOKUP(LEFT(A176,1),Teams,4,FALSE),FALSE))</f>
        <v>Phoebe Green</v>
      </c>
      <c r="D176" s="29" t="str">
        <f t="shared" si="44"/>
        <v>Lewes</v>
      </c>
      <c r="E176" s="30" t="s">
        <v>178</v>
      </c>
      <c r="F176" s="31">
        <v>2</v>
      </c>
      <c r="G176" s="10"/>
      <c r="H176" s="27" t="str">
        <f t="shared" si="45"/>
        <v/>
      </c>
      <c r="I176" s="27" t="str">
        <f t="shared" si="45"/>
        <v/>
      </c>
      <c r="J176" s="27" t="str">
        <f t="shared" si="45"/>
        <v/>
      </c>
      <c r="K176" s="27" t="str">
        <f t="shared" si="45"/>
        <v/>
      </c>
      <c r="L176" s="27">
        <f t="shared" si="45"/>
        <v>2</v>
      </c>
      <c r="M176" s="27" t="str">
        <f t="shared" si="45"/>
        <v/>
      </c>
      <c r="N176" s="27"/>
      <c r="O176" s="11"/>
    </row>
    <row r="177" spans="1:17" x14ac:dyDescent="0.3">
      <c r="A177" s="12"/>
      <c r="B177" s="28" t="s">
        <v>14</v>
      </c>
      <c r="C177" s="29" t="str">
        <f>IF(A177="","",VLOOKUP($A171,IF(LEN(A177)=2,WSB,WSA),VLOOKUP(LEFT(A177,1),Teams,4,FALSE),FALSE))</f>
        <v/>
      </c>
      <c r="D177" s="29" t="str">
        <f t="shared" si="44"/>
        <v/>
      </c>
      <c r="E177" s="30"/>
      <c r="F177" s="31">
        <v>1</v>
      </c>
      <c r="G177" s="10"/>
      <c r="H177" s="27" t="str">
        <f t="shared" si="45"/>
        <v/>
      </c>
      <c r="I177" s="27" t="str">
        <f t="shared" si="45"/>
        <v/>
      </c>
      <c r="J177" s="27" t="str">
        <f t="shared" si="45"/>
        <v/>
      </c>
      <c r="K177" s="27" t="str">
        <f t="shared" si="45"/>
        <v/>
      </c>
      <c r="L177" s="27" t="str">
        <f t="shared" si="45"/>
        <v/>
      </c>
      <c r="M177" s="27" t="str">
        <f t="shared" si="45"/>
        <v/>
      </c>
      <c r="N177" s="27">
        <f>21-SUM(H172:M177)</f>
        <v>1</v>
      </c>
      <c r="O177" s="11"/>
      <c r="Q177" t="s">
        <v>46</v>
      </c>
    </row>
    <row r="178" spans="1:17" x14ac:dyDescent="0.3">
      <c r="A178" s="23" t="s">
        <v>42</v>
      </c>
      <c r="B178" s="17"/>
      <c r="C178" s="32" t="s">
        <v>179</v>
      </c>
      <c r="D178" s="25"/>
      <c r="E178" s="26"/>
      <c r="F178" s="9"/>
      <c r="G178" s="10"/>
      <c r="H178" s="27"/>
      <c r="I178" s="27"/>
      <c r="J178" s="27"/>
      <c r="K178" s="27"/>
      <c r="L178" s="27"/>
      <c r="M178" s="27"/>
      <c r="N178" s="27"/>
      <c r="O178" s="11" t="s">
        <v>53</v>
      </c>
    </row>
    <row r="179" spans="1:17" x14ac:dyDescent="0.3">
      <c r="A179" s="12" t="s">
        <v>40</v>
      </c>
      <c r="B179" s="28">
        <v>1</v>
      </c>
      <c r="C179" s="29" t="str">
        <f>IF(A179="","",VLOOKUP($A178,IF(LEN(A179)=2,WSB,WSA),VLOOKUP(LEFT(A179,1),Teams,4,FALSE),FALSE))</f>
        <v>Ayana Reid</v>
      </c>
      <c r="D179" s="29" t="str">
        <f t="shared" ref="D179:D184" si="46">IF(A179="","",VLOOKUP(LEFT(A179,1),Teams,2,FALSE))</f>
        <v>Eastbourne</v>
      </c>
      <c r="E179" s="30" t="s">
        <v>180</v>
      </c>
      <c r="F179" s="31">
        <v>6</v>
      </c>
      <c r="G179" s="10"/>
      <c r="H179" s="27" t="str">
        <f t="shared" ref="H179:M184" si="47">IF($A179="","",IF(LEFT($A179,1)=H$10,$F179,""))</f>
        <v/>
      </c>
      <c r="I179" s="27" t="str">
        <f t="shared" si="47"/>
        <v/>
      </c>
      <c r="J179" s="27">
        <f t="shared" si="47"/>
        <v>6</v>
      </c>
      <c r="K179" s="27" t="str">
        <f t="shared" si="47"/>
        <v/>
      </c>
      <c r="L179" s="27" t="str">
        <f t="shared" si="47"/>
        <v/>
      </c>
      <c r="M179" s="27" t="str">
        <f t="shared" si="47"/>
        <v/>
      </c>
      <c r="N179" s="27"/>
      <c r="O179" s="11"/>
      <c r="Q179" t="s">
        <v>46</v>
      </c>
    </row>
    <row r="180" spans="1:17" x14ac:dyDescent="0.3">
      <c r="A180" s="12" t="s">
        <v>38</v>
      </c>
      <c r="B180" s="28">
        <v>2</v>
      </c>
      <c r="C180" s="29" t="str">
        <f>IF(A180="","",VLOOKUP($A178,IF(LEN(A180)=2,WSB,WSA),VLOOKUP(LEFT(A180,1),Teams,4,FALSE),FALSE))</f>
        <v>Betty Grice</v>
      </c>
      <c r="D180" s="29" t="str">
        <f t="shared" si="46"/>
        <v>Brighton &amp; Hove</v>
      </c>
      <c r="E180" s="30" t="s">
        <v>56</v>
      </c>
      <c r="F180" s="31">
        <v>5</v>
      </c>
      <c r="G180" s="10"/>
      <c r="H180" s="27" t="str">
        <f t="shared" si="47"/>
        <v/>
      </c>
      <c r="I180" s="27">
        <f t="shared" si="47"/>
        <v>5</v>
      </c>
      <c r="J180" s="27" t="str">
        <f t="shared" si="47"/>
        <v/>
      </c>
      <c r="K180" s="27" t="str">
        <f t="shared" si="47"/>
        <v/>
      </c>
      <c r="L180" s="27" t="str">
        <f t="shared" si="47"/>
        <v/>
      </c>
      <c r="M180" s="27" t="str">
        <f t="shared" si="47"/>
        <v/>
      </c>
      <c r="N180" s="27"/>
      <c r="O180" s="11"/>
      <c r="Q180" t="s">
        <v>46</v>
      </c>
    </row>
    <row r="181" spans="1:17" x14ac:dyDescent="0.3">
      <c r="A181" s="12" t="s">
        <v>36</v>
      </c>
      <c r="B181" s="28" t="s">
        <v>8</v>
      </c>
      <c r="C181" s="29" t="str">
        <f>IF(A181="","",VLOOKUP($A178,IF(LEN(A181)=2,WSB,WSA),VLOOKUP(LEFT(A181,1),Teams,4,FALSE),FALSE))</f>
        <v>Ellie Tennant</v>
      </c>
      <c r="D181" s="29" t="str">
        <f t="shared" si="46"/>
        <v>Lewes</v>
      </c>
      <c r="E181" s="30" t="s">
        <v>181</v>
      </c>
      <c r="F181" s="31">
        <v>4</v>
      </c>
      <c r="G181" s="10"/>
      <c r="H181" s="27" t="str">
        <f t="shared" si="47"/>
        <v/>
      </c>
      <c r="I181" s="27" t="str">
        <f t="shared" si="47"/>
        <v/>
      </c>
      <c r="J181" s="27" t="str">
        <f t="shared" si="47"/>
        <v/>
      </c>
      <c r="K181" s="27" t="str">
        <f t="shared" si="47"/>
        <v/>
      </c>
      <c r="L181" s="27">
        <f t="shared" si="47"/>
        <v>4</v>
      </c>
      <c r="M181" s="27" t="str">
        <f t="shared" si="47"/>
        <v/>
      </c>
      <c r="N181" s="27"/>
      <c r="O181" s="11"/>
    </row>
    <row r="182" spans="1:17" x14ac:dyDescent="0.3">
      <c r="A182" s="12" t="s">
        <v>55</v>
      </c>
      <c r="B182" s="28" t="s">
        <v>11</v>
      </c>
      <c r="C182" s="29" t="str">
        <f>IF(A182="","",VLOOKUP($A178,IF(LEN(A182)=2,WSB,WSA),VLOOKUP(LEFT(A182,1),Teams,4,FALSE),FALSE))</f>
        <v>Ida-May Pocock</v>
      </c>
      <c r="D182" s="29" t="str">
        <f t="shared" si="46"/>
        <v>Hy Runners</v>
      </c>
      <c r="E182" s="30" t="s">
        <v>182</v>
      </c>
      <c r="F182" s="31">
        <v>3</v>
      </c>
      <c r="G182" s="10"/>
      <c r="H182" s="27" t="str">
        <f t="shared" si="47"/>
        <v/>
      </c>
      <c r="I182" s="27" t="str">
        <f t="shared" si="47"/>
        <v/>
      </c>
      <c r="J182" s="27" t="str">
        <f t="shared" si="47"/>
        <v/>
      </c>
      <c r="K182" s="27">
        <f t="shared" si="47"/>
        <v>3</v>
      </c>
      <c r="L182" s="27" t="str">
        <f t="shared" si="47"/>
        <v/>
      </c>
      <c r="M182" s="27" t="str">
        <f t="shared" si="47"/>
        <v/>
      </c>
      <c r="N182" s="27"/>
      <c r="O182" s="11"/>
      <c r="Q182" t="s">
        <v>46</v>
      </c>
    </row>
    <row r="183" spans="1:17" x14ac:dyDescent="0.3">
      <c r="A183" s="12"/>
      <c r="B183" s="28" t="s">
        <v>17</v>
      </c>
      <c r="C183" s="29" t="str">
        <f>IF(A183="","",VLOOKUP($A178,IF(LEN(A183)=2,WSB,WSA),VLOOKUP(LEFT(A183,1),Teams,4,FALSE),FALSE))</f>
        <v/>
      </c>
      <c r="D183" s="29" t="str">
        <f t="shared" si="46"/>
        <v/>
      </c>
      <c r="E183" s="30"/>
      <c r="F183" s="31">
        <v>2</v>
      </c>
      <c r="G183" s="10"/>
      <c r="H183" s="27" t="str">
        <f t="shared" si="47"/>
        <v/>
      </c>
      <c r="I183" s="27" t="str">
        <f t="shared" si="47"/>
        <v/>
      </c>
      <c r="J183" s="27" t="str">
        <f t="shared" si="47"/>
        <v/>
      </c>
      <c r="K183" s="27" t="str">
        <f t="shared" si="47"/>
        <v/>
      </c>
      <c r="L183" s="27" t="str">
        <f t="shared" si="47"/>
        <v/>
      </c>
      <c r="M183" s="27" t="str">
        <f t="shared" si="47"/>
        <v/>
      </c>
      <c r="N183" s="27"/>
      <c r="O183" s="11"/>
    </row>
    <row r="184" spans="1:17" x14ac:dyDescent="0.3">
      <c r="A184" s="12"/>
      <c r="B184" s="28" t="s">
        <v>14</v>
      </c>
      <c r="C184" s="29" t="str">
        <f>IF(A184="","",VLOOKUP($A178,IF(LEN(A184)=2,WSB,WSA),VLOOKUP(LEFT(A184,1),Teams,4,FALSE),FALSE))</f>
        <v/>
      </c>
      <c r="D184" s="29" t="str">
        <f t="shared" si="46"/>
        <v/>
      </c>
      <c r="E184" s="30"/>
      <c r="F184" s="31">
        <v>1</v>
      </c>
      <c r="G184" s="10"/>
      <c r="H184" s="27" t="str">
        <f t="shared" si="47"/>
        <v/>
      </c>
      <c r="I184" s="27" t="str">
        <f t="shared" si="47"/>
        <v/>
      </c>
      <c r="J184" s="27" t="str">
        <f t="shared" si="47"/>
        <v/>
      </c>
      <c r="K184" s="27" t="str">
        <f t="shared" si="47"/>
        <v/>
      </c>
      <c r="L184" s="27" t="str">
        <f t="shared" si="47"/>
        <v/>
      </c>
      <c r="M184" s="27" t="str">
        <f t="shared" si="47"/>
        <v/>
      </c>
      <c r="N184" s="27">
        <f>21-SUM(H179:M184)</f>
        <v>3</v>
      </c>
      <c r="O184" s="11"/>
      <c r="Q184" t="s">
        <v>46</v>
      </c>
    </row>
    <row r="185" spans="1:17" x14ac:dyDescent="0.3">
      <c r="A185" s="23" t="s">
        <v>59</v>
      </c>
      <c r="B185" s="17"/>
      <c r="C185" s="33" t="s">
        <v>183</v>
      </c>
      <c r="D185" s="34"/>
      <c r="E185" s="26"/>
      <c r="F185" s="9"/>
      <c r="G185" s="10"/>
      <c r="H185" s="27"/>
      <c r="I185" s="27"/>
      <c r="J185" s="27"/>
      <c r="K185" s="27"/>
      <c r="L185" s="27"/>
      <c r="M185" s="27"/>
      <c r="N185" s="27"/>
      <c r="O185" s="11" t="s">
        <v>61</v>
      </c>
    </row>
    <row r="186" spans="1:17" x14ac:dyDescent="0.3">
      <c r="A186" s="1" t="s">
        <v>24</v>
      </c>
      <c r="B186" s="28">
        <v>1</v>
      </c>
      <c r="C186" s="29" t="str">
        <f>IF(A186="","",VLOOKUP($A185,IF(LEN(A186)=2,WSB,WSA),VLOOKUP(LEFT(A186,1),Teams,4,FALSE),FALSE))</f>
        <v>Florence Matten</v>
      </c>
      <c r="D186" s="29" t="str">
        <f t="shared" ref="D186:D191" si="48">IF(A186="","",VLOOKUP(LEFT(A186,1),Teams,2,FALSE))</f>
        <v>Brighton &amp; Hove</v>
      </c>
      <c r="E186" s="30" t="s">
        <v>184</v>
      </c>
      <c r="F186" s="31">
        <v>6</v>
      </c>
      <c r="G186" s="10"/>
      <c r="H186" s="27" t="str">
        <f t="shared" ref="H186:M191" si="49">IF($A186="","",IF(LEFT($A186,1)=H$10,$F186,""))</f>
        <v/>
      </c>
      <c r="I186" s="27">
        <f t="shared" si="49"/>
        <v>6</v>
      </c>
      <c r="J186" s="27" t="str">
        <f t="shared" si="49"/>
        <v/>
      </c>
      <c r="K186" s="27" t="str">
        <f t="shared" si="49"/>
        <v/>
      </c>
      <c r="L186" s="27" t="str">
        <f t="shared" si="49"/>
        <v/>
      </c>
      <c r="M186" s="27" t="str">
        <f t="shared" si="49"/>
        <v/>
      </c>
      <c r="N186" s="27"/>
      <c r="O186" s="11"/>
      <c r="Q186" t="s">
        <v>63</v>
      </c>
    </row>
    <row r="187" spans="1:17" x14ac:dyDescent="0.3">
      <c r="A187" s="1" t="s">
        <v>47</v>
      </c>
      <c r="B187" s="28">
        <v>2</v>
      </c>
      <c r="C187" s="29" t="str">
        <f>IF(A187="","",VLOOKUP($A185,IF(LEN(A187)=2,WSB,WSA),VLOOKUP(LEFT(A187,1),Teams,4,FALSE),FALSE))</f>
        <v>Kitty Morgan</v>
      </c>
      <c r="D187" s="29" t="str">
        <f t="shared" si="48"/>
        <v>Hy Runners</v>
      </c>
      <c r="E187" s="30" t="s">
        <v>185</v>
      </c>
      <c r="F187" s="31">
        <v>5</v>
      </c>
      <c r="G187" s="10"/>
      <c r="H187" s="27" t="str">
        <f t="shared" si="49"/>
        <v/>
      </c>
      <c r="I187" s="27" t="str">
        <f t="shared" si="49"/>
        <v/>
      </c>
      <c r="J187" s="27" t="str">
        <f t="shared" si="49"/>
        <v/>
      </c>
      <c r="K187" s="27">
        <f t="shared" si="49"/>
        <v>5</v>
      </c>
      <c r="L187" s="27" t="str">
        <f t="shared" si="49"/>
        <v/>
      </c>
      <c r="M187" s="27" t="str">
        <f t="shared" si="49"/>
        <v/>
      </c>
      <c r="N187" s="27"/>
      <c r="O187" s="11"/>
      <c r="Q187" t="s">
        <v>63</v>
      </c>
    </row>
    <row r="188" spans="1:17" x14ac:dyDescent="0.3">
      <c r="A188" s="1" t="s">
        <v>27</v>
      </c>
      <c r="B188" s="28" t="s">
        <v>8</v>
      </c>
      <c r="C188" s="29" t="str">
        <f>IF(A188="","",VLOOKUP($A185,IF(LEN(A188)=2,WSB,WSA),VLOOKUP(LEFT(A188,1),Teams,4,FALSE),FALSE))</f>
        <v>Ayana Reid</v>
      </c>
      <c r="D188" s="29" t="str">
        <f t="shared" si="48"/>
        <v>Eastbourne</v>
      </c>
      <c r="E188" s="30" t="s">
        <v>186</v>
      </c>
      <c r="F188" s="31">
        <v>4</v>
      </c>
      <c r="G188" s="10"/>
      <c r="H188" s="27" t="str">
        <f t="shared" si="49"/>
        <v/>
      </c>
      <c r="I188" s="27" t="str">
        <f t="shared" si="49"/>
        <v/>
      </c>
      <c r="J188" s="27">
        <f t="shared" si="49"/>
        <v>4</v>
      </c>
      <c r="K188" s="27" t="str">
        <f t="shared" si="49"/>
        <v/>
      </c>
      <c r="L188" s="27" t="str">
        <f t="shared" si="49"/>
        <v/>
      </c>
      <c r="M188" s="27" t="str">
        <f t="shared" si="49"/>
        <v/>
      </c>
      <c r="N188" s="27"/>
      <c r="O188" s="11"/>
    </row>
    <row r="189" spans="1:17" x14ac:dyDescent="0.3">
      <c r="A189" s="1" t="s">
        <v>36</v>
      </c>
      <c r="B189" s="28" t="s">
        <v>11</v>
      </c>
      <c r="C189" s="29" t="str">
        <f>IF(A189="","",VLOOKUP($A185,IF(LEN(A189)=2,WSB,WSA),VLOOKUP(LEFT(A189,1),Teams,4,FALSE),FALSE))</f>
        <v>Sunshine Love</v>
      </c>
      <c r="D189" s="29" t="str">
        <f t="shared" si="48"/>
        <v>Lewes</v>
      </c>
      <c r="E189" s="30" t="s">
        <v>187</v>
      </c>
      <c r="F189" s="31">
        <v>3</v>
      </c>
      <c r="G189" s="10"/>
      <c r="H189" s="27" t="str">
        <f t="shared" si="49"/>
        <v/>
      </c>
      <c r="I189" s="27" t="str">
        <f t="shared" si="49"/>
        <v/>
      </c>
      <c r="J189" s="27" t="str">
        <f t="shared" si="49"/>
        <v/>
      </c>
      <c r="K189" s="27" t="str">
        <f t="shared" si="49"/>
        <v/>
      </c>
      <c r="L189" s="27">
        <f t="shared" si="49"/>
        <v>3</v>
      </c>
      <c r="M189" s="27" t="str">
        <f t="shared" si="49"/>
        <v/>
      </c>
      <c r="N189" s="27"/>
      <c r="O189" s="11"/>
      <c r="Q189" t="s">
        <v>63</v>
      </c>
    </row>
    <row r="190" spans="1:17" x14ac:dyDescent="0.3">
      <c r="A190" s="1" t="s">
        <v>35</v>
      </c>
      <c r="B190" s="28" t="s">
        <v>17</v>
      </c>
      <c r="C190" s="29" t="str">
        <f>IF(A190="","",VLOOKUP($A185,IF(LEN(A190)=2,WSB,WSA),VLOOKUP(LEFT(A190,1),Teams,4,FALSE),FALSE))</f>
        <v>Ava Pashley</v>
      </c>
      <c r="D190" s="29" t="str">
        <f t="shared" si="48"/>
        <v>Phoenix</v>
      </c>
      <c r="E190" s="30" t="s">
        <v>188</v>
      </c>
      <c r="F190" s="31">
        <v>2</v>
      </c>
      <c r="G190" s="10"/>
      <c r="H190" s="27" t="str">
        <f t="shared" si="49"/>
        <v/>
      </c>
      <c r="I190" s="27" t="str">
        <f t="shared" si="49"/>
        <v/>
      </c>
      <c r="J190" s="27" t="str">
        <f t="shared" si="49"/>
        <v/>
      </c>
      <c r="K190" s="27" t="str">
        <f t="shared" si="49"/>
        <v/>
      </c>
      <c r="L190" s="27" t="str">
        <f t="shared" si="49"/>
        <v/>
      </c>
      <c r="M190" s="27">
        <f t="shared" si="49"/>
        <v>2</v>
      </c>
      <c r="N190" s="27"/>
      <c r="O190" s="11"/>
    </row>
    <row r="191" spans="1:17" x14ac:dyDescent="0.3">
      <c r="B191" s="28" t="s">
        <v>14</v>
      </c>
      <c r="C191" s="29" t="str">
        <f>IF(A191="","",VLOOKUP($A185,IF(LEN(A191)=2,WSB,WSA),VLOOKUP(LEFT(A191,1),Teams,4,FALSE),FALSE))</f>
        <v/>
      </c>
      <c r="D191" s="29" t="str">
        <f t="shared" si="48"/>
        <v/>
      </c>
      <c r="E191" s="30"/>
      <c r="F191" s="31">
        <v>1</v>
      </c>
      <c r="G191" s="10"/>
      <c r="H191" s="27" t="str">
        <f t="shared" si="49"/>
        <v/>
      </c>
      <c r="I191" s="27" t="str">
        <f t="shared" si="49"/>
        <v/>
      </c>
      <c r="J191" s="27" t="str">
        <f t="shared" si="49"/>
        <v/>
      </c>
      <c r="K191" s="27" t="str">
        <f t="shared" si="49"/>
        <v/>
      </c>
      <c r="L191" s="27" t="str">
        <f t="shared" si="49"/>
        <v/>
      </c>
      <c r="M191" s="27" t="str">
        <f t="shared" si="49"/>
        <v/>
      </c>
      <c r="N191" s="27">
        <f>21-SUM(H186:M191)</f>
        <v>1</v>
      </c>
      <c r="O191" s="11"/>
      <c r="Q191" t="s">
        <v>63</v>
      </c>
    </row>
    <row r="192" spans="1:17" x14ac:dyDescent="0.3">
      <c r="A192" s="23" t="s">
        <v>59</v>
      </c>
      <c r="B192" s="17"/>
      <c r="C192" s="32" t="s">
        <v>189</v>
      </c>
      <c r="D192" s="34"/>
      <c r="E192" s="26"/>
      <c r="F192" s="9"/>
      <c r="G192" s="10"/>
      <c r="H192" s="27"/>
      <c r="I192" s="27"/>
      <c r="J192" s="27"/>
      <c r="K192" s="27"/>
      <c r="L192" s="27"/>
      <c r="M192" s="27"/>
      <c r="N192" s="27"/>
      <c r="O192" s="11" t="s">
        <v>70</v>
      </c>
    </row>
    <row r="193" spans="1:17" x14ac:dyDescent="0.3">
      <c r="A193" s="12" t="s">
        <v>55</v>
      </c>
      <c r="B193" s="28">
        <v>1</v>
      </c>
      <c r="C193" s="29" t="str">
        <f>IF(A193="","",VLOOKUP($A192,IF(LEN(A193)=2,WSB,WSA),VLOOKUP(LEFT(A193,1),Teams,4,FALSE),FALSE))</f>
        <v>Ava Morrissy</v>
      </c>
      <c r="D193" s="29" t="str">
        <f t="shared" ref="D193:D198" si="50">IF(A193="","",VLOOKUP(LEFT(A193,1),Teams,2,FALSE))</f>
        <v>Hy Runners</v>
      </c>
      <c r="E193" s="30" t="s">
        <v>190</v>
      </c>
      <c r="F193" s="31">
        <v>6</v>
      </c>
      <c r="G193" s="10"/>
      <c r="H193" s="27" t="str">
        <f t="shared" ref="H193:M198" si="51">IF($A193="","",IF(LEFT($A193,1)=H$10,$F193,""))</f>
        <v/>
      </c>
      <c r="I193" s="27" t="str">
        <f t="shared" si="51"/>
        <v/>
      </c>
      <c r="J193" s="27" t="str">
        <f t="shared" si="51"/>
        <v/>
      </c>
      <c r="K193" s="27">
        <f t="shared" si="51"/>
        <v>6</v>
      </c>
      <c r="L193" s="27" t="str">
        <f t="shared" si="51"/>
        <v/>
      </c>
      <c r="M193" s="27" t="str">
        <f t="shared" si="51"/>
        <v/>
      </c>
      <c r="N193" s="27"/>
      <c r="O193" s="11"/>
      <c r="Q193" t="s">
        <v>63</v>
      </c>
    </row>
    <row r="194" spans="1:17" x14ac:dyDescent="0.3">
      <c r="A194" s="12" t="s">
        <v>38</v>
      </c>
      <c r="B194" s="28">
        <v>2</v>
      </c>
      <c r="C194" s="29" t="str">
        <f>IF(A194="","",VLOOKUP($A192,IF(LEN(A194)=2,WSB,WSA),VLOOKUP(LEFT(A194,1),Teams,4,FALSE),FALSE))</f>
        <v>Fracessca Crittenden</v>
      </c>
      <c r="D194" s="29" t="str">
        <f t="shared" si="50"/>
        <v>Brighton &amp; Hove</v>
      </c>
      <c r="E194" s="30" t="s">
        <v>191</v>
      </c>
      <c r="F194" s="31">
        <v>5</v>
      </c>
      <c r="G194" s="10"/>
      <c r="H194" s="27" t="str">
        <f t="shared" si="51"/>
        <v/>
      </c>
      <c r="I194" s="27">
        <f t="shared" si="51"/>
        <v>5</v>
      </c>
      <c r="J194" s="27" t="str">
        <f t="shared" si="51"/>
        <v/>
      </c>
      <c r="K194" s="27" t="str">
        <f t="shared" si="51"/>
        <v/>
      </c>
      <c r="L194" s="27" t="str">
        <f t="shared" si="51"/>
        <v/>
      </c>
      <c r="M194" s="27" t="str">
        <f t="shared" si="51"/>
        <v/>
      </c>
      <c r="N194" s="27"/>
      <c r="O194" s="11"/>
      <c r="Q194" t="s">
        <v>63</v>
      </c>
    </row>
    <row r="195" spans="1:17" x14ac:dyDescent="0.3">
      <c r="A195" s="12" t="s">
        <v>31</v>
      </c>
      <c r="B195" s="28" t="s">
        <v>8</v>
      </c>
      <c r="C195" s="29" t="str">
        <f>IF(A195="","",VLOOKUP($A192,IF(LEN(A195)=2,WSB,WSA),VLOOKUP(LEFT(A195,1),Teams,4,FALSE),FALSE))</f>
        <v>Jenaveve Lee</v>
      </c>
      <c r="D195" s="29" t="str">
        <f t="shared" si="50"/>
        <v>Phoenix</v>
      </c>
      <c r="E195" s="30" t="s">
        <v>192</v>
      </c>
      <c r="F195" s="31">
        <v>4</v>
      </c>
      <c r="G195" s="10"/>
      <c r="H195" s="27" t="str">
        <f t="shared" si="51"/>
        <v/>
      </c>
      <c r="I195" s="27" t="str">
        <f t="shared" si="51"/>
        <v/>
      </c>
      <c r="J195" s="27" t="str">
        <f t="shared" si="51"/>
        <v/>
      </c>
      <c r="K195" s="27" t="str">
        <f t="shared" si="51"/>
        <v/>
      </c>
      <c r="L195" s="27" t="str">
        <f t="shared" si="51"/>
        <v/>
      </c>
      <c r="M195" s="27">
        <f t="shared" si="51"/>
        <v>4</v>
      </c>
      <c r="N195" s="27"/>
      <c r="O195" s="11"/>
    </row>
    <row r="196" spans="1:17" x14ac:dyDescent="0.3">
      <c r="A196" s="12" t="s">
        <v>40</v>
      </c>
      <c r="B196" s="28" t="s">
        <v>11</v>
      </c>
      <c r="C196" s="29" t="str">
        <f>IF(A196="","",VLOOKUP($A192,IF(LEN(A196)=2,WSB,WSA),VLOOKUP(LEFT(A196,1),Teams,4,FALSE),FALSE))</f>
        <v>Grace Luford-Brown</v>
      </c>
      <c r="D196" s="29" t="str">
        <f t="shared" si="50"/>
        <v>Eastbourne</v>
      </c>
      <c r="E196" s="30" t="s">
        <v>193</v>
      </c>
      <c r="F196" s="31">
        <v>3</v>
      </c>
      <c r="G196" s="10"/>
      <c r="H196" s="27" t="str">
        <f t="shared" si="51"/>
        <v/>
      </c>
      <c r="I196" s="27" t="str">
        <f t="shared" si="51"/>
        <v/>
      </c>
      <c r="J196" s="27">
        <f t="shared" si="51"/>
        <v>3</v>
      </c>
      <c r="K196" s="27" t="str">
        <f t="shared" si="51"/>
        <v/>
      </c>
      <c r="L196" s="27" t="str">
        <f t="shared" si="51"/>
        <v/>
      </c>
      <c r="M196" s="27" t="str">
        <f t="shared" si="51"/>
        <v/>
      </c>
      <c r="N196" s="27"/>
      <c r="O196" s="11"/>
      <c r="Q196" t="s">
        <v>63</v>
      </c>
    </row>
    <row r="197" spans="1:17" x14ac:dyDescent="0.3">
      <c r="A197" s="12" t="s">
        <v>29</v>
      </c>
      <c r="B197" s="28" t="s">
        <v>17</v>
      </c>
      <c r="C197" s="29" t="str">
        <f>IF(A197="","",VLOOKUP($A192,IF(LEN(A197)=2,WSB,WSA),VLOOKUP(LEFT(A197,1),Teams,4,FALSE),FALSE))</f>
        <v>Ida Brignall</v>
      </c>
      <c r="D197" s="29" t="str">
        <f t="shared" si="50"/>
        <v>Lewes</v>
      </c>
      <c r="E197" s="30" t="s">
        <v>194</v>
      </c>
      <c r="F197" s="31">
        <v>2</v>
      </c>
      <c r="G197" s="10"/>
      <c r="H197" s="27" t="str">
        <f t="shared" si="51"/>
        <v/>
      </c>
      <c r="I197" s="27" t="str">
        <f t="shared" si="51"/>
        <v/>
      </c>
      <c r="J197" s="27" t="str">
        <f t="shared" si="51"/>
        <v/>
      </c>
      <c r="K197" s="27" t="str">
        <f t="shared" si="51"/>
        <v/>
      </c>
      <c r="L197" s="27">
        <f t="shared" si="51"/>
        <v>2</v>
      </c>
      <c r="M197" s="27" t="str">
        <f t="shared" si="51"/>
        <v/>
      </c>
      <c r="N197" s="27"/>
      <c r="O197" s="11"/>
    </row>
    <row r="198" spans="1:17" x14ac:dyDescent="0.3">
      <c r="A198" s="12"/>
      <c r="B198" s="28" t="s">
        <v>14</v>
      </c>
      <c r="C198" s="29" t="str">
        <f>IF(A198="","",VLOOKUP($A192,IF(LEN(A198)=2,WSB,WSA),VLOOKUP(LEFT(A198,1),Teams,4,FALSE),FALSE))</f>
        <v/>
      </c>
      <c r="D198" s="29" t="str">
        <f t="shared" si="50"/>
        <v/>
      </c>
      <c r="E198" s="30"/>
      <c r="F198" s="31">
        <v>1</v>
      </c>
      <c r="G198" s="10"/>
      <c r="H198" s="27" t="str">
        <f t="shared" si="51"/>
        <v/>
      </c>
      <c r="I198" s="27" t="str">
        <f t="shared" si="51"/>
        <v/>
      </c>
      <c r="J198" s="27" t="str">
        <f t="shared" si="51"/>
        <v/>
      </c>
      <c r="K198" s="27" t="str">
        <f t="shared" si="51"/>
        <v/>
      </c>
      <c r="L198" s="27" t="str">
        <f t="shared" si="51"/>
        <v/>
      </c>
      <c r="M198" s="27" t="str">
        <f t="shared" si="51"/>
        <v/>
      </c>
      <c r="N198" s="27">
        <f>21-SUM(H193:M198)</f>
        <v>1</v>
      </c>
      <c r="O198" s="11"/>
      <c r="Q198" t="s">
        <v>63</v>
      </c>
    </row>
    <row r="199" spans="1:17" x14ac:dyDescent="0.3">
      <c r="A199" s="23" t="s">
        <v>75</v>
      </c>
      <c r="B199" s="17"/>
      <c r="C199" s="33" t="s">
        <v>195</v>
      </c>
      <c r="D199" s="34"/>
      <c r="E199" s="35"/>
      <c r="F199" s="9"/>
      <c r="G199" s="10"/>
      <c r="H199" s="27"/>
      <c r="I199" s="27"/>
      <c r="J199" s="27"/>
      <c r="K199" s="27"/>
      <c r="L199" s="27"/>
      <c r="M199" s="27"/>
      <c r="N199" s="27"/>
      <c r="O199" s="11" t="s">
        <v>77</v>
      </c>
    </row>
    <row r="200" spans="1:17" x14ac:dyDescent="0.3">
      <c r="A200" s="12" t="s">
        <v>47</v>
      </c>
      <c r="B200" s="28">
        <v>1</v>
      </c>
      <c r="C200" s="29" t="str">
        <f>IF(A200="","",VLOOKUP($A199,IF(LEN(A200)=2,WSB,WSA),VLOOKUP(LEFT(A200,1),Teams,4,FALSE),FALSE))</f>
        <v>Isabella Buchanan</v>
      </c>
      <c r="D200" s="29" t="str">
        <f t="shared" ref="D200:D205" si="52">IF(A200="","",VLOOKUP(LEFT(A200,1),Teams,2,FALSE))</f>
        <v>Hy Runners</v>
      </c>
      <c r="E200" s="30" t="s">
        <v>196</v>
      </c>
      <c r="F200" s="31">
        <v>6</v>
      </c>
      <c r="G200" s="10"/>
      <c r="H200" s="27" t="str">
        <f t="shared" ref="H200:M205" si="53">IF($A200="","",IF(LEFT($A200,1)=H$10,$F200,""))</f>
        <v/>
      </c>
      <c r="I200" s="27" t="str">
        <f t="shared" si="53"/>
        <v/>
      </c>
      <c r="J200" s="27" t="str">
        <f t="shared" si="53"/>
        <v/>
      </c>
      <c r="K200" s="27">
        <f t="shared" si="53"/>
        <v>6</v>
      </c>
      <c r="L200" s="27" t="str">
        <f t="shared" si="53"/>
        <v/>
      </c>
      <c r="M200" s="27" t="str">
        <f t="shared" si="53"/>
        <v/>
      </c>
      <c r="N200" s="27"/>
      <c r="O200" s="11"/>
      <c r="Q200" t="s">
        <v>79</v>
      </c>
    </row>
    <row r="201" spans="1:17" x14ac:dyDescent="0.3">
      <c r="A201" s="12" t="s">
        <v>38</v>
      </c>
      <c r="B201" s="28">
        <v>2</v>
      </c>
      <c r="C201" s="29" t="str">
        <f>IF(A201="","",VLOOKUP($A199,IF(LEN(A201)=2,WSB,WSA),VLOOKUP(LEFT(A201,1),Teams,4,FALSE),FALSE))</f>
        <v>Seren rowe</v>
      </c>
      <c r="D201" s="29" t="str">
        <f t="shared" si="52"/>
        <v>Brighton &amp; Hove</v>
      </c>
      <c r="E201" s="30" t="s">
        <v>197</v>
      </c>
      <c r="F201" s="31">
        <v>5</v>
      </c>
      <c r="G201" s="10"/>
      <c r="H201" s="27" t="str">
        <f t="shared" si="53"/>
        <v/>
      </c>
      <c r="I201" s="27">
        <f t="shared" si="53"/>
        <v>5</v>
      </c>
      <c r="J201" s="27" t="str">
        <f t="shared" si="53"/>
        <v/>
      </c>
      <c r="K201" s="27" t="str">
        <f t="shared" si="53"/>
        <v/>
      </c>
      <c r="L201" s="27" t="str">
        <f t="shared" si="53"/>
        <v/>
      </c>
      <c r="M201" s="27" t="str">
        <f t="shared" si="53"/>
        <v/>
      </c>
      <c r="N201" s="27"/>
      <c r="O201" s="11"/>
      <c r="Q201" t="s">
        <v>79</v>
      </c>
    </row>
    <row r="202" spans="1:17" x14ac:dyDescent="0.3">
      <c r="A202" s="12" t="s">
        <v>27</v>
      </c>
      <c r="B202" s="28" t="s">
        <v>8</v>
      </c>
      <c r="C202" s="29" t="str">
        <f>IF(A202="","",VLOOKUP($A199,IF(LEN(A202)=2,WSB,WSA),VLOOKUP(LEFT(A202,1),Teams,4,FALSE),FALSE))</f>
        <v>Elsa Ducat</v>
      </c>
      <c r="D202" s="29" t="str">
        <f t="shared" si="52"/>
        <v>Eastbourne</v>
      </c>
      <c r="E202" s="30" t="s">
        <v>198</v>
      </c>
      <c r="F202" s="31">
        <v>4</v>
      </c>
      <c r="G202" s="10"/>
      <c r="H202" s="27" t="str">
        <f t="shared" si="53"/>
        <v/>
      </c>
      <c r="I202" s="27" t="str">
        <f t="shared" si="53"/>
        <v/>
      </c>
      <c r="J202" s="27">
        <f t="shared" si="53"/>
        <v>4</v>
      </c>
      <c r="K202" s="27" t="str">
        <f t="shared" si="53"/>
        <v/>
      </c>
      <c r="L202" s="27" t="str">
        <f t="shared" si="53"/>
        <v/>
      </c>
      <c r="M202" s="27" t="str">
        <f t="shared" si="53"/>
        <v/>
      </c>
      <c r="N202" s="27"/>
      <c r="O202" s="11"/>
    </row>
    <row r="203" spans="1:17" x14ac:dyDescent="0.3">
      <c r="A203" s="12" t="s">
        <v>31</v>
      </c>
      <c r="B203" s="28" t="s">
        <v>11</v>
      </c>
      <c r="C203" s="29" t="str">
        <f>IF(A203="","",VLOOKUP($A199,IF(LEN(A203)=2,WSB,WSA),VLOOKUP(LEFT(A203,1),Teams,4,FALSE),FALSE))</f>
        <v>Stella Gambie</v>
      </c>
      <c r="D203" s="29" t="str">
        <f t="shared" si="52"/>
        <v>Phoenix</v>
      </c>
      <c r="E203" s="30" t="s">
        <v>199</v>
      </c>
      <c r="F203" s="31">
        <v>3</v>
      </c>
      <c r="G203" s="10"/>
      <c r="H203" s="27" t="str">
        <f t="shared" si="53"/>
        <v/>
      </c>
      <c r="I203" s="27" t="str">
        <f t="shared" si="53"/>
        <v/>
      </c>
      <c r="J203" s="27" t="str">
        <f t="shared" si="53"/>
        <v/>
      </c>
      <c r="K203" s="27" t="str">
        <f t="shared" si="53"/>
        <v/>
      </c>
      <c r="L203" s="27" t="str">
        <f t="shared" si="53"/>
        <v/>
      </c>
      <c r="M203" s="27">
        <f t="shared" si="53"/>
        <v>3</v>
      </c>
      <c r="N203" s="27"/>
      <c r="O203" s="11"/>
      <c r="Q203" t="s">
        <v>79</v>
      </c>
    </row>
    <row r="204" spans="1:17" x14ac:dyDescent="0.3">
      <c r="A204" s="12" t="s">
        <v>29</v>
      </c>
      <c r="B204" s="28" t="s">
        <v>17</v>
      </c>
      <c r="C204" s="29" t="str">
        <f>IF(A204="","",VLOOKUP($A199,IF(LEN(A204)=2,WSB,WSA),VLOOKUP(LEFT(A204,1),Teams,4,FALSE),FALSE))</f>
        <v>Kitty Rowland</v>
      </c>
      <c r="D204" s="29" t="str">
        <f t="shared" si="52"/>
        <v>Lewes</v>
      </c>
      <c r="E204" s="30" t="s">
        <v>200</v>
      </c>
      <c r="F204" s="31">
        <v>2</v>
      </c>
      <c r="G204" s="10"/>
      <c r="H204" s="27" t="str">
        <f t="shared" si="53"/>
        <v/>
      </c>
      <c r="I204" s="27" t="str">
        <f t="shared" si="53"/>
        <v/>
      </c>
      <c r="J204" s="27" t="str">
        <f t="shared" si="53"/>
        <v/>
      </c>
      <c r="K204" s="27" t="str">
        <f t="shared" si="53"/>
        <v/>
      </c>
      <c r="L204" s="27">
        <f t="shared" si="53"/>
        <v>2</v>
      </c>
      <c r="M204" s="27" t="str">
        <f t="shared" si="53"/>
        <v/>
      </c>
      <c r="N204" s="27"/>
      <c r="O204" s="11"/>
    </row>
    <row r="205" spans="1:17" x14ac:dyDescent="0.3">
      <c r="A205" s="12"/>
      <c r="B205" s="28" t="s">
        <v>14</v>
      </c>
      <c r="C205" s="29" t="str">
        <f>IF(A205="","",VLOOKUP($A199,IF(LEN(A205)=2,WSB,WSA),VLOOKUP(LEFT(A205,1),Teams,4,FALSE),FALSE))</f>
        <v/>
      </c>
      <c r="D205" s="29" t="str">
        <f t="shared" si="52"/>
        <v/>
      </c>
      <c r="E205" s="30"/>
      <c r="F205" s="31">
        <v>1</v>
      </c>
      <c r="G205" s="10"/>
      <c r="H205" s="27" t="str">
        <f t="shared" si="53"/>
        <v/>
      </c>
      <c r="I205" s="27" t="str">
        <f t="shared" si="53"/>
        <v/>
      </c>
      <c r="J205" s="27" t="str">
        <f t="shared" si="53"/>
        <v/>
      </c>
      <c r="K205" s="27" t="str">
        <f t="shared" si="53"/>
        <v/>
      </c>
      <c r="L205" s="27" t="str">
        <f t="shared" si="53"/>
        <v/>
      </c>
      <c r="M205" s="27" t="str">
        <f t="shared" si="53"/>
        <v/>
      </c>
      <c r="N205" s="27">
        <f>21-SUM(H200:M205)</f>
        <v>1</v>
      </c>
      <c r="O205" s="11"/>
      <c r="Q205" t="s">
        <v>79</v>
      </c>
    </row>
    <row r="206" spans="1:17" x14ac:dyDescent="0.3">
      <c r="A206" s="23" t="s">
        <v>75</v>
      </c>
      <c r="B206" s="17"/>
      <c r="C206" s="32" t="s">
        <v>201</v>
      </c>
      <c r="D206" s="34"/>
      <c r="E206" s="35"/>
      <c r="F206" s="9"/>
      <c r="G206" s="10"/>
      <c r="H206" s="27"/>
      <c r="I206" s="27"/>
      <c r="J206" s="27"/>
      <c r="K206" s="27"/>
      <c r="L206" s="27"/>
      <c r="M206" s="27"/>
      <c r="N206" s="27"/>
      <c r="O206" s="11" t="s">
        <v>86</v>
      </c>
    </row>
    <row r="207" spans="1:17" x14ac:dyDescent="0.3">
      <c r="A207" s="12" t="s">
        <v>24</v>
      </c>
      <c r="B207" s="28">
        <v>1</v>
      </c>
      <c r="C207" s="29" t="str">
        <f>IF(A207="","",VLOOKUP($A206,IF(LEN(A207)=2,WSB,WSA),VLOOKUP(LEFT(A207,1),Teams,4,FALSE),FALSE))</f>
        <v>Gracie Fox</v>
      </c>
      <c r="D207" s="29" t="str">
        <f t="shared" ref="D207:D212" si="54">IF(A207="","",VLOOKUP(LEFT(A207,1),Teams,2,FALSE))</f>
        <v>Brighton &amp; Hove</v>
      </c>
      <c r="E207" s="30" t="s">
        <v>202</v>
      </c>
      <c r="F207" s="31">
        <v>6</v>
      </c>
      <c r="G207" s="10"/>
      <c r="H207" s="27" t="str">
        <f t="shared" ref="H207:M212" si="55">IF($A207="","",IF(LEFT($A207,1)=H$10,$F207,""))</f>
        <v/>
      </c>
      <c r="I207" s="27">
        <f t="shared" si="55"/>
        <v>6</v>
      </c>
      <c r="J207" s="27" t="str">
        <f t="shared" si="55"/>
        <v/>
      </c>
      <c r="K207" s="27" t="str">
        <f t="shared" si="55"/>
        <v/>
      </c>
      <c r="L207" s="27" t="str">
        <f t="shared" si="55"/>
        <v/>
      </c>
      <c r="M207" s="27" t="str">
        <f t="shared" si="55"/>
        <v/>
      </c>
      <c r="N207" s="27"/>
      <c r="O207" s="11"/>
      <c r="Q207" t="s">
        <v>79</v>
      </c>
    </row>
    <row r="208" spans="1:17" x14ac:dyDescent="0.3">
      <c r="A208" s="12" t="s">
        <v>55</v>
      </c>
      <c r="B208" s="28">
        <v>2</v>
      </c>
      <c r="C208" s="29" t="str">
        <f>IF(A208="","",VLOOKUP($A206,IF(LEN(A208)=2,WSB,WSA),VLOOKUP(LEFT(A208,1),Teams,4,FALSE),FALSE))</f>
        <v>Florence Tewkesbury</v>
      </c>
      <c r="D208" s="29" t="str">
        <f t="shared" si="54"/>
        <v>Hy Runners</v>
      </c>
      <c r="E208" s="30" t="s">
        <v>203</v>
      </c>
      <c r="F208" s="31">
        <v>5</v>
      </c>
      <c r="G208" s="10"/>
      <c r="H208" s="27" t="str">
        <f t="shared" si="55"/>
        <v/>
      </c>
      <c r="I208" s="27" t="str">
        <f t="shared" si="55"/>
        <v/>
      </c>
      <c r="J208" s="27" t="str">
        <f t="shared" si="55"/>
        <v/>
      </c>
      <c r="K208" s="27">
        <f t="shared" si="55"/>
        <v>5</v>
      </c>
      <c r="L208" s="27" t="str">
        <f t="shared" si="55"/>
        <v/>
      </c>
      <c r="M208" s="27" t="str">
        <f t="shared" si="55"/>
        <v/>
      </c>
      <c r="N208" s="27"/>
      <c r="O208" s="11"/>
      <c r="Q208" t="s">
        <v>79</v>
      </c>
    </row>
    <row r="209" spans="1:17" x14ac:dyDescent="0.3">
      <c r="A209" s="12" t="s">
        <v>35</v>
      </c>
      <c r="B209" s="28" t="s">
        <v>8</v>
      </c>
      <c r="C209" s="29" t="str">
        <f>IF(A209="","",VLOOKUP($A206,IF(LEN(A209)=2,WSB,WSA),VLOOKUP(LEFT(A209,1),Teams,4,FALSE),FALSE))</f>
        <v>Millie Joy Wilmot</v>
      </c>
      <c r="D209" s="29" t="str">
        <f t="shared" si="54"/>
        <v>Phoenix</v>
      </c>
      <c r="E209" s="30" t="s">
        <v>204</v>
      </c>
      <c r="F209" s="31">
        <v>4</v>
      </c>
      <c r="G209" s="10"/>
      <c r="H209" s="27" t="str">
        <f t="shared" si="55"/>
        <v/>
      </c>
      <c r="I209" s="27" t="str">
        <f t="shared" si="55"/>
        <v/>
      </c>
      <c r="J209" s="27" t="str">
        <f t="shared" si="55"/>
        <v/>
      </c>
      <c r="K209" s="27" t="str">
        <f t="shared" si="55"/>
        <v/>
      </c>
      <c r="L209" s="27" t="str">
        <f t="shared" si="55"/>
        <v/>
      </c>
      <c r="M209" s="27">
        <f t="shared" si="55"/>
        <v>4</v>
      </c>
      <c r="N209" s="27"/>
      <c r="O209" s="11"/>
    </row>
    <row r="210" spans="1:17" x14ac:dyDescent="0.3">
      <c r="A210" s="12" t="s">
        <v>36</v>
      </c>
      <c r="B210" s="28" t="s">
        <v>11</v>
      </c>
      <c r="C210" s="29" t="str">
        <f>IF(A210="","",VLOOKUP($A206,IF(LEN(A210)=2,WSB,WSA),VLOOKUP(LEFT(A210,1),Teams,4,FALSE),FALSE))</f>
        <v>Millie Button</v>
      </c>
      <c r="D210" s="29" t="str">
        <f t="shared" si="54"/>
        <v>Lewes</v>
      </c>
      <c r="E210" s="37" t="s">
        <v>205</v>
      </c>
      <c r="F210" s="31">
        <v>3</v>
      </c>
      <c r="G210" s="10"/>
      <c r="H210" s="27" t="str">
        <f t="shared" si="55"/>
        <v/>
      </c>
      <c r="I210" s="27" t="str">
        <f t="shared" si="55"/>
        <v/>
      </c>
      <c r="J210" s="27" t="str">
        <f t="shared" si="55"/>
        <v/>
      </c>
      <c r="K210" s="27" t="str">
        <f t="shared" si="55"/>
        <v/>
      </c>
      <c r="L210" s="27">
        <f t="shared" si="55"/>
        <v>3</v>
      </c>
      <c r="M210" s="27" t="str">
        <f t="shared" si="55"/>
        <v/>
      </c>
      <c r="N210" s="27"/>
      <c r="O210" s="11"/>
      <c r="Q210" t="s">
        <v>79</v>
      </c>
    </row>
    <row r="211" spans="1:17" x14ac:dyDescent="0.3">
      <c r="A211" s="12"/>
      <c r="B211" s="28" t="s">
        <v>17</v>
      </c>
      <c r="C211" s="29" t="str">
        <f>IF(A211="","",VLOOKUP($A206,IF(LEN(A211)=2,WSB,WSA),VLOOKUP(LEFT(A211,1),Teams,4,FALSE),FALSE))</f>
        <v/>
      </c>
      <c r="D211" s="29" t="str">
        <f t="shared" si="54"/>
        <v/>
      </c>
      <c r="E211" s="30"/>
      <c r="F211" s="31">
        <v>2</v>
      </c>
      <c r="G211" s="10"/>
      <c r="H211" s="27" t="str">
        <f t="shared" si="55"/>
        <v/>
      </c>
      <c r="I211" s="27" t="str">
        <f t="shared" si="55"/>
        <v/>
      </c>
      <c r="J211" s="27" t="str">
        <f t="shared" si="55"/>
        <v/>
      </c>
      <c r="K211" s="27" t="str">
        <f t="shared" si="55"/>
        <v/>
      </c>
      <c r="L211" s="27" t="str">
        <f t="shared" si="55"/>
        <v/>
      </c>
      <c r="M211" s="27" t="str">
        <f t="shared" si="55"/>
        <v/>
      </c>
      <c r="N211" s="27"/>
      <c r="O211" s="11"/>
    </row>
    <row r="212" spans="1:17" x14ac:dyDescent="0.3">
      <c r="A212" s="12"/>
      <c r="B212" s="28" t="s">
        <v>14</v>
      </c>
      <c r="C212" s="29" t="str">
        <f>IF(A212="","",VLOOKUP($A206,IF(LEN(A212)=2,WSB,WSA),VLOOKUP(LEFT(A212,1),Teams,4,FALSE),FALSE))</f>
        <v/>
      </c>
      <c r="D212" s="29" t="str">
        <f t="shared" si="54"/>
        <v/>
      </c>
      <c r="E212" s="30"/>
      <c r="F212" s="31">
        <v>1</v>
      </c>
      <c r="G212" s="10"/>
      <c r="H212" s="27" t="str">
        <f t="shared" si="55"/>
        <v/>
      </c>
      <c r="I212" s="27" t="str">
        <f t="shared" si="55"/>
        <v/>
      </c>
      <c r="J212" s="27" t="str">
        <f t="shared" si="55"/>
        <v/>
      </c>
      <c r="K212" s="27" t="str">
        <f t="shared" si="55"/>
        <v/>
      </c>
      <c r="L212" s="27" t="str">
        <f t="shared" si="55"/>
        <v/>
      </c>
      <c r="M212" s="27" t="str">
        <f t="shared" si="55"/>
        <v/>
      </c>
      <c r="N212" s="27">
        <f>21-SUM(H207:M212)</f>
        <v>3</v>
      </c>
      <c r="O212" s="11"/>
      <c r="Q212" t="s">
        <v>79</v>
      </c>
    </row>
    <row r="213" spans="1:17" x14ac:dyDescent="0.3">
      <c r="A213" s="36" t="s">
        <v>206</v>
      </c>
      <c r="B213" s="17"/>
      <c r="C213" s="32" t="s">
        <v>207</v>
      </c>
      <c r="D213" s="25"/>
      <c r="E213" s="26"/>
      <c r="F213" s="9"/>
      <c r="G213" s="10"/>
      <c r="H213" s="27"/>
      <c r="I213" s="27"/>
      <c r="J213" s="27"/>
      <c r="K213" s="27"/>
      <c r="L213" s="27"/>
      <c r="M213" s="27"/>
      <c r="N213" s="27"/>
      <c r="O213" s="11" t="s">
        <v>208</v>
      </c>
    </row>
    <row r="214" spans="1:17" x14ac:dyDescent="0.3">
      <c r="A214" s="12" t="s">
        <v>27</v>
      </c>
      <c r="B214" s="28">
        <v>1</v>
      </c>
      <c r="C214" s="29" t="str">
        <f>IF(A214="","",VLOOKUP($A213,IF(LEN(A214)=2,WSB,WSA),VLOOKUP(LEFT(A214,1),Teams,4,FALSE),FALSE))</f>
        <v>Kristi Prifiti</v>
      </c>
      <c r="D214" s="29" t="str">
        <f t="shared" ref="D214:D219" si="56">IF(A214="","",VLOOKUP(LEFT(A214,1),Teams,2,FALSE))</f>
        <v>Eastbourne</v>
      </c>
      <c r="E214" s="30" t="s">
        <v>37</v>
      </c>
      <c r="F214" s="31">
        <v>6</v>
      </c>
      <c r="G214" s="10"/>
      <c r="H214" s="27" t="str">
        <f t="shared" ref="H214:M219" si="57">IF($A214="","",IF(LEFT($A214,1)=H$10,$F214,""))</f>
        <v/>
      </c>
      <c r="I214" s="27" t="str">
        <f t="shared" si="57"/>
        <v/>
      </c>
      <c r="J214" s="27">
        <f t="shared" si="57"/>
        <v>6</v>
      </c>
      <c r="K214" s="27" t="str">
        <f t="shared" si="57"/>
        <v/>
      </c>
      <c r="L214" s="27" t="str">
        <f t="shared" si="57"/>
        <v/>
      </c>
      <c r="M214" s="27" t="str">
        <f t="shared" si="57"/>
        <v/>
      </c>
      <c r="N214" s="27"/>
      <c r="O214" s="11"/>
      <c r="Q214" t="s">
        <v>209</v>
      </c>
    </row>
    <row r="215" spans="1:17" x14ac:dyDescent="0.3">
      <c r="A215" s="12" t="s">
        <v>29</v>
      </c>
      <c r="B215" s="28">
        <v>2</v>
      </c>
      <c r="C215" s="29" t="str">
        <f>IF(A215="","",VLOOKUP($A213,IF(LEN(A215)=2,WSB,WSA),VLOOKUP(LEFT(A215,1),Teams,4,FALSE),FALSE))</f>
        <v>Fernanda Wolfson</v>
      </c>
      <c r="D215" s="29" t="str">
        <f t="shared" si="56"/>
        <v>Lewes</v>
      </c>
      <c r="E215" s="30" t="s">
        <v>210</v>
      </c>
      <c r="F215" s="31">
        <v>5</v>
      </c>
      <c r="G215" s="10"/>
      <c r="H215" s="27" t="str">
        <f t="shared" si="57"/>
        <v/>
      </c>
      <c r="I215" s="27" t="str">
        <f t="shared" si="57"/>
        <v/>
      </c>
      <c r="J215" s="27" t="str">
        <f t="shared" si="57"/>
        <v/>
      </c>
      <c r="K215" s="27" t="str">
        <f t="shared" si="57"/>
        <v/>
      </c>
      <c r="L215" s="27">
        <f t="shared" si="57"/>
        <v>5</v>
      </c>
      <c r="M215" s="27" t="str">
        <f t="shared" si="57"/>
        <v/>
      </c>
      <c r="N215" s="27"/>
      <c r="O215" s="11"/>
      <c r="Q215" t="s">
        <v>209</v>
      </c>
    </row>
    <row r="216" spans="1:17" x14ac:dyDescent="0.3">
      <c r="A216" s="12" t="s">
        <v>47</v>
      </c>
      <c r="B216" s="28" t="s">
        <v>8</v>
      </c>
      <c r="C216" s="29" t="str">
        <f>IF(A216="","",VLOOKUP($A213,IF(LEN(A216)=2,WSB,WSA),VLOOKUP(LEFT(A216,1),Teams,4,FALSE),FALSE))</f>
        <v>Ellen Gates</v>
      </c>
      <c r="D216" s="29" t="str">
        <f t="shared" si="56"/>
        <v>Hy Runners</v>
      </c>
      <c r="E216" s="30" t="s">
        <v>211</v>
      </c>
      <c r="F216" s="31">
        <v>4</v>
      </c>
      <c r="G216" s="10"/>
      <c r="H216" s="27" t="str">
        <f t="shared" si="57"/>
        <v/>
      </c>
      <c r="I216" s="27" t="str">
        <f t="shared" si="57"/>
        <v/>
      </c>
      <c r="J216" s="27" t="str">
        <f t="shared" si="57"/>
        <v/>
      </c>
      <c r="K216" s="27">
        <f t="shared" si="57"/>
        <v>4</v>
      </c>
      <c r="L216" s="27" t="str">
        <f t="shared" si="57"/>
        <v/>
      </c>
      <c r="M216" s="27" t="str">
        <f t="shared" si="57"/>
        <v/>
      </c>
      <c r="N216" s="27"/>
      <c r="O216" s="11"/>
    </row>
    <row r="217" spans="1:17" x14ac:dyDescent="0.3">
      <c r="A217" s="12"/>
      <c r="B217" s="28" t="s">
        <v>11</v>
      </c>
      <c r="C217" s="29" t="str">
        <f>IF(A217="","",VLOOKUP($A213,IF(LEN(A217)=2,WSB,WSA),VLOOKUP(LEFT(A217,1),Teams,4,FALSE),FALSE))</f>
        <v/>
      </c>
      <c r="D217" s="29" t="str">
        <f t="shared" si="56"/>
        <v/>
      </c>
      <c r="E217" s="30"/>
      <c r="F217" s="31">
        <v>3</v>
      </c>
      <c r="G217" s="10"/>
      <c r="H217" s="27" t="str">
        <f t="shared" si="57"/>
        <v/>
      </c>
      <c r="I217" s="27" t="str">
        <f t="shared" si="57"/>
        <v/>
      </c>
      <c r="J217" s="27" t="str">
        <f t="shared" si="57"/>
        <v/>
      </c>
      <c r="K217" s="27" t="str">
        <f t="shared" si="57"/>
        <v/>
      </c>
      <c r="L217" s="27" t="str">
        <f t="shared" si="57"/>
        <v/>
      </c>
      <c r="M217" s="27" t="str">
        <f t="shared" si="57"/>
        <v/>
      </c>
      <c r="N217" s="27"/>
      <c r="O217" s="11"/>
      <c r="Q217" t="s">
        <v>209</v>
      </c>
    </row>
    <row r="218" spans="1:17" x14ac:dyDescent="0.3">
      <c r="A218" s="12"/>
      <c r="B218" s="28" t="s">
        <v>17</v>
      </c>
      <c r="C218" s="29" t="str">
        <f>IF(A218="","",VLOOKUP($A213,IF(LEN(A218)=2,WSB,WSA),VLOOKUP(LEFT(A218,1),Teams,4,FALSE),FALSE))</f>
        <v/>
      </c>
      <c r="D218" s="29" t="str">
        <f t="shared" si="56"/>
        <v/>
      </c>
      <c r="E218" s="30"/>
      <c r="F218" s="31">
        <v>2</v>
      </c>
      <c r="G218" s="10"/>
      <c r="H218" s="27" t="str">
        <f t="shared" si="57"/>
        <v/>
      </c>
      <c r="I218" s="27" t="str">
        <f t="shared" si="57"/>
        <v/>
      </c>
      <c r="J218" s="27" t="str">
        <f t="shared" si="57"/>
        <v/>
      </c>
      <c r="K218" s="27" t="str">
        <f t="shared" si="57"/>
        <v/>
      </c>
      <c r="L218" s="27" t="str">
        <f t="shared" si="57"/>
        <v/>
      </c>
      <c r="M218" s="27" t="str">
        <f t="shared" si="57"/>
        <v/>
      </c>
      <c r="N218" s="27"/>
      <c r="O218" s="11"/>
    </row>
    <row r="219" spans="1:17" x14ac:dyDescent="0.3">
      <c r="A219" s="12"/>
      <c r="B219" s="28" t="s">
        <v>14</v>
      </c>
      <c r="C219" s="29" t="str">
        <f>IF(A219="","",VLOOKUP($A213,IF(LEN(A219)=2,WSB,WSA),VLOOKUP(LEFT(A219,1),Teams,4,FALSE),FALSE))</f>
        <v/>
      </c>
      <c r="D219" s="29" t="str">
        <f t="shared" si="56"/>
        <v/>
      </c>
      <c r="E219" s="30"/>
      <c r="F219" s="31">
        <v>1</v>
      </c>
      <c r="G219" s="10"/>
      <c r="H219" s="27" t="str">
        <f t="shared" si="57"/>
        <v/>
      </c>
      <c r="I219" s="27" t="str">
        <f t="shared" si="57"/>
        <v/>
      </c>
      <c r="J219" s="27" t="str">
        <f t="shared" si="57"/>
        <v/>
      </c>
      <c r="K219" s="27" t="str">
        <f t="shared" si="57"/>
        <v/>
      </c>
      <c r="L219" s="27" t="str">
        <f t="shared" si="57"/>
        <v/>
      </c>
      <c r="M219" s="27" t="str">
        <f t="shared" si="57"/>
        <v/>
      </c>
      <c r="N219" s="27">
        <f>21-SUM(H214:M219)</f>
        <v>6</v>
      </c>
      <c r="O219" s="11"/>
      <c r="Q219" t="s">
        <v>209</v>
      </c>
    </row>
    <row r="220" spans="1:17" x14ac:dyDescent="0.3">
      <c r="A220" s="36" t="s">
        <v>206</v>
      </c>
      <c r="B220" s="17"/>
      <c r="C220" s="32" t="s">
        <v>212</v>
      </c>
      <c r="D220" s="25"/>
      <c r="E220" s="26"/>
      <c r="F220" s="9"/>
      <c r="G220" s="10"/>
      <c r="H220" s="27"/>
      <c r="I220" s="27"/>
      <c r="J220" s="27"/>
      <c r="K220" s="27"/>
      <c r="L220" s="27"/>
      <c r="M220" s="27"/>
      <c r="N220" s="27"/>
      <c r="O220" s="11" t="s">
        <v>213</v>
      </c>
    </row>
    <row r="221" spans="1:17" x14ac:dyDescent="0.3">
      <c r="A221" s="12" t="s">
        <v>40</v>
      </c>
      <c r="B221" s="28">
        <v>1</v>
      </c>
      <c r="C221" s="29" t="str">
        <f>IF(A221="","",VLOOKUP($A220,IF(LEN(A221)=2,WSB,WSA),VLOOKUP(LEFT(A221,1),Teams,4,FALSE),FALSE))</f>
        <v>Lily Holmes</v>
      </c>
      <c r="D221" s="29" t="str">
        <f t="shared" ref="D221:D226" si="58">IF(A221="","",VLOOKUP(LEFT(A221,1),Teams,2,FALSE))</f>
        <v>Eastbourne</v>
      </c>
      <c r="E221" s="30" t="s">
        <v>214</v>
      </c>
      <c r="F221" s="31">
        <v>6</v>
      </c>
      <c r="G221" s="10"/>
      <c r="H221" s="27" t="str">
        <f t="shared" ref="H221:M226" si="59">IF($A221="","",IF(LEFT($A221,1)=H$10,$F221,""))</f>
        <v/>
      </c>
      <c r="I221" s="27" t="str">
        <f t="shared" si="59"/>
        <v/>
      </c>
      <c r="J221" s="27">
        <f t="shared" si="59"/>
        <v>6</v>
      </c>
      <c r="K221" s="27" t="str">
        <f t="shared" si="59"/>
        <v/>
      </c>
      <c r="L221" s="27" t="str">
        <f t="shared" si="59"/>
        <v/>
      </c>
      <c r="M221" s="27" t="str">
        <f t="shared" si="59"/>
        <v/>
      </c>
      <c r="N221" s="27"/>
      <c r="O221" s="11"/>
      <c r="Q221" t="s">
        <v>209</v>
      </c>
    </row>
    <row r="222" spans="1:17" x14ac:dyDescent="0.3">
      <c r="A222" s="12" t="s">
        <v>38</v>
      </c>
      <c r="B222" s="28">
        <v>2</v>
      </c>
      <c r="C222" s="29" t="str">
        <f>IF(A222="","",VLOOKUP($A220,IF(LEN(A222)=2,WSB,WSA),VLOOKUP(LEFT(A222,1),Teams,4,FALSE),FALSE))</f>
        <v>Fleur Vonderscher</v>
      </c>
      <c r="D222" s="29" t="str">
        <f t="shared" si="58"/>
        <v>Brighton &amp; Hove</v>
      </c>
      <c r="E222" s="30" t="s">
        <v>215</v>
      </c>
      <c r="F222" s="31">
        <v>5</v>
      </c>
      <c r="G222" s="10"/>
      <c r="H222" s="27" t="str">
        <f t="shared" si="59"/>
        <v/>
      </c>
      <c r="I222" s="27">
        <f t="shared" si="59"/>
        <v>5</v>
      </c>
      <c r="J222" s="27" t="str">
        <f t="shared" si="59"/>
        <v/>
      </c>
      <c r="K222" s="27" t="str">
        <f t="shared" si="59"/>
        <v/>
      </c>
      <c r="L222" s="27" t="str">
        <f t="shared" si="59"/>
        <v/>
      </c>
      <c r="M222" s="27" t="str">
        <f t="shared" si="59"/>
        <v/>
      </c>
      <c r="N222" s="27"/>
      <c r="O222" s="11"/>
      <c r="Q222" t="s">
        <v>209</v>
      </c>
    </row>
    <row r="223" spans="1:17" x14ac:dyDescent="0.3">
      <c r="A223" s="12" t="s">
        <v>55</v>
      </c>
      <c r="B223" s="28" t="s">
        <v>8</v>
      </c>
      <c r="C223" s="29" t="str">
        <f>IF(A223="","",VLOOKUP($A220,IF(LEN(A223)=2,WSB,WSA),VLOOKUP(LEFT(A223,1),Teams,4,FALSE),FALSE))</f>
        <v>Alyssa Cornford</v>
      </c>
      <c r="D223" s="29" t="str">
        <f t="shared" si="58"/>
        <v>Hy Runners</v>
      </c>
      <c r="E223" s="30" t="s">
        <v>216</v>
      </c>
      <c r="F223" s="31">
        <v>4</v>
      </c>
      <c r="G223" s="10"/>
      <c r="H223" s="27" t="str">
        <f t="shared" si="59"/>
        <v/>
      </c>
      <c r="I223" s="27" t="str">
        <f t="shared" si="59"/>
        <v/>
      </c>
      <c r="J223" s="27" t="str">
        <f t="shared" si="59"/>
        <v/>
      </c>
      <c r="K223" s="27">
        <f t="shared" si="59"/>
        <v>4</v>
      </c>
      <c r="L223" s="27" t="str">
        <f t="shared" si="59"/>
        <v/>
      </c>
      <c r="M223" s="27" t="str">
        <f t="shared" si="59"/>
        <v/>
      </c>
      <c r="N223" s="27"/>
      <c r="O223" s="11"/>
    </row>
    <row r="224" spans="1:17" x14ac:dyDescent="0.3">
      <c r="A224" s="12"/>
      <c r="B224" s="28" t="s">
        <v>11</v>
      </c>
      <c r="C224" s="29" t="str">
        <f>IF(A224="","",VLOOKUP($A220,IF(LEN(A224)=2,WSB,WSA),VLOOKUP(LEFT(A224,1),Teams,4,FALSE),FALSE))</f>
        <v/>
      </c>
      <c r="D224" s="29" t="str">
        <f t="shared" si="58"/>
        <v/>
      </c>
      <c r="E224" s="30"/>
      <c r="F224" s="31">
        <v>3</v>
      </c>
      <c r="G224" s="10"/>
      <c r="H224" s="27" t="str">
        <f t="shared" si="59"/>
        <v/>
      </c>
      <c r="I224" s="27" t="str">
        <f t="shared" si="59"/>
        <v/>
      </c>
      <c r="J224" s="27" t="str">
        <f t="shared" si="59"/>
        <v/>
      </c>
      <c r="K224" s="27" t="str">
        <f t="shared" si="59"/>
        <v/>
      </c>
      <c r="L224" s="27" t="str">
        <f t="shared" si="59"/>
        <v/>
      </c>
      <c r="M224" s="27" t="str">
        <f t="shared" si="59"/>
        <v/>
      </c>
      <c r="N224" s="27"/>
      <c r="O224" s="11"/>
      <c r="Q224" t="s">
        <v>209</v>
      </c>
    </row>
    <row r="225" spans="1:17" x14ac:dyDescent="0.3">
      <c r="A225" s="12"/>
      <c r="B225" s="28" t="s">
        <v>17</v>
      </c>
      <c r="C225" s="29" t="str">
        <f>IF(A225="","",VLOOKUP($A220,IF(LEN(A225)=2,WSB,WSA),VLOOKUP(LEFT(A225,1),Teams,4,FALSE),FALSE))</f>
        <v/>
      </c>
      <c r="D225" s="29" t="str">
        <f t="shared" si="58"/>
        <v/>
      </c>
      <c r="E225" s="30"/>
      <c r="F225" s="31">
        <v>2</v>
      </c>
      <c r="G225" s="10"/>
      <c r="H225" s="27" t="str">
        <f t="shared" si="59"/>
        <v/>
      </c>
      <c r="I225" s="27" t="str">
        <f t="shared" si="59"/>
        <v/>
      </c>
      <c r="J225" s="27" t="str">
        <f t="shared" si="59"/>
        <v/>
      </c>
      <c r="K225" s="27" t="str">
        <f t="shared" si="59"/>
        <v/>
      </c>
      <c r="L225" s="27" t="str">
        <f t="shared" si="59"/>
        <v/>
      </c>
      <c r="M225" s="27" t="str">
        <f t="shared" si="59"/>
        <v/>
      </c>
      <c r="N225" s="27"/>
      <c r="O225" s="11"/>
    </row>
    <row r="226" spans="1:17" x14ac:dyDescent="0.3">
      <c r="A226" s="12"/>
      <c r="B226" s="28" t="s">
        <v>14</v>
      </c>
      <c r="C226" s="29" t="str">
        <f>IF(A226="","",VLOOKUP($A220,IF(LEN(A226)=2,WSB,WSA),VLOOKUP(LEFT(A226,1),Teams,4,FALSE),FALSE))</f>
        <v/>
      </c>
      <c r="D226" s="29" t="str">
        <f t="shared" si="58"/>
        <v/>
      </c>
      <c r="E226" s="30"/>
      <c r="F226" s="31">
        <v>1</v>
      </c>
      <c r="G226" s="10"/>
      <c r="H226" s="27" t="str">
        <f t="shared" si="59"/>
        <v/>
      </c>
      <c r="I226" s="27" t="str">
        <f t="shared" si="59"/>
        <v/>
      </c>
      <c r="J226" s="27" t="str">
        <f t="shared" si="59"/>
        <v/>
      </c>
      <c r="K226" s="27" t="str">
        <f t="shared" si="59"/>
        <v/>
      </c>
      <c r="L226" s="27" t="str">
        <f t="shared" si="59"/>
        <v/>
      </c>
      <c r="M226" s="27" t="str">
        <f t="shared" si="59"/>
        <v/>
      </c>
      <c r="N226" s="27">
        <f>21-SUM(H221:M226)</f>
        <v>6</v>
      </c>
      <c r="O226" s="11"/>
      <c r="Q226" t="s">
        <v>209</v>
      </c>
    </row>
    <row r="227" spans="1:17" x14ac:dyDescent="0.3">
      <c r="A227" s="36" t="s">
        <v>102</v>
      </c>
      <c r="B227" s="17"/>
      <c r="C227" s="32" t="s">
        <v>217</v>
      </c>
      <c r="D227" s="34"/>
      <c r="E227" s="35"/>
      <c r="F227" s="9"/>
      <c r="G227" s="10"/>
      <c r="H227" s="27"/>
      <c r="I227" s="27"/>
      <c r="J227" s="27"/>
      <c r="K227" s="27"/>
      <c r="L227" s="27"/>
      <c r="M227" s="27"/>
      <c r="N227" s="27"/>
      <c r="O227" s="11" t="s">
        <v>104</v>
      </c>
    </row>
    <row r="228" spans="1:17" x14ac:dyDescent="0.3">
      <c r="A228" s="12" t="s">
        <v>24</v>
      </c>
      <c r="B228" s="28">
        <v>1</v>
      </c>
      <c r="C228" s="29" t="str">
        <f>IF(A228="","",VLOOKUP($A227,IF(LEN(A228)=2,WSB,WSA),VLOOKUP(LEFT(A228,1),Teams,4,FALSE),FALSE))</f>
        <v>Alex Koloutsos</v>
      </c>
      <c r="D228" s="29" t="str">
        <f t="shared" ref="D228:D233" si="60">IF(A228="","",VLOOKUP(LEFT(A228,1),Teams,2,FALSE))</f>
        <v>Brighton &amp; Hove</v>
      </c>
      <c r="E228" s="30" t="s">
        <v>218</v>
      </c>
      <c r="F228" s="31">
        <v>6</v>
      </c>
      <c r="G228" s="10"/>
      <c r="H228" s="27" t="str">
        <f t="shared" ref="H228:M233" si="61">IF($A228="","",IF(LEFT($A228,1)=H$10,$F228,""))</f>
        <v/>
      </c>
      <c r="I228" s="27">
        <f t="shared" si="61"/>
        <v>6</v>
      </c>
      <c r="J228" s="27" t="str">
        <f t="shared" si="61"/>
        <v/>
      </c>
      <c r="K228" s="27" t="str">
        <f t="shared" si="61"/>
        <v/>
      </c>
      <c r="L228" s="27" t="str">
        <f t="shared" si="61"/>
        <v/>
      </c>
      <c r="M228" s="27" t="str">
        <f t="shared" si="61"/>
        <v/>
      </c>
      <c r="N228" s="27"/>
      <c r="O228" s="11"/>
      <c r="Q228" t="s">
        <v>106</v>
      </c>
    </row>
    <row r="229" spans="1:17" x14ac:dyDescent="0.3">
      <c r="A229" s="12" t="s">
        <v>47</v>
      </c>
      <c r="B229" s="28">
        <v>2</v>
      </c>
      <c r="C229" s="29" t="str">
        <f>IF(A229="","",VLOOKUP($A227,IF(LEN(A229)=2,WSB,WSA),VLOOKUP(LEFT(A229,1),Teams,4,FALSE),FALSE))</f>
        <v>Mia Lennard</v>
      </c>
      <c r="D229" s="29" t="str">
        <f t="shared" si="60"/>
        <v>Hy Runners</v>
      </c>
      <c r="E229" s="30" t="s">
        <v>110</v>
      </c>
      <c r="F229" s="31">
        <v>5</v>
      </c>
      <c r="G229" s="10"/>
      <c r="H229" s="27" t="str">
        <f t="shared" si="61"/>
        <v/>
      </c>
      <c r="I229" s="27" t="str">
        <f t="shared" si="61"/>
        <v/>
      </c>
      <c r="J229" s="27" t="str">
        <f t="shared" si="61"/>
        <v/>
      </c>
      <c r="K229" s="27">
        <f t="shared" si="61"/>
        <v>5</v>
      </c>
      <c r="L229" s="27" t="str">
        <f t="shared" si="61"/>
        <v/>
      </c>
      <c r="M229" s="27" t="str">
        <f t="shared" si="61"/>
        <v/>
      </c>
      <c r="N229" s="27"/>
      <c r="O229" s="11"/>
      <c r="Q229" t="s">
        <v>106</v>
      </c>
    </row>
    <row r="230" spans="1:17" x14ac:dyDescent="0.3">
      <c r="A230" s="12"/>
      <c r="B230" s="28" t="s">
        <v>8</v>
      </c>
      <c r="C230" s="29" t="str">
        <f>IF(A230="","",VLOOKUP($A227,IF(LEN(A230)=2,WSB,WSA),VLOOKUP(LEFT(A230,1),Teams,4,FALSE),FALSE))</f>
        <v/>
      </c>
      <c r="D230" s="29" t="str">
        <f t="shared" si="60"/>
        <v/>
      </c>
      <c r="E230" s="30"/>
      <c r="F230" s="31">
        <v>4</v>
      </c>
      <c r="G230" s="10"/>
      <c r="H230" s="27" t="str">
        <f t="shared" si="61"/>
        <v/>
      </c>
      <c r="I230" s="27" t="str">
        <f t="shared" si="61"/>
        <v/>
      </c>
      <c r="J230" s="27" t="str">
        <f t="shared" si="61"/>
        <v/>
      </c>
      <c r="K230" s="27" t="str">
        <f t="shared" si="61"/>
        <v/>
      </c>
      <c r="L230" s="27" t="str">
        <f t="shared" si="61"/>
        <v/>
      </c>
      <c r="M230" s="27" t="str">
        <f t="shared" si="61"/>
        <v/>
      </c>
      <c r="N230" s="27"/>
      <c r="O230" s="11"/>
    </row>
    <row r="231" spans="1:17" x14ac:dyDescent="0.3">
      <c r="A231" s="12"/>
      <c r="B231" s="28" t="s">
        <v>11</v>
      </c>
      <c r="C231" s="29" t="str">
        <f>IF(A231="","",VLOOKUP($A227,IF(LEN(A231)=2,WSB,WSA),VLOOKUP(LEFT(A231,1),Teams,4,FALSE),FALSE))</f>
        <v/>
      </c>
      <c r="D231" s="29" t="str">
        <f t="shared" si="60"/>
        <v/>
      </c>
      <c r="E231" s="30"/>
      <c r="F231" s="31">
        <v>3</v>
      </c>
      <c r="G231" s="10"/>
      <c r="H231" s="27" t="str">
        <f t="shared" si="61"/>
        <v/>
      </c>
      <c r="I231" s="27" t="str">
        <f t="shared" si="61"/>
        <v/>
      </c>
      <c r="J231" s="27" t="str">
        <f t="shared" si="61"/>
        <v/>
      </c>
      <c r="K231" s="27" t="str">
        <f t="shared" si="61"/>
        <v/>
      </c>
      <c r="L231" s="27" t="str">
        <f t="shared" si="61"/>
        <v/>
      </c>
      <c r="M231" s="27" t="str">
        <f t="shared" si="61"/>
        <v/>
      </c>
      <c r="N231" s="27"/>
      <c r="O231" s="11"/>
      <c r="Q231" t="s">
        <v>106</v>
      </c>
    </row>
    <row r="232" spans="1:17" x14ac:dyDescent="0.3">
      <c r="A232" s="12"/>
      <c r="B232" s="28" t="s">
        <v>17</v>
      </c>
      <c r="C232" s="29" t="str">
        <f>IF(A232="","",VLOOKUP($A227,IF(LEN(A232)=2,WSB,WSA),VLOOKUP(LEFT(A232,1),Teams,4,FALSE),FALSE))</f>
        <v/>
      </c>
      <c r="D232" s="29" t="str">
        <f t="shared" si="60"/>
        <v/>
      </c>
      <c r="E232" s="30"/>
      <c r="F232" s="31">
        <v>2</v>
      </c>
      <c r="G232" s="10"/>
      <c r="H232" s="27" t="str">
        <f t="shared" si="61"/>
        <v/>
      </c>
      <c r="I232" s="27" t="str">
        <f t="shared" si="61"/>
        <v/>
      </c>
      <c r="J232" s="27" t="str">
        <f t="shared" si="61"/>
        <v/>
      </c>
      <c r="K232" s="27" t="str">
        <f t="shared" si="61"/>
        <v/>
      </c>
      <c r="L232" s="27" t="str">
        <f t="shared" si="61"/>
        <v/>
      </c>
      <c r="M232" s="27" t="str">
        <f t="shared" si="61"/>
        <v/>
      </c>
      <c r="N232" s="27"/>
      <c r="O232" s="11"/>
    </row>
    <row r="233" spans="1:17" x14ac:dyDescent="0.3">
      <c r="A233" s="12"/>
      <c r="B233" s="28" t="s">
        <v>14</v>
      </c>
      <c r="C233" s="29" t="str">
        <f>IF(A233="","",VLOOKUP($A227,IF(LEN(A233)=2,WSB,WSA),VLOOKUP(LEFT(A233,1),Teams,4,FALSE),FALSE))</f>
        <v/>
      </c>
      <c r="D233" s="29" t="str">
        <f t="shared" si="60"/>
        <v/>
      </c>
      <c r="E233" s="30"/>
      <c r="F233" s="31">
        <v>1</v>
      </c>
      <c r="G233" s="10"/>
      <c r="H233" s="27" t="str">
        <f t="shared" si="61"/>
        <v/>
      </c>
      <c r="I233" s="27"/>
      <c r="J233" s="27" t="str">
        <f t="shared" si="61"/>
        <v/>
      </c>
      <c r="K233" s="27" t="str">
        <f t="shared" si="61"/>
        <v/>
      </c>
      <c r="L233" s="27" t="str">
        <f t="shared" si="61"/>
        <v/>
      </c>
      <c r="M233" s="27" t="str">
        <f t="shared" si="61"/>
        <v/>
      </c>
      <c r="N233" s="27">
        <f>21-SUM(H228:M233)</f>
        <v>10</v>
      </c>
      <c r="O233" s="11"/>
      <c r="Q233" t="s">
        <v>106</v>
      </c>
    </row>
    <row r="234" spans="1:17" x14ac:dyDescent="0.3">
      <c r="A234" s="36" t="s">
        <v>102</v>
      </c>
      <c r="B234" s="17"/>
      <c r="C234" s="32" t="s">
        <v>219</v>
      </c>
      <c r="D234" s="34"/>
      <c r="E234" s="35"/>
      <c r="F234" s="9"/>
      <c r="G234" s="10"/>
      <c r="H234" s="27"/>
      <c r="I234" s="27"/>
      <c r="J234" s="27"/>
      <c r="K234" s="27"/>
      <c r="L234" s="27"/>
      <c r="M234" s="27"/>
      <c r="N234" s="27"/>
      <c r="O234" s="11" t="s">
        <v>108</v>
      </c>
    </row>
    <row r="235" spans="1:17" x14ac:dyDescent="0.3">
      <c r="A235" s="12" t="s">
        <v>38</v>
      </c>
      <c r="B235" s="28">
        <v>1</v>
      </c>
      <c r="C235" s="29" t="str">
        <f>IF(A235="","",VLOOKUP($A234,IF(LEN(A235)=2,WSB,WSA),VLOOKUP(LEFT(A235,1),Teams,4,FALSE),FALSE))</f>
        <v>Florence Matten</v>
      </c>
      <c r="D235" s="29" t="str">
        <f t="shared" ref="D235:D240" si="62">IF(A235="","",VLOOKUP(LEFT(A235,1),Teams,2,FALSE))</f>
        <v>Brighton &amp; Hove</v>
      </c>
      <c r="E235" s="30" t="s">
        <v>109</v>
      </c>
      <c r="F235" s="31">
        <v>6</v>
      </c>
      <c r="G235" s="10"/>
      <c r="H235" s="27" t="str">
        <f t="shared" ref="H235:M240" si="63">IF($A235="","",IF(LEFT($A235,1)=H$10,$F235,""))</f>
        <v/>
      </c>
      <c r="I235" s="27">
        <f t="shared" si="63"/>
        <v>6</v>
      </c>
      <c r="J235" s="27" t="str">
        <f t="shared" si="63"/>
        <v/>
      </c>
      <c r="K235" s="27" t="str">
        <f t="shared" si="63"/>
        <v/>
      </c>
      <c r="L235" s="27" t="str">
        <f t="shared" si="63"/>
        <v/>
      </c>
      <c r="M235" s="27" t="str">
        <f t="shared" si="63"/>
        <v/>
      </c>
      <c r="N235" s="27"/>
      <c r="O235" s="11"/>
      <c r="Q235" t="s">
        <v>106</v>
      </c>
    </row>
    <row r="236" spans="1:17" x14ac:dyDescent="0.3">
      <c r="A236" s="12"/>
      <c r="B236" s="28">
        <v>2</v>
      </c>
      <c r="C236" s="29" t="str">
        <f>IF(A236="","",VLOOKUP($A234,IF(LEN(A236)=2,WSB,WSA),VLOOKUP(LEFT(A236,1),Teams,4,FALSE),FALSE))</f>
        <v/>
      </c>
      <c r="D236" s="29" t="str">
        <f t="shared" si="62"/>
        <v/>
      </c>
      <c r="E236" s="30"/>
      <c r="F236" s="31">
        <v>5</v>
      </c>
      <c r="G236" s="10"/>
      <c r="H236" s="27" t="str">
        <f t="shared" si="63"/>
        <v/>
      </c>
      <c r="I236" s="27" t="str">
        <f t="shared" si="63"/>
        <v/>
      </c>
      <c r="J236" s="27" t="str">
        <f t="shared" si="63"/>
        <v/>
      </c>
      <c r="K236" s="27" t="str">
        <f t="shared" si="63"/>
        <v/>
      </c>
      <c r="L236" s="27" t="str">
        <f t="shared" si="63"/>
        <v/>
      </c>
      <c r="M236" s="27" t="str">
        <f t="shared" si="63"/>
        <v/>
      </c>
      <c r="N236" s="27"/>
      <c r="O236" s="11"/>
      <c r="Q236" t="s">
        <v>106</v>
      </c>
    </row>
    <row r="237" spans="1:17" x14ac:dyDescent="0.3">
      <c r="A237" s="12"/>
      <c r="B237" s="28" t="s">
        <v>8</v>
      </c>
      <c r="C237" s="29" t="str">
        <f>IF(A237="","",VLOOKUP($A234,IF(LEN(A237)=2,WSB,WSA),VLOOKUP(LEFT(A237,1),Teams,4,FALSE),FALSE))</f>
        <v/>
      </c>
      <c r="D237" s="29" t="str">
        <f t="shared" si="62"/>
        <v/>
      </c>
      <c r="E237" s="30"/>
      <c r="F237" s="31">
        <v>4</v>
      </c>
      <c r="G237" s="10"/>
      <c r="H237" s="27" t="str">
        <f t="shared" si="63"/>
        <v/>
      </c>
      <c r="I237" s="27" t="str">
        <f t="shared" si="63"/>
        <v/>
      </c>
      <c r="J237" s="27" t="str">
        <f t="shared" si="63"/>
        <v/>
      </c>
      <c r="K237" s="27" t="str">
        <f t="shared" si="63"/>
        <v/>
      </c>
      <c r="L237" s="27" t="str">
        <f t="shared" si="63"/>
        <v/>
      </c>
      <c r="M237" s="27" t="str">
        <f t="shared" si="63"/>
        <v/>
      </c>
      <c r="N237" s="27"/>
      <c r="O237" s="11"/>
    </row>
    <row r="238" spans="1:17" x14ac:dyDescent="0.3">
      <c r="A238" s="12"/>
      <c r="B238" s="28" t="s">
        <v>11</v>
      </c>
      <c r="C238" s="29" t="str">
        <f>IF(A238="","",VLOOKUP($A234,IF(LEN(A238)=2,WSB,WSA),VLOOKUP(LEFT(A238,1),Teams,4,FALSE),FALSE))</f>
        <v/>
      </c>
      <c r="D238" s="29" t="str">
        <f t="shared" si="62"/>
        <v/>
      </c>
      <c r="E238" s="30"/>
      <c r="F238" s="31">
        <v>3</v>
      </c>
      <c r="G238" s="10"/>
      <c r="H238" s="27" t="str">
        <f t="shared" si="63"/>
        <v/>
      </c>
      <c r="I238" s="27" t="str">
        <f t="shared" si="63"/>
        <v/>
      </c>
      <c r="J238" s="27" t="str">
        <f t="shared" si="63"/>
        <v/>
      </c>
      <c r="K238" s="27" t="str">
        <f t="shared" si="63"/>
        <v/>
      </c>
      <c r="L238" s="27" t="str">
        <f t="shared" si="63"/>
        <v/>
      </c>
      <c r="M238" s="27" t="str">
        <f t="shared" si="63"/>
        <v/>
      </c>
      <c r="N238" s="27"/>
      <c r="O238" s="11"/>
      <c r="Q238" t="s">
        <v>106</v>
      </c>
    </row>
    <row r="239" spans="1:17" x14ac:dyDescent="0.3">
      <c r="A239" s="12"/>
      <c r="B239" s="28" t="s">
        <v>17</v>
      </c>
      <c r="C239" s="29" t="str">
        <f>IF(A239="","",VLOOKUP($A234,IF(LEN(A239)=2,WSB,WSA),VLOOKUP(LEFT(A239,1),Teams,4,FALSE),FALSE))</f>
        <v/>
      </c>
      <c r="D239" s="29" t="str">
        <f t="shared" si="62"/>
        <v/>
      </c>
      <c r="E239" s="30"/>
      <c r="F239" s="31">
        <v>2</v>
      </c>
      <c r="G239" s="10"/>
      <c r="H239" s="27" t="str">
        <f t="shared" si="63"/>
        <v/>
      </c>
      <c r="I239" s="27" t="str">
        <f t="shared" si="63"/>
        <v/>
      </c>
      <c r="J239" s="27" t="str">
        <f t="shared" si="63"/>
        <v/>
      </c>
      <c r="K239" s="27" t="str">
        <f t="shared" si="63"/>
        <v/>
      </c>
      <c r="L239" s="27" t="str">
        <f t="shared" si="63"/>
        <v/>
      </c>
      <c r="M239" s="27" t="str">
        <f t="shared" si="63"/>
        <v/>
      </c>
      <c r="N239" s="27"/>
      <c r="O239" s="11"/>
    </row>
    <row r="240" spans="1:17" x14ac:dyDescent="0.3">
      <c r="A240" s="12"/>
      <c r="B240" s="28" t="s">
        <v>14</v>
      </c>
      <c r="C240" s="29" t="str">
        <f>IF(A240="","",VLOOKUP($A234,IF(LEN(A240)=2,WSB,WSA),VLOOKUP(LEFT(A240,1),Teams,4,FALSE),FALSE))</f>
        <v/>
      </c>
      <c r="D240" s="29" t="str">
        <f t="shared" si="62"/>
        <v/>
      </c>
      <c r="E240" s="30"/>
      <c r="F240" s="31">
        <v>1</v>
      </c>
      <c r="G240" s="10"/>
      <c r="H240" s="27" t="str">
        <f t="shared" si="63"/>
        <v/>
      </c>
      <c r="I240" s="27" t="str">
        <f t="shared" si="63"/>
        <v/>
      </c>
      <c r="J240" s="27" t="str">
        <f t="shared" si="63"/>
        <v/>
      </c>
      <c r="K240" s="27" t="str">
        <f t="shared" si="63"/>
        <v/>
      </c>
      <c r="L240" s="27" t="str">
        <f t="shared" si="63"/>
        <v/>
      </c>
      <c r="M240" s="27"/>
      <c r="N240" s="27">
        <f>21-SUM(H235:M240)</f>
        <v>15</v>
      </c>
      <c r="O240" s="11"/>
      <c r="Q240" t="s">
        <v>106</v>
      </c>
    </row>
    <row r="241" spans="1:17" x14ac:dyDescent="0.3">
      <c r="A241" s="36" t="s">
        <v>67</v>
      </c>
      <c r="B241" s="17"/>
      <c r="C241" s="32" t="s">
        <v>220</v>
      </c>
      <c r="D241" s="34"/>
      <c r="E241" s="35"/>
      <c r="F241" s="9"/>
      <c r="G241" s="10"/>
      <c r="H241" s="27"/>
      <c r="I241" s="27"/>
      <c r="J241" s="27"/>
      <c r="K241" s="27"/>
      <c r="L241" s="27"/>
      <c r="M241" s="27"/>
      <c r="N241" s="27"/>
      <c r="O241" s="11" t="s">
        <v>112</v>
      </c>
    </row>
    <row r="242" spans="1:17" x14ac:dyDescent="0.3">
      <c r="A242" s="12" t="s">
        <v>38</v>
      </c>
      <c r="B242" s="28">
        <v>1</v>
      </c>
      <c r="C242" s="29" t="str">
        <f>IF(A242="","",VLOOKUP($A241,IF(LEN(A242)=2,WSB,WSA),VLOOKUP(LEFT(A242,1),Teams,4,FALSE),FALSE))</f>
        <v>Seren Rowe</v>
      </c>
      <c r="D242" s="29" t="str">
        <f t="shared" ref="D242:D247" si="64">IF(A242="","",VLOOKUP(LEFT(A242,1),Teams,2,FALSE))</f>
        <v>Brighton &amp; Hove</v>
      </c>
      <c r="E242" s="30" t="s">
        <v>221</v>
      </c>
      <c r="F242" s="31">
        <v>6</v>
      </c>
      <c r="G242" s="10"/>
      <c r="H242" s="27" t="str">
        <f t="shared" ref="H242:M247" si="65">IF($A242="","",IF(LEFT($A242,1)=H$10,$F242,""))</f>
        <v/>
      </c>
      <c r="I242" s="27">
        <f t="shared" si="65"/>
        <v>6</v>
      </c>
      <c r="J242" s="27" t="str">
        <f t="shared" si="65"/>
        <v/>
      </c>
      <c r="K242" s="27" t="str">
        <f t="shared" si="65"/>
        <v/>
      </c>
      <c r="L242" s="27" t="str">
        <f t="shared" si="65"/>
        <v/>
      </c>
      <c r="M242" s="27" t="str">
        <f t="shared" si="65"/>
        <v/>
      </c>
      <c r="N242" s="27"/>
      <c r="O242" s="11"/>
      <c r="Q242" t="s">
        <v>114</v>
      </c>
    </row>
    <row r="243" spans="1:17" x14ac:dyDescent="0.3">
      <c r="A243" s="12" t="s">
        <v>81</v>
      </c>
      <c r="B243" s="28">
        <v>2</v>
      </c>
      <c r="C243" s="29" t="str">
        <f>IF(A243="","",VLOOKUP($A241,IF(LEN(A243)=2,WSB,WSA),VLOOKUP(LEFT(A243,1),Teams,4,FALSE),FALSE))</f>
        <v>Katie Cole</v>
      </c>
      <c r="D243" s="29" t="str">
        <f t="shared" si="64"/>
        <v>Hastings</v>
      </c>
      <c r="E243" s="30" t="s">
        <v>222</v>
      </c>
      <c r="F243" s="31">
        <v>5</v>
      </c>
      <c r="G243" s="10"/>
      <c r="H243" s="27">
        <f t="shared" si="65"/>
        <v>5</v>
      </c>
      <c r="I243" s="27" t="str">
        <f t="shared" si="65"/>
        <v/>
      </c>
      <c r="J243" s="27" t="str">
        <f t="shared" si="65"/>
        <v/>
      </c>
      <c r="K243" s="27" t="str">
        <f t="shared" si="65"/>
        <v/>
      </c>
      <c r="L243" s="27" t="str">
        <f t="shared" si="65"/>
        <v/>
      </c>
      <c r="M243" s="27" t="str">
        <f t="shared" si="65"/>
        <v/>
      </c>
      <c r="N243" s="27"/>
      <c r="O243" s="11"/>
      <c r="Q243" t="s">
        <v>114</v>
      </c>
    </row>
    <row r="244" spans="1:17" x14ac:dyDescent="0.3">
      <c r="A244" s="12" t="s">
        <v>55</v>
      </c>
      <c r="B244" s="28" t="s">
        <v>8</v>
      </c>
      <c r="C244" s="29" t="str">
        <f>IF(A244="","",VLOOKUP($A241,IF(LEN(A244)=2,WSB,WSA),VLOOKUP(LEFT(A244,1),Teams,4,FALSE),FALSE))</f>
        <v>Sophie Smith</v>
      </c>
      <c r="D244" s="29" t="str">
        <f t="shared" si="64"/>
        <v>Hy Runners</v>
      </c>
      <c r="E244" s="30" t="s">
        <v>223</v>
      </c>
      <c r="F244" s="31">
        <v>4</v>
      </c>
      <c r="G244" s="10"/>
      <c r="H244" s="27" t="str">
        <f t="shared" si="65"/>
        <v/>
      </c>
      <c r="I244" s="27" t="str">
        <f t="shared" si="65"/>
        <v/>
      </c>
      <c r="J244" s="27" t="str">
        <f t="shared" si="65"/>
        <v/>
      </c>
      <c r="K244" s="27">
        <f t="shared" si="65"/>
        <v>4</v>
      </c>
      <c r="L244" s="27" t="str">
        <f t="shared" si="65"/>
        <v/>
      </c>
      <c r="M244" s="27" t="str">
        <f t="shared" si="65"/>
        <v/>
      </c>
      <c r="N244" s="27"/>
      <c r="O244" s="11"/>
    </row>
    <row r="245" spans="1:17" x14ac:dyDescent="0.3">
      <c r="A245" s="12" t="s">
        <v>27</v>
      </c>
      <c r="B245" s="28" t="s">
        <v>11</v>
      </c>
      <c r="C245" s="29" t="str">
        <f>IF(A245="","",VLOOKUP($A241,IF(LEN(A245)=2,WSB,WSA),VLOOKUP(LEFT(A245,1),Teams,4,FALSE),FALSE))</f>
        <v>Amy Coughlan</v>
      </c>
      <c r="D245" s="29" t="str">
        <f t="shared" si="64"/>
        <v>Eastbourne</v>
      </c>
      <c r="E245" s="30" t="s">
        <v>224</v>
      </c>
      <c r="F245" s="31">
        <v>3</v>
      </c>
      <c r="G245" s="10"/>
      <c r="H245" s="27" t="str">
        <f t="shared" si="65"/>
        <v/>
      </c>
      <c r="I245" s="27" t="str">
        <f t="shared" si="65"/>
        <v/>
      </c>
      <c r="J245" s="27">
        <f t="shared" si="65"/>
        <v>3</v>
      </c>
      <c r="K245" s="27" t="str">
        <f t="shared" si="65"/>
        <v/>
      </c>
      <c r="L245" s="27" t="str">
        <f t="shared" si="65"/>
        <v/>
      </c>
      <c r="M245" s="27" t="str">
        <f t="shared" si="65"/>
        <v/>
      </c>
      <c r="N245" s="27"/>
      <c r="O245" s="11"/>
      <c r="Q245" t="s">
        <v>114</v>
      </c>
    </row>
    <row r="246" spans="1:17" x14ac:dyDescent="0.3">
      <c r="A246" s="12" t="s">
        <v>31</v>
      </c>
      <c r="B246" s="28" t="s">
        <v>17</v>
      </c>
      <c r="C246" s="29" t="str">
        <f>IF(A246="","",VLOOKUP($A241,IF(LEN(A246)=2,WSB,WSA),VLOOKUP(LEFT(A246,1),Teams,4,FALSE),FALSE))</f>
        <v>Joli Wong</v>
      </c>
      <c r="D246" s="29" t="str">
        <f t="shared" si="64"/>
        <v>Phoenix</v>
      </c>
      <c r="E246" s="30" t="s">
        <v>225</v>
      </c>
      <c r="F246" s="31">
        <v>2</v>
      </c>
      <c r="G246" s="10"/>
      <c r="H246" s="27" t="str">
        <f t="shared" si="65"/>
        <v/>
      </c>
      <c r="I246" s="27" t="str">
        <f t="shared" si="65"/>
        <v/>
      </c>
      <c r="J246" s="27" t="str">
        <f t="shared" si="65"/>
        <v/>
      </c>
      <c r="K246" s="27" t="str">
        <f t="shared" si="65"/>
        <v/>
      </c>
      <c r="L246" s="27" t="str">
        <f t="shared" si="65"/>
        <v/>
      </c>
      <c r="M246" s="27">
        <f t="shared" si="65"/>
        <v>2</v>
      </c>
      <c r="N246" s="27"/>
      <c r="O246" s="11"/>
    </row>
    <row r="247" spans="1:17" x14ac:dyDescent="0.3">
      <c r="A247" s="12" t="s">
        <v>36</v>
      </c>
      <c r="B247" s="28" t="s">
        <v>14</v>
      </c>
      <c r="C247" s="29" t="str">
        <f>IF(A247="","",VLOOKUP($A241,IF(LEN(A247)=2,WSB,WSA),VLOOKUP(LEFT(A247,1),Teams,4,FALSE),FALSE))</f>
        <v>Sunshine Love</v>
      </c>
      <c r="D247" s="29" t="str">
        <f t="shared" si="64"/>
        <v>Lewes</v>
      </c>
      <c r="E247" s="30" t="s">
        <v>226</v>
      </c>
      <c r="F247" s="31">
        <v>1</v>
      </c>
      <c r="G247" s="10"/>
      <c r="H247" s="27" t="str">
        <f t="shared" si="65"/>
        <v/>
      </c>
      <c r="I247" s="27" t="str">
        <f t="shared" si="65"/>
        <v/>
      </c>
      <c r="J247" s="27" t="str">
        <f t="shared" si="65"/>
        <v/>
      </c>
      <c r="K247" s="27" t="str">
        <f t="shared" si="65"/>
        <v/>
      </c>
      <c r="L247" s="27">
        <f t="shared" si="65"/>
        <v>1</v>
      </c>
      <c r="M247" s="27" t="str">
        <f t="shared" si="65"/>
        <v/>
      </c>
      <c r="N247" s="27">
        <f>21-SUM(H242:M247)</f>
        <v>0</v>
      </c>
      <c r="O247" s="11"/>
      <c r="Q247" t="s">
        <v>114</v>
      </c>
    </row>
    <row r="248" spans="1:17" x14ac:dyDescent="0.3">
      <c r="A248" s="36" t="s">
        <v>67</v>
      </c>
      <c r="B248" s="17"/>
      <c r="C248" s="32" t="s">
        <v>227</v>
      </c>
      <c r="D248" s="34"/>
      <c r="E248" s="35"/>
      <c r="F248" s="9"/>
      <c r="G248" s="10"/>
      <c r="H248" s="27"/>
      <c r="I248" s="27"/>
      <c r="J248" s="27"/>
      <c r="K248" s="27"/>
      <c r="L248" s="27"/>
      <c r="M248" s="27"/>
      <c r="N248" s="27"/>
      <c r="O248" s="11" t="s">
        <v>120</v>
      </c>
    </row>
    <row r="249" spans="1:17" x14ac:dyDescent="0.3">
      <c r="A249" s="12" t="s">
        <v>24</v>
      </c>
      <c r="B249" s="28">
        <v>1</v>
      </c>
      <c r="C249" s="29" t="str">
        <f>IF(A249="","",VLOOKUP($A248,IF(LEN(A249)=2,WSB,WSA),VLOOKUP(LEFT(A249,1),Teams,4,FALSE),FALSE))</f>
        <v>Cecilia Eke</v>
      </c>
      <c r="D249" s="29" t="str">
        <f t="shared" ref="D249:D254" si="66">IF(A249="","",VLOOKUP(LEFT(A249,1),Teams,2,FALSE))</f>
        <v>Brighton &amp; Hove</v>
      </c>
      <c r="E249" s="30" t="s">
        <v>228</v>
      </c>
      <c r="F249" s="31">
        <v>6</v>
      </c>
      <c r="G249" s="10"/>
      <c r="H249" s="27" t="str">
        <f t="shared" ref="H249:M254" si="67">IF($A249="","",IF(LEFT($A249,1)=H$10,$F249,""))</f>
        <v/>
      </c>
      <c r="I249" s="27">
        <f t="shared" si="67"/>
        <v>6</v>
      </c>
      <c r="J249" s="27" t="str">
        <f t="shared" si="67"/>
        <v/>
      </c>
      <c r="K249" s="27" t="str">
        <f t="shared" si="67"/>
        <v/>
      </c>
      <c r="L249" s="27" t="str">
        <f t="shared" si="67"/>
        <v/>
      </c>
      <c r="M249" s="27" t="str">
        <f t="shared" si="67"/>
        <v/>
      </c>
      <c r="N249" s="27"/>
      <c r="O249" s="11"/>
      <c r="Q249" t="s">
        <v>114</v>
      </c>
    </row>
    <row r="250" spans="1:17" x14ac:dyDescent="0.3">
      <c r="A250" s="12" t="s">
        <v>47</v>
      </c>
      <c r="B250" s="28">
        <v>2</v>
      </c>
      <c r="C250" s="29" t="str">
        <f>IF(A250="","",VLOOKUP($A248,IF(LEN(A250)=2,WSB,WSA),VLOOKUP(LEFT(A250,1),Teams,4,FALSE),FALSE))</f>
        <v xml:space="preserve">Florence Tewkesbury </v>
      </c>
      <c r="D250" s="29" t="str">
        <f t="shared" si="66"/>
        <v>Hy Runners</v>
      </c>
      <c r="E250" s="30" t="s">
        <v>229</v>
      </c>
      <c r="F250" s="31">
        <v>5</v>
      </c>
      <c r="G250" s="10"/>
      <c r="H250" s="27" t="str">
        <f t="shared" si="67"/>
        <v/>
      </c>
      <c r="I250" s="27" t="str">
        <f t="shared" si="67"/>
        <v/>
      </c>
      <c r="J250" s="27" t="str">
        <f t="shared" si="67"/>
        <v/>
      </c>
      <c r="K250" s="27">
        <f t="shared" si="67"/>
        <v>5</v>
      </c>
      <c r="L250" s="27" t="str">
        <f t="shared" si="67"/>
        <v/>
      </c>
      <c r="M250" s="27" t="str">
        <f t="shared" si="67"/>
        <v/>
      </c>
      <c r="N250" s="27"/>
      <c r="O250" s="11"/>
      <c r="Q250" t="s">
        <v>114</v>
      </c>
    </row>
    <row r="251" spans="1:17" x14ac:dyDescent="0.3">
      <c r="A251" s="12" t="s">
        <v>35</v>
      </c>
      <c r="B251" s="28" t="s">
        <v>8</v>
      </c>
      <c r="C251" s="29" t="str">
        <f>IF(A251="","",VLOOKUP($A248,IF(LEN(A251)=2,WSB,WSA),VLOOKUP(LEFT(A251,1),Teams,4,FALSE),FALSE))</f>
        <v>Uma Clarke</v>
      </c>
      <c r="D251" s="29" t="str">
        <f t="shared" si="66"/>
        <v>Phoenix</v>
      </c>
      <c r="E251" s="30" t="s">
        <v>230</v>
      </c>
      <c r="F251" s="31">
        <v>4</v>
      </c>
      <c r="G251" s="10"/>
      <c r="H251" s="27" t="str">
        <f t="shared" si="67"/>
        <v/>
      </c>
      <c r="I251" s="27" t="str">
        <f t="shared" si="67"/>
        <v/>
      </c>
      <c r="J251" s="27" t="str">
        <f t="shared" si="67"/>
        <v/>
      </c>
      <c r="K251" s="27" t="str">
        <f t="shared" si="67"/>
        <v/>
      </c>
      <c r="L251" s="27" t="str">
        <f t="shared" si="67"/>
        <v/>
      </c>
      <c r="M251" s="27">
        <f t="shared" si="67"/>
        <v>4</v>
      </c>
      <c r="N251" s="27"/>
      <c r="O251" s="11"/>
    </row>
    <row r="252" spans="1:17" x14ac:dyDescent="0.3">
      <c r="A252" s="12" t="s">
        <v>40</v>
      </c>
      <c r="B252" s="28" t="s">
        <v>11</v>
      </c>
      <c r="C252" s="29" t="str">
        <f>IF(A252="","",VLOOKUP($A248,IF(LEN(A252)=2,WSB,WSA),VLOOKUP(LEFT(A252,1),Teams,4,FALSE),FALSE))</f>
        <v>Grace Luford-Brown</v>
      </c>
      <c r="D252" s="29" t="str">
        <f t="shared" si="66"/>
        <v>Eastbourne</v>
      </c>
      <c r="E252" s="30" t="s">
        <v>231</v>
      </c>
      <c r="F252" s="31">
        <v>3</v>
      </c>
      <c r="G252" s="10"/>
      <c r="H252" s="27" t="str">
        <f t="shared" si="67"/>
        <v/>
      </c>
      <c r="I252" s="27" t="str">
        <f t="shared" si="67"/>
        <v/>
      </c>
      <c r="J252" s="27">
        <f t="shared" si="67"/>
        <v>3</v>
      </c>
      <c r="K252" s="27" t="str">
        <f t="shared" si="67"/>
        <v/>
      </c>
      <c r="L252" s="27" t="str">
        <f t="shared" si="67"/>
        <v/>
      </c>
      <c r="M252" s="27" t="str">
        <f t="shared" si="67"/>
        <v/>
      </c>
      <c r="N252" s="27"/>
      <c r="O252" s="11"/>
      <c r="Q252" t="s">
        <v>114</v>
      </c>
    </row>
    <row r="253" spans="1:17" x14ac:dyDescent="0.3">
      <c r="A253" s="12" t="s">
        <v>29</v>
      </c>
      <c r="B253" s="28" t="s">
        <v>17</v>
      </c>
      <c r="C253" s="29" t="str">
        <f>IF(A253="","",VLOOKUP($A248,IF(LEN(A253)=2,WSB,WSA),VLOOKUP(LEFT(A253,1),Teams,4,FALSE),FALSE))</f>
        <v>Millie Button</v>
      </c>
      <c r="D253" s="29" t="str">
        <f t="shared" si="66"/>
        <v>Lewes</v>
      </c>
      <c r="E253" s="30" t="s">
        <v>232</v>
      </c>
      <c r="F253" s="31">
        <v>2</v>
      </c>
      <c r="G253" s="10"/>
      <c r="H253" s="27" t="str">
        <f t="shared" si="67"/>
        <v/>
      </c>
      <c r="I253" s="27" t="str">
        <f t="shared" si="67"/>
        <v/>
      </c>
      <c r="J253" s="27" t="str">
        <f t="shared" si="67"/>
        <v/>
      </c>
      <c r="K253" s="27" t="str">
        <f t="shared" si="67"/>
        <v/>
      </c>
      <c r="L253" s="27">
        <f t="shared" si="67"/>
        <v>2</v>
      </c>
      <c r="M253" s="27" t="str">
        <f t="shared" si="67"/>
        <v/>
      </c>
      <c r="N253" s="27"/>
      <c r="O253" s="11"/>
    </row>
    <row r="254" spans="1:17" x14ac:dyDescent="0.3">
      <c r="A254" s="12"/>
      <c r="B254" s="28" t="s">
        <v>14</v>
      </c>
      <c r="C254" s="29" t="str">
        <f>IF(A254="","",VLOOKUP($A248,IF(LEN(A254)=2,WSB,WSA),VLOOKUP(LEFT(A254,1),Teams,4,FALSE),FALSE))</f>
        <v/>
      </c>
      <c r="D254" s="29" t="str">
        <f t="shared" si="66"/>
        <v/>
      </c>
      <c r="E254" s="30"/>
      <c r="F254" s="31">
        <v>1</v>
      </c>
      <c r="G254" s="10"/>
      <c r="H254" s="27" t="str">
        <f t="shared" si="67"/>
        <v/>
      </c>
      <c r="I254" s="27" t="str">
        <f t="shared" si="67"/>
        <v/>
      </c>
      <c r="J254" s="27" t="str">
        <f t="shared" si="67"/>
        <v/>
      </c>
      <c r="K254" s="27" t="str">
        <f t="shared" si="67"/>
        <v/>
      </c>
      <c r="L254" s="27" t="str">
        <f t="shared" si="67"/>
        <v/>
      </c>
      <c r="M254" s="27" t="str">
        <f t="shared" si="67"/>
        <v/>
      </c>
      <c r="N254" s="27">
        <f>21-SUM(H249:M254)</f>
        <v>1</v>
      </c>
      <c r="O254" s="11"/>
      <c r="Q254" t="s">
        <v>114</v>
      </c>
    </row>
    <row r="255" spans="1:17" x14ac:dyDescent="0.3">
      <c r="A255" s="36" t="s">
        <v>125</v>
      </c>
      <c r="B255" s="17"/>
      <c r="C255" s="32" t="s">
        <v>233</v>
      </c>
      <c r="D255" s="34"/>
      <c r="E255" s="35"/>
      <c r="F255" s="9"/>
      <c r="G255" s="10"/>
      <c r="H255" s="27"/>
      <c r="I255" s="27"/>
      <c r="J255" s="27"/>
      <c r="K255" s="27"/>
      <c r="L255" s="27"/>
      <c r="M255" s="27"/>
      <c r="N255" s="27"/>
      <c r="O255" s="11" t="s">
        <v>127</v>
      </c>
    </row>
    <row r="256" spans="1:17" x14ac:dyDescent="0.3">
      <c r="A256" s="12" t="s">
        <v>24</v>
      </c>
      <c r="B256" s="28">
        <v>1</v>
      </c>
      <c r="C256" s="29" t="str">
        <f>IF(A256="","",VLOOKUP($A255,IF(LEN(A256)=2,WSB,WSA),VLOOKUP(LEFT(A256,1),Teams,4,FALSE),FALSE))</f>
        <v>Gracie Fox</v>
      </c>
      <c r="D256" s="29" t="str">
        <f t="shared" ref="D256:D261" si="68">IF(A256="","",VLOOKUP(LEFT(A256,1),Teams,2,FALSE))</f>
        <v>Brighton &amp; Hove</v>
      </c>
      <c r="E256" s="30" t="s">
        <v>234</v>
      </c>
      <c r="F256" s="31">
        <v>6</v>
      </c>
      <c r="G256" s="10"/>
      <c r="H256" s="27" t="str">
        <f t="shared" ref="H256:M261" si="69">IF($A256="","",IF(LEFT($A256,1)=H$10,$F256,""))</f>
        <v/>
      </c>
      <c r="I256" s="27">
        <f t="shared" si="69"/>
        <v>6</v>
      </c>
      <c r="J256" s="27" t="str">
        <f t="shared" si="69"/>
        <v/>
      </c>
      <c r="K256" s="27" t="str">
        <f t="shared" si="69"/>
        <v/>
      </c>
      <c r="L256" s="27" t="str">
        <f t="shared" si="69"/>
        <v/>
      </c>
      <c r="M256" s="27" t="str">
        <f t="shared" si="69"/>
        <v/>
      </c>
      <c r="N256" s="27"/>
      <c r="O256" s="11"/>
      <c r="Q256" t="s">
        <v>129</v>
      </c>
    </row>
    <row r="257" spans="1:17" x14ac:dyDescent="0.3">
      <c r="A257" s="12" t="s">
        <v>29</v>
      </c>
      <c r="B257" s="28">
        <v>2</v>
      </c>
      <c r="C257" s="29" t="str">
        <f>IF(A257="","",VLOOKUP($A255,IF(LEN(A257)=2,WSB,WSA),VLOOKUP(LEFT(A257,1),Teams,4,FALSE),FALSE))</f>
        <v>Fernanda Wolfson</v>
      </c>
      <c r="D257" s="29" t="str">
        <f t="shared" si="68"/>
        <v>Lewes</v>
      </c>
      <c r="E257" s="30" t="s">
        <v>235</v>
      </c>
      <c r="F257" s="31">
        <v>5</v>
      </c>
      <c r="G257" s="10"/>
      <c r="H257" s="27" t="str">
        <f t="shared" si="69"/>
        <v/>
      </c>
      <c r="I257" s="27" t="str">
        <f t="shared" si="69"/>
        <v/>
      </c>
      <c r="J257" s="27" t="str">
        <f t="shared" si="69"/>
        <v/>
      </c>
      <c r="K257" s="27" t="str">
        <f t="shared" si="69"/>
        <v/>
      </c>
      <c r="L257" s="27">
        <f t="shared" si="69"/>
        <v>5</v>
      </c>
      <c r="M257" s="27" t="str">
        <f t="shared" si="69"/>
        <v/>
      </c>
      <c r="N257" s="27"/>
      <c r="O257" s="11"/>
      <c r="Q257" t="s">
        <v>129</v>
      </c>
    </row>
    <row r="258" spans="1:17" x14ac:dyDescent="0.3">
      <c r="A258" s="12" t="s">
        <v>47</v>
      </c>
      <c r="B258" s="28" t="s">
        <v>8</v>
      </c>
      <c r="C258" s="29" t="str">
        <f>IF(A258="","",VLOOKUP($A255,IF(LEN(A258)=2,WSB,WSA),VLOOKUP(LEFT(A258,1),Teams,4,FALSE),FALSE))</f>
        <v>Ellen Gates</v>
      </c>
      <c r="D258" s="29" t="str">
        <f t="shared" si="68"/>
        <v>Hy Runners</v>
      </c>
      <c r="E258" s="30" t="s">
        <v>236</v>
      </c>
      <c r="F258" s="31">
        <v>4</v>
      </c>
      <c r="G258" s="10"/>
      <c r="H258" s="27" t="str">
        <f t="shared" si="69"/>
        <v/>
      </c>
      <c r="I258" s="27" t="str">
        <f t="shared" si="69"/>
        <v/>
      </c>
      <c r="J258" s="27" t="str">
        <f t="shared" si="69"/>
        <v/>
      </c>
      <c r="K258" s="27">
        <f t="shared" si="69"/>
        <v>4</v>
      </c>
      <c r="L258" s="27" t="str">
        <f t="shared" si="69"/>
        <v/>
      </c>
      <c r="M258" s="27" t="str">
        <f t="shared" si="69"/>
        <v/>
      </c>
      <c r="N258" s="27"/>
      <c r="O258" s="11"/>
    </row>
    <row r="259" spans="1:17" x14ac:dyDescent="0.3">
      <c r="A259" s="12" t="s">
        <v>40</v>
      </c>
      <c r="B259" s="28" t="s">
        <v>11</v>
      </c>
      <c r="C259" s="29">
        <f>IF(A259="","",VLOOKUP($A255,IF(LEN(A259)=2,WSB,WSA),VLOOKUP(LEFT(A259,1),Teams,4,FALSE),FALSE))</f>
        <v>0</v>
      </c>
      <c r="D259" s="29" t="str">
        <f t="shared" si="68"/>
        <v>Eastbourne</v>
      </c>
      <c r="E259" s="30" t="s">
        <v>221</v>
      </c>
      <c r="F259" s="31">
        <v>3</v>
      </c>
      <c r="G259" s="10"/>
      <c r="H259" s="27" t="str">
        <f t="shared" si="69"/>
        <v/>
      </c>
      <c r="I259" s="27" t="str">
        <f t="shared" si="69"/>
        <v/>
      </c>
      <c r="J259" s="27">
        <f t="shared" si="69"/>
        <v>3</v>
      </c>
      <c r="K259" s="27" t="str">
        <f t="shared" si="69"/>
        <v/>
      </c>
      <c r="L259" s="27" t="str">
        <f t="shared" si="69"/>
        <v/>
      </c>
      <c r="M259" s="27" t="str">
        <f t="shared" si="69"/>
        <v/>
      </c>
      <c r="N259" s="27"/>
      <c r="O259" s="11"/>
      <c r="Q259" t="s">
        <v>129</v>
      </c>
    </row>
    <row r="260" spans="1:17" x14ac:dyDescent="0.3">
      <c r="A260" s="12"/>
      <c r="B260" s="28" t="s">
        <v>17</v>
      </c>
      <c r="C260" s="29" t="str">
        <f>IF(A260="","",VLOOKUP($A255,IF(LEN(A260)=2,WSB,WSA),VLOOKUP(LEFT(A260,1),Teams,4,FALSE),FALSE))</f>
        <v/>
      </c>
      <c r="D260" s="29" t="str">
        <f t="shared" si="68"/>
        <v/>
      </c>
      <c r="E260" s="30"/>
      <c r="F260" s="31">
        <v>2</v>
      </c>
      <c r="G260" s="10"/>
      <c r="H260" s="27" t="str">
        <f t="shared" si="69"/>
        <v/>
      </c>
      <c r="I260" s="27" t="str">
        <f t="shared" si="69"/>
        <v/>
      </c>
      <c r="J260" s="27" t="str">
        <f t="shared" si="69"/>
        <v/>
      </c>
      <c r="K260" s="27" t="str">
        <f t="shared" si="69"/>
        <v/>
      </c>
      <c r="L260" s="27" t="str">
        <f t="shared" si="69"/>
        <v/>
      </c>
      <c r="M260" s="27" t="str">
        <f t="shared" si="69"/>
        <v/>
      </c>
      <c r="N260" s="27"/>
      <c r="O260" s="11"/>
    </row>
    <row r="261" spans="1:17" x14ac:dyDescent="0.3">
      <c r="A261" s="12"/>
      <c r="B261" s="28" t="s">
        <v>14</v>
      </c>
      <c r="C261" s="29" t="str">
        <f>IF(A261="","",VLOOKUP($A255,IF(LEN(A261)=2,WSB,WSA),VLOOKUP(LEFT(A261,1),Teams,4,FALSE),FALSE))</f>
        <v/>
      </c>
      <c r="D261" s="29" t="str">
        <f t="shared" si="68"/>
        <v/>
      </c>
      <c r="E261" s="30"/>
      <c r="F261" s="31">
        <v>1</v>
      </c>
      <c r="G261" s="10"/>
      <c r="H261" s="27" t="str">
        <f t="shared" si="69"/>
        <v/>
      </c>
      <c r="I261" s="27" t="str">
        <f t="shared" si="69"/>
        <v/>
      </c>
      <c r="J261" s="27" t="str">
        <f t="shared" si="69"/>
        <v/>
      </c>
      <c r="K261" s="27" t="str">
        <f t="shared" si="69"/>
        <v/>
      </c>
      <c r="L261" s="27" t="str">
        <f t="shared" si="69"/>
        <v/>
      </c>
      <c r="M261" s="27" t="str">
        <f t="shared" si="69"/>
        <v/>
      </c>
      <c r="N261" s="27">
        <f>21-SUM(H256:M261)</f>
        <v>3</v>
      </c>
      <c r="O261" s="11"/>
      <c r="Q261" t="s">
        <v>129</v>
      </c>
    </row>
    <row r="262" spans="1:17" x14ac:dyDescent="0.3">
      <c r="A262" s="36" t="s">
        <v>125</v>
      </c>
      <c r="B262" s="17"/>
      <c r="C262" s="32" t="s">
        <v>237</v>
      </c>
      <c r="D262" s="34"/>
      <c r="E262" s="35"/>
      <c r="F262" s="9"/>
      <c r="G262" s="10"/>
      <c r="H262" s="27"/>
      <c r="I262" s="27"/>
      <c r="J262" s="27"/>
      <c r="K262" s="27"/>
      <c r="L262" s="27"/>
      <c r="M262" s="27"/>
      <c r="N262" s="27"/>
      <c r="O262" s="11" t="s">
        <v>134</v>
      </c>
    </row>
    <row r="263" spans="1:17" x14ac:dyDescent="0.3">
      <c r="A263" s="12" t="s">
        <v>36</v>
      </c>
      <c r="B263" s="28">
        <v>1</v>
      </c>
      <c r="C263" s="29" t="str">
        <f>IF(A263="","",VLOOKUP($A262,IF(LEN(A263)=2,WSB,WSA),VLOOKUP(LEFT(A263,1),Teams,4,FALSE),FALSE))</f>
        <v>Phoebe Green</v>
      </c>
      <c r="D263" s="29" t="str">
        <f t="shared" ref="D263:D268" si="70">IF(A263="","",VLOOKUP(LEFT(A263,1),Teams,2,FALSE))</f>
        <v>Lewes</v>
      </c>
      <c r="E263" s="30" t="s">
        <v>238</v>
      </c>
      <c r="F263" s="31">
        <v>6</v>
      </c>
      <c r="G263" s="10"/>
      <c r="H263" s="27" t="str">
        <f t="shared" ref="H263:M268" si="71">IF($A263="","",IF(LEFT($A263,1)=H$10,$F263,""))</f>
        <v/>
      </c>
      <c r="I263" s="27" t="str">
        <f t="shared" si="71"/>
        <v/>
      </c>
      <c r="J263" s="27" t="str">
        <f t="shared" si="71"/>
        <v/>
      </c>
      <c r="K263" s="27" t="str">
        <f t="shared" si="71"/>
        <v/>
      </c>
      <c r="L263" s="27">
        <f t="shared" si="71"/>
        <v>6</v>
      </c>
      <c r="M263" s="27" t="str">
        <f t="shared" si="71"/>
        <v/>
      </c>
      <c r="N263" s="27"/>
      <c r="O263" s="11"/>
      <c r="Q263" t="s">
        <v>129</v>
      </c>
    </row>
    <row r="264" spans="1:17" x14ac:dyDescent="0.3">
      <c r="A264" s="12" t="s">
        <v>38</v>
      </c>
      <c r="B264" s="28">
        <v>2</v>
      </c>
      <c r="C264" s="29" t="str">
        <f>IF(A264="","",VLOOKUP($A262,IF(LEN(A264)=2,WSB,WSA),VLOOKUP(LEFT(A264,1),Teams,4,FALSE),FALSE))</f>
        <v>Fracessca Crittenden</v>
      </c>
      <c r="D264" s="29" t="str">
        <f t="shared" si="70"/>
        <v>Brighton &amp; Hove</v>
      </c>
      <c r="E264" s="30" t="s">
        <v>239</v>
      </c>
      <c r="F264" s="31">
        <v>5</v>
      </c>
      <c r="G264" s="10"/>
      <c r="H264" s="27" t="str">
        <f t="shared" si="71"/>
        <v/>
      </c>
      <c r="I264" s="27">
        <f t="shared" si="71"/>
        <v>5</v>
      </c>
      <c r="J264" s="27" t="str">
        <f t="shared" si="71"/>
        <v/>
      </c>
      <c r="K264" s="27" t="str">
        <f t="shared" si="71"/>
        <v/>
      </c>
      <c r="L264" s="27" t="str">
        <f t="shared" si="71"/>
        <v/>
      </c>
      <c r="M264" s="27" t="str">
        <f t="shared" si="71"/>
        <v/>
      </c>
      <c r="N264" s="27"/>
      <c r="O264" s="11"/>
      <c r="Q264" t="s">
        <v>129</v>
      </c>
    </row>
    <row r="265" spans="1:17" x14ac:dyDescent="0.3">
      <c r="A265" s="1" t="s">
        <v>55</v>
      </c>
      <c r="B265" s="28" t="s">
        <v>8</v>
      </c>
      <c r="C265" s="29" t="str">
        <f>IF(A265="","",VLOOKUP($A262,IF(LEN(A265)=2,WSB,WSA),VLOOKUP(LEFT(A265,1),Teams,4,FALSE),FALSE))</f>
        <v>Alyssa Cornford</v>
      </c>
      <c r="D265" s="29" t="str">
        <f t="shared" si="70"/>
        <v>Hy Runners</v>
      </c>
      <c r="E265" s="30" t="s">
        <v>240</v>
      </c>
      <c r="F265" s="31">
        <v>4</v>
      </c>
      <c r="G265" s="10"/>
      <c r="H265" s="27" t="str">
        <f>IF($A266="","",IF(LEFT($A266,1)=H$10,$F265,""))</f>
        <v/>
      </c>
      <c r="I265" s="27" t="str">
        <f>IF($A266="","",IF(LEFT($A266,1)=I$10,$F265,""))</f>
        <v/>
      </c>
      <c r="J265" s="27">
        <f>IF($A266="","",IF(LEFT($A266,1)=J$10,$F265,""))</f>
        <v>4</v>
      </c>
      <c r="K265" s="27" t="str">
        <f>IF($A266="","",IF(LEFT($A266,1)=K$10,$F265,""))</f>
        <v/>
      </c>
      <c r="L265" s="27" t="str">
        <f>IF($A266="","",IF(LEFT($A266,1)=L$10,$F265,""))</f>
        <v/>
      </c>
      <c r="M265" s="27" t="str">
        <f t="shared" si="71"/>
        <v/>
      </c>
      <c r="N265" s="27"/>
      <c r="O265" s="11"/>
    </row>
    <row r="266" spans="1:17" x14ac:dyDescent="0.3">
      <c r="A266" s="12" t="s">
        <v>27</v>
      </c>
      <c r="B266" s="28" t="s">
        <v>11</v>
      </c>
      <c r="C266" s="29" t="str">
        <f>IF(A266="","",VLOOKUP($A262,IF(LEN(A266)=2,WSB,WSA),VLOOKUP(LEFT(A266,1),Teams,4,FALSE),FALSE))</f>
        <v>Alicia Stone</v>
      </c>
      <c r="D266" s="29" t="str">
        <f t="shared" si="70"/>
        <v>Eastbourne</v>
      </c>
      <c r="E266" s="30" t="s">
        <v>241</v>
      </c>
      <c r="F266" s="31">
        <v>3</v>
      </c>
      <c r="G266" s="10"/>
      <c r="H266" s="27"/>
      <c r="I266" s="27"/>
      <c r="J266" s="27"/>
      <c r="K266" s="27"/>
      <c r="L266" s="27"/>
      <c r="M266" s="27" t="str">
        <f t="shared" si="71"/>
        <v/>
      </c>
      <c r="N266" s="27"/>
      <c r="O266" s="11"/>
      <c r="Q266" t="s">
        <v>129</v>
      </c>
    </row>
    <row r="267" spans="1:17" x14ac:dyDescent="0.3">
      <c r="A267" s="12"/>
      <c r="B267" s="28" t="s">
        <v>17</v>
      </c>
      <c r="C267" s="29" t="str">
        <f>IF(A267="","",VLOOKUP($A262,IF(LEN(A267)=2,WSB,WSA),VLOOKUP(LEFT(A267,1),Teams,4,FALSE),FALSE))</f>
        <v/>
      </c>
      <c r="D267" s="29" t="str">
        <f t="shared" si="70"/>
        <v/>
      </c>
      <c r="E267" s="30"/>
      <c r="F267" s="31">
        <v>2</v>
      </c>
      <c r="G267" s="10"/>
      <c r="H267" s="27" t="str">
        <f t="shared" si="71"/>
        <v/>
      </c>
      <c r="I267" s="27" t="str">
        <f t="shared" si="71"/>
        <v/>
      </c>
      <c r="J267" s="27" t="str">
        <f t="shared" si="71"/>
        <v/>
      </c>
      <c r="K267" s="27" t="str">
        <f t="shared" si="71"/>
        <v/>
      </c>
      <c r="L267" s="27" t="str">
        <f t="shared" si="71"/>
        <v/>
      </c>
      <c r="M267" s="27" t="str">
        <f t="shared" si="71"/>
        <v/>
      </c>
      <c r="N267" s="27"/>
      <c r="O267" s="11"/>
    </row>
    <row r="268" spans="1:17" x14ac:dyDescent="0.3">
      <c r="A268" s="12"/>
      <c r="B268" s="28" t="s">
        <v>14</v>
      </c>
      <c r="C268" s="29" t="str">
        <f>IF(A268="","",VLOOKUP($A262,IF(LEN(A268)=2,WSB,WSA),VLOOKUP(LEFT(A268,1),Teams,4,FALSE),FALSE))</f>
        <v/>
      </c>
      <c r="D268" s="29" t="str">
        <f t="shared" si="70"/>
        <v/>
      </c>
      <c r="E268" s="30"/>
      <c r="F268" s="31">
        <v>1</v>
      </c>
      <c r="G268" s="10"/>
      <c r="H268" s="27" t="str">
        <f t="shared" si="71"/>
        <v/>
      </c>
      <c r="I268" s="27" t="str">
        <f t="shared" si="71"/>
        <v/>
      </c>
      <c r="J268" s="27" t="str">
        <f t="shared" si="71"/>
        <v/>
      </c>
      <c r="K268" s="27" t="str">
        <f t="shared" si="71"/>
        <v/>
      </c>
      <c r="L268" s="27" t="str">
        <f t="shared" si="71"/>
        <v/>
      </c>
      <c r="M268" s="27" t="str">
        <f t="shared" si="71"/>
        <v/>
      </c>
      <c r="N268" s="27">
        <f>21-SUM(H263:M268)</f>
        <v>6</v>
      </c>
      <c r="O268" s="11"/>
      <c r="Q268" t="s">
        <v>129</v>
      </c>
    </row>
    <row r="269" spans="1:17" x14ac:dyDescent="0.3">
      <c r="A269" s="36" t="s">
        <v>136</v>
      </c>
      <c r="B269" s="17"/>
      <c r="C269" s="32" t="s">
        <v>242</v>
      </c>
      <c r="D269" s="34"/>
      <c r="E269" s="35"/>
      <c r="F269" s="9"/>
      <c r="G269" s="10"/>
      <c r="H269" s="27"/>
      <c r="I269" s="27"/>
      <c r="J269" s="27"/>
      <c r="K269" s="27"/>
      <c r="L269" s="27"/>
      <c r="M269" s="27"/>
      <c r="N269" s="27"/>
      <c r="O269" s="11" t="s">
        <v>138</v>
      </c>
    </row>
    <row r="270" spans="1:17" x14ac:dyDescent="0.3">
      <c r="A270" s="12" t="s">
        <v>24</v>
      </c>
      <c r="B270" s="28">
        <v>1</v>
      </c>
      <c r="C270" s="29" t="str">
        <f>IF(A270="","",VLOOKUP($A269,IF(LEN(A270)=2,WSB,WSA),VLOOKUP(LEFT(A270,1),Teams,4,FALSE),FALSE))</f>
        <v>Lyla porter</v>
      </c>
      <c r="D270" s="29" t="str">
        <f t="shared" ref="D270:D275" si="72">IF(A270="","",VLOOKUP(LEFT(A270,1),Teams,2,FALSE))</f>
        <v>Brighton &amp; Hove</v>
      </c>
      <c r="E270" s="30" t="s">
        <v>243</v>
      </c>
      <c r="F270" s="31">
        <v>6</v>
      </c>
      <c r="G270" s="10"/>
      <c r="H270" s="27" t="str">
        <f t="shared" ref="H270:M275" si="73">IF($A270="","",IF(LEFT($A270,1)=H$10,$F270,""))</f>
        <v/>
      </c>
      <c r="I270" s="27">
        <f t="shared" si="73"/>
        <v>6</v>
      </c>
      <c r="J270" s="27" t="str">
        <f t="shared" si="73"/>
        <v/>
      </c>
      <c r="K270" s="27" t="str">
        <f t="shared" si="73"/>
        <v/>
      </c>
      <c r="L270" s="27" t="str">
        <f t="shared" si="73"/>
        <v/>
      </c>
      <c r="M270" s="27" t="str">
        <f t="shared" si="73"/>
        <v/>
      </c>
      <c r="N270" s="27"/>
      <c r="O270" s="11"/>
      <c r="Q270" t="s">
        <v>140</v>
      </c>
    </row>
    <row r="271" spans="1:17" x14ac:dyDescent="0.3">
      <c r="A271" s="12" t="s">
        <v>29</v>
      </c>
      <c r="B271" s="28">
        <v>2</v>
      </c>
      <c r="C271" s="29" t="str">
        <f>IF(A271="","",VLOOKUP($A269,IF(LEN(A271)=2,WSB,WSA),VLOOKUP(LEFT(A271,1),Teams,4,FALSE),FALSE))</f>
        <v>Ellie Tennant</v>
      </c>
      <c r="D271" s="29" t="str">
        <f t="shared" si="72"/>
        <v>Lewes</v>
      </c>
      <c r="E271" s="30" t="s">
        <v>244</v>
      </c>
      <c r="F271" s="31">
        <v>5</v>
      </c>
      <c r="G271" s="10"/>
      <c r="H271" s="27" t="str">
        <f t="shared" si="73"/>
        <v/>
      </c>
      <c r="I271" s="27" t="str">
        <f t="shared" si="73"/>
        <v/>
      </c>
      <c r="J271" s="27" t="str">
        <f t="shared" si="73"/>
        <v/>
      </c>
      <c r="K271" s="27" t="str">
        <f t="shared" si="73"/>
        <v/>
      </c>
      <c r="L271" s="27">
        <f t="shared" si="73"/>
        <v>5</v>
      </c>
      <c r="M271" s="27" t="str">
        <f t="shared" si="73"/>
        <v/>
      </c>
      <c r="N271" s="27"/>
      <c r="O271" s="11"/>
      <c r="Q271" t="s">
        <v>140</v>
      </c>
    </row>
    <row r="272" spans="1:17" x14ac:dyDescent="0.3">
      <c r="A272" s="12" t="s">
        <v>47</v>
      </c>
      <c r="B272" s="28" t="s">
        <v>8</v>
      </c>
      <c r="C272" s="29" t="str">
        <f>IF(A272="","",VLOOKUP($A269,IF(LEN(A272)=2,WSB,WSA),VLOOKUP(LEFT(A272,1),Teams,4,FALSE),FALSE))</f>
        <v>Kitty Morgan</v>
      </c>
      <c r="D272" s="29" t="str">
        <f t="shared" si="72"/>
        <v>Hy Runners</v>
      </c>
      <c r="E272" s="30" t="s">
        <v>245</v>
      </c>
      <c r="F272" s="31">
        <v>4</v>
      </c>
      <c r="G272" s="10"/>
      <c r="H272" s="27" t="str">
        <f t="shared" si="73"/>
        <v/>
      </c>
      <c r="I272" s="27" t="str">
        <f t="shared" si="73"/>
        <v/>
      </c>
      <c r="J272" s="27" t="str">
        <f t="shared" si="73"/>
        <v/>
      </c>
      <c r="K272" s="27">
        <f t="shared" si="73"/>
        <v>4</v>
      </c>
      <c r="L272" s="27" t="str">
        <f t="shared" si="73"/>
        <v/>
      </c>
      <c r="M272" s="27" t="str">
        <f t="shared" si="73"/>
        <v/>
      </c>
      <c r="N272" s="27"/>
      <c r="O272" s="11"/>
    </row>
    <row r="273" spans="1:17" x14ac:dyDescent="0.3">
      <c r="A273" s="12"/>
      <c r="B273" s="28" t="s">
        <v>11</v>
      </c>
      <c r="C273" s="29" t="str">
        <f>IF(A273="","",VLOOKUP($A269,IF(LEN(A273)=2,WSB,WSA),VLOOKUP(LEFT(A273,1),Teams,4,FALSE),FALSE))</f>
        <v/>
      </c>
      <c r="D273" s="29" t="str">
        <f t="shared" si="72"/>
        <v/>
      </c>
      <c r="E273" s="30"/>
      <c r="F273" s="31">
        <v>3</v>
      </c>
      <c r="G273" s="10"/>
      <c r="H273" s="27" t="str">
        <f t="shared" si="73"/>
        <v/>
      </c>
      <c r="I273" s="27" t="str">
        <f t="shared" si="73"/>
        <v/>
      </c>
      <c r="J273" s="27" t="str">
        <f t="shared" si="73"/>
        <v/>
      </c>
      <c r="K273" s="27" t="str">
        <f t="shared" si="73"/>
        <v/>
      </c>
      <c r="L273" s="27" t="str">
        <f t="shared" si="73"/>
        <v/>
      </c>
      <c r="M273" s="27" t="str">
        <f t="shared" si="73"/>
        <v/>
      </c>
      <c r="N273" s="27"/>
      <c r="O273" s="11"/>
      <c r="Q273" t="s">
        <v>140</v>
      </c>
    </row>
    <row r="274" spans="1:17" x14ac:dyDescent="0.3">
      <c r="A274" s="12"/>
      <c r="B274" s="28" t="s">
        <v>17</v>
      </c>
      <c r="C274" s="29" t="str">
        <f>IF(A274="","",VLOOKUP($A269,IF(LEN(A274)=2,WSB,WSA),VLOOKUP(LEFT(A274,1),Teams,4,FALSE),FALSE))</f>
        <v/>
      </c>
      <c r="D274" s="29" t="str">
        <f t="shared" si="72"/>
        <v/>
      </c>
      <c r="E274" s="30"/>
      <c r="F274" s="31">
        <v>2</v>
      </c>
      <c r="G274" s="10"/>
      <c r="H274" s="27" t="str">
        <f t="shared" si="73"/>
        <v/>
      </c>
      <c r="I274" s="27" t="str">
        <f t="shared" si="73"/>
        <v/>
      </c>
      <c r="J274" s="27" t="str">
        <f t="shared" si="73"/>
        <v/>
      </c>
      <c r="K274" s="27" t="str">
        <f t="shared" si="73"/>
        <v/>
      </c>
      <c r="L274" s="27" t="str">
        <f t="shared" si="73"/>
        <v/>
      </c>
      <c r="M274" s="27" t="str">
        <f t="shared" si="73"/>
        <v/>
      </c>
      <c r="N274" s="27"/>
      <c r="O274" s="11"/>
    </row>
    <row r="275" spans="1:17" x14ac:dyDescent="0.3">
      <c r="A275" s="12"/>
      <c r="B275" s="28" t="s">
        <v>14</v>
      </c>
      <c r="C275" s="29" t="str">
        <f>IF(A275="","",VLOOKUP($A269,IF(LEN(A275)=2,WSB,WSA),VLOOKUP(LEFT(A275,1),Teams,4,FALSE),FALSE))</f>
        <v/>
      </c>
      <c r="D275" s="29" t="str">
        <f t="shared" si="72"/>
        <v/>
      </c>
      <c r="E275" s="30"/>
      <c r="F275" s="31">
        <v>1</v>
      </c>
      <c r="G275" s="10"/>
      <c r="H275" s="27" t="str">
        <f t="shared" si="73"/>
        <v/>
      </c>
      <c r="I275" s="27" t="str">
        <f t="shared" si="73"/>
        <v/>
      </c>
      <c r="J275" s="27" t="str">
        <f t="shared" si="73"/>
        <v/>
      </c>
      <c r="K275" s="27" t="str">
        <f t="shared" si="73"/>
        <v/>
      </c>
      <c r="L275" s="27" t="str">
        <f t="shared" si="73"/>
        <v/>
      </c>
      <c r="M275" s="27" t="str">
        <f t="shared" si="73"/>
        <v/>
      </c>
      <c r="N275" s="27">
        <f>21-SUM(H270:M275)</f>
        <v>6</v>
      </c>
      <c r="O275" s="11"/>
      <c r="Q275" t="s">
        <v>140</v>
      </c>
    </row>
    <row r="276" spans="1:17" x14ac:dyDescent="0.3">
      <c r="A276" s="36" t="s">
        <v>136</v>
      </c>
      <c r="B276" s="17"/>
      <c r="C276" s="32" t="s">
        <v>246</v>
      </c>
      <c r="D276" s="34"/>
      <c r="E276" s="35"/>
      <c r="F276" s="9"/>
      <c r="G276" s="10"/>
      <c r="H276" s="27"/>
      <c r="I276" s="27"/>
      <c r="J276" s="27"/>
      <c r="K276" s="27"/>
      <c r="L276" s="27"/>
      <c r="M276" s="27"/>
      <c r="N276" s="27"/>
      <c r="O276" s="11" t="s">
        <v>143</v>
      </c>
    </row>
    <row r="277" spans="1:17" x14ac:dyDescent="0.3">
      <c r="A277" s="12" t="s">
        <v>38</v>
      </c>
      <c r="B277" s="28">
        <v>1</v>
      </c>
      <c r="C277" s="29" t="str">
        <f>IF(A277="","",VLOOKUP($A276,IF(LEN(A277)=2,WSB,WSA),VLOOKUP(LEFT(A277,1),Teams,4,FALSE),FALSE))</f>
        <v>Betty Grice</v>
      </c>
      <c r="D277" s="29" t="str">
        <f t="shared" ref="D277:D282" si="74">IF(A277="","",VLOOKUP(LEFT(A277,1),Teams,2,FALSE))</f>
        <v>Brighton &amp; Hove</v>
      </c>
      <c r="E277" s="30" t="s">
        <v>247</v>
      </c>
      <c r="F277" s="31">
        <v>6</v>
      </c>
      <c r="G277" s="10"/>
      <c r="H277" s="27" t="str">
        <f t="shared" ref="H277:M282" si="75">IF($A277="","",IF(LEFT($A277,1)=H$10,$F277,""))</f>
        <v/>
      </c>
      <c r="I277" s="27">
        <f t="shared" si="75"/>
        <v>6</v>
      </c>
      <c r="J277" s="27" t="str">
        <f t="shared" si="75"/>
        <v/>
      </c>
      <c r="K277" s="27" t="str">
        <f t="shared" si="75"/>
        <v/>
      </c>
      <c r="L277" s="27" t="str">
        <f t="shared" si="75"/>
        <v/>
      </c>
      <c r="M277" s="27" t="str">
        <f t="shared" si="75"/>
        <v/>
      </c>
      <c r="N277" s="27"/>
      <c r="O277" s="11"/>
      <c r="Q277" t="s">
        <v>140</v>
      </c>
    </row>
    <row r="278" spans="1:17" x14ac:dyDescent="0.3">
      <c r="A278" s="12" t="s">
        <v>36</v>
      </c>
      <c r="B278" s="28">
        <v>2</v>
      </c>
      <c r="C278" s="29" t="str">
        <f>IF(A278="","",VLOOKUP($A276,IF(LEN(A278)=2,WSB,WSA),VLOOKUP(LEFT(A278,1),Teams,4,FALSE),FALSE))</f>
        <v>Anna Westbury</v>
      </c>
      <c r="D278" s="29" t="str">
        <f t="shared" si="74"/>
        <v>Lewes</v>
      </c>
      <c r="E278" s="30" t="s">
        <v>248</v>
      </c>
      <c r="F278" s="31">
        <v>5</v>
      </c>
      <c r="G278" s="10"/>
      <c r="H278" s="27" t="str">
        <f t="shared" si="75"/>
        <v/>
      </c>
      <c r="I278" s="27" t="str">
        <f t="shared" si="75"/>
        <v/>
      </c>
      <c r="J278" s="27" t="str">
        <f t="shared" si="75"/>
        <v/>
      </c>
      <c r="K278" s="27" t="str">
        <f t="shared" si="75"/>
        <v/>
      </c>
      <c r="L278" s="27">
        <f t="shared" si="75"/>
        <v>5</v>
      </c>
      <c r="M278" s="27" t="str">
        <f t="shared" si="75"/>
        <v/>
      </c>
      <c r="N278" s="27"/>
      <c r="O278" s="11"/>
      <c r="Q278" t="s">
        <v>140</v>
      </c>
    </row>
    <row r="279" spans="1:17" x14ac:dyDescent="0.3">
      <c r="A279" s="12"/>
      <c r="B279" s="28" t="s">
        <v>8</v>
      </c>
      <c r="C279" s="29" t="str">
        <f>IF(A279="","",VLOOKUP($A276,IF(LEN(A279)=2,WSB,WSA),VLOOKUP(LEFT(A279,1),Teams,4,FALSE),FALSE))</f>
        <v/>
      </c>
      <c r="D279" s="29" t="str">
        <f t="shared" si="74"/>
        <v/>
      </c>
      <c r="E279" s="30"/>
      <c r="F279" s="31">
        <v>4</v>
      </c>
      <c r="G279" s="10"/>
      <c r="H279" s="27" t="str">
        <f t="shared" si="75"/>
        <v/>
      </c>
      <c r="I279" s="27" t="str">
        <f t="shared" si="75"/>
        <v/>
      </c>
      <c r="J279" s="27" t="str">
        <f t="shared" si="75"/>
        <v/>
      </c>
      <c r="K279" s="27" t="str">
        <f t="shared" si="75"/>
        <v/>
      </c>
      <c r="L279" s="27" t="str">
        <f t="shared" si="75"/>
        <v/>
      </c>
      <c r="M279" s="27" t="str">
        <f t="shared" si="75"/>
        <v/>
      </c>
      <c r="N279" s="27"/>
      <c r="O279" s="11"/>
    </row>
    <row r="280" spans="1:17" x14ac:dyDescent="0.3">
      <c r="A280" s="12"/>
      <c r="B280" s="28" t="s">
        <v>11</v>
      </c>
      <c r="C280" s="29" t="str">
        <f>IF(A280="","",VLOOKUP($A276,IF(LEN(A280)=2,WSB,WSA),VLOOKUP(LEFT(A280,1),Teams,4,FALSE),FALSE))</f>
        <v/>
      </c>
      <c r="D280" s="29" t="str">
        <f t="shared" si="74"/>
        <v/>
      </c>
      <c r="E280" s="30"/>
      <c r="F280" s="31">
        <v>3</v>
      </c>
      <c r="G280" s="10"/>
      <c r="H280" s="27" t="str">
        <f t="shared" si="75"/>
        <v/>
      </c>
      <c r="I280" s="27" t="str">
        <f t="shared" si="75"/>
        <v/>
      </c>
      <c r="J280" s="27" t="str">
        <f t="shared" si="75"/>
        <v/>
      </c>
      <c r="K280" s="27" t="str">
        <f t="shared" si="75"/>
        <v/>
      </c>
      <c r="L280" s="27" t="str">
        <f t="shared" si="75"/>
        <v/>
      </c>
      <c r="M280" s="27" t="str">
        <f t="shared" si="75"/>
        <v/>
      </c>
      <c r="N280" s="27"/>
      <c r="O280" s="11"/>
      <c r="Q280" t="s">
        <v>140</v>
      </c>
    </row>
    <row r="281" spans="1:17" x14ac:dyDescent="0.3">
      <c r="A281" s="12"/>
      <c r="B281" s="28" t="s">
        <v>17</v>
      </c>
      <c r="C281" s="29" t="str">
        <f>IF(A281="","",VLOOKUP($A276,IF(LEN(A281)=2,WSB,WSA),VLOOKUP(LEFT(A281,1),Teams,4,FALSE),FALSE))</f>
        <v/>
      </c>
      <c r="D281" s="29" t="str">
        <f t="shared" si="74"/>
        <v/>
      </c>
      <c r="E281" s="30"/>
      <c r="F281" s="31">
        <v>2</v>
      </c>
      <c r="G281" s="10"/>
      <c r="H281" s="27" t="str">
        <f t="shared" si="75"/>
        <v/>
      </c>
      <c r="I281" s="27" t="str">
        <f t="shared" si="75"/>
        <v/>
      </c>
      <c r="J281" s="27" t="str">
        <f t="shared" si="75"/>
        <v/>
      </c>
      <c r="K281" s="27" t="str">
        <f t="shared" si="75"/>
        <v/>
      </c>
      <c r="L281" s="27" t="str">
        <f t="shared" si="75"/>
        <v/>
      </c>
      <c r="M281" s="27" t="str">
        <f t="shared" si="75"/>
        <v/>
      </c>
      <c r="N281" s="27"/>
      <c r="O281" s="11"/>
    </row>
    <row r="282" spans="1:17" x14ac:dyDescent="0.3">
      <c r="A282" s="12"/>
      <c r="B282" s="28" t="s">
        <v>14</v>
      </c>
      <c r="C282" s="29" t="str">
        <f>IF(A282="","",VLOOKUP($A276,IF(LEN(A282)=2,WSB,WSA),VLOOKUP(LEFT(A282,1),Teams,4,FALSE),FALSE))</f>
        <v/>
      </c>
      <c r="D282" s="29" t="str">
        <f t="shared" si="74"/>
        <v/>
      </c>
      <c r="E282" s="30"/>
      <c r="F282" s="31">
        <v>1</v>
      </c>
      <c r="G282" s="10"/>
      <c r="H282" s="27" t="str">
        <f t="shared" si="75"/>
        <v/>
      </c>
      <c r="I282" s="27" t="str">
        <f t="shared" si="75"/>
        <v/>
      </c>
      <c r="J282" s="27" t="str">
        <f t="shared" si="75"/>
        <v/>
      </c>
      <c r="K282" s="27" t="str">
        <f t="shared" si="75"/>
        <v/>
      </c>
      <c r="L282" s="27" t="str">
        <f t="shared" si="75"/>
        <v/>
      </c>
      <c r="M282" s="27" t="str">
        <f t="shared" si="75"/>
        <v/>
      </c>
      <c r="N282" s="27">
        <f>21-SUM(H277:M282)</f>
        <v>10</v>
      </c>
      <c r="O282" s="11"/>
      <c r="Q282" t="s">
        <v>140</v>
      </c>
    </row>
    <row r="283" spans="1:17" x14ac:dyDescent="0.3">
      <c r="A283" s="36" t="s">
        <v>145</v>
      </c>
      <c r="B283" s="17"/>
      <c r="C283" s="32" t="s">
        <v>249</v>
      </c>
      <c r="D283" s="34"/>
      <c r="E283" s="35"/>
      <c r="F283" s="9"/>
      <c r="G283" s="10"/>
      <c r="H283" s="27"/>
      <c r="I283" s="27"/>
      <c r="J283" s="27"/>
      <c r="K283" s="27"/>
      <c r="L283" s="27"/>
      <c r="M283" s="27"/>
      <c r="N283" s="27"/>
      <c r="O283" s="11" t="s">
        <v>147</v>
      </c>
    </row>
    <row r="284" spans="1:17" x14ac:dyDescent="0.3">
      <c r="A284" s="12" t="s">
        <v>24</v>
      </c>
      <c r="B284" s="28">
        <v>1</v>
      </c>
      <c r="C284" s="29" t="str">
        <f>IF(A284="","",VLOOKUP($A283,IF(LEN(A284)=2,WSB,WSA),VLOOKUP(LEFT(A284,1),Teams,4,FALSE),FALSE))</f>
        <v>Neve Talbot</v>
      </c>
      <c r="D284" s="29" t="str">
        <f t="shared" ref="D284:D289" si="76">IF(A284="","",VLOOKUP(LEFT(A284,1),Teams,2,FALSE))</f>
        <v>Brighton &amp; Hove</v>
      </c>
      <c r="E284" s="30" t="s">
        <v>250</v>
      </c>
      <c r="F284" s="31">
        <v>6</v>
      </c>
      <c r="G284" s="10"/>
      <c r="H284" s="27" t="str">
        <f t="shared" ref="H284:M289" si="77">IF($A284="","",IF(LEFT($A284,1)=H$10,$F284,""))</f>
        <v/>
      </c>
      <c r="I284" s="27">
        <f t="shared" si="77"/>
        <v>6</v>
      </c>
      <c r="J284" s="27" t="str">
        <f t="shared" si="77"/>
        <v/>
      </c>
      <c r="K284" s="27" t="str">
        <f t="shared" si="77"/>
        <v/>
      </c>
      <c r="L284" s="27" t="str">
        <f t="shared" si="77"/>
        <v/>
      </c>
      <c r="M284" s="27" t="str">
        <f t="shared" si="77"/>
        <v/>
      </c>
      <c r="N284" s="27"/>
      <c r="O284" s="11"/>
      <c r="Q284" t="s">
        <v>149</v>
      </c>
    </row>
    <row r="285" spans="1:17" x14ac:dyDescent="0.3">
      <c r="A285" s="12" t="s">
        <v>67</v>
      </c>
      <c r="B285" s="28">
        <v>2</v>
      </c>
      <c r="C285" s="29" t="str">
        <f>IF(A285="","",VLOOKUP($A283,IF(LEN(A285)=2,WSB,WSA),VLOOKUP(LEFT(A285,1),Teams,4,FALSE),FALSE))</f>
        <v>Pippa Reynolds</v>
      </c>
      <c r="D285" s="29" t="str">
        <f t="shared" si="76"/>
        <v>Lewes</v>
      </c>
      <c r="E285" s="30" t="s">
        <v>251</v>
      </c>
      <c r="F285" s="31">
        <v>5</v>
      </c>
      <c r="G285" s="10"/>
      <c r="H285" s="27" t="str">
        <f t="shared" si="77"/>
        <v/>
      </c>
      <c r="I285" s="27" t="str">
        <f t="shared" si="77"/>
        <v/>
      </c>
      <c r="J285" s="27" t="str">
        <f t="shared" si="77"/>
        <v/>
      </c>
      <c r="K285" s="27" t="str">
        <f t="shared" si="77"/>
        <v/>
      </c>
      <c r="L285" s="27">
        <f t="shared" si="77"/>
        <v>5</v>
      </c>
      <c r="M285" s="27" t="str">
        <f t="shared" si="77"/>
        <v/>
      </c>
      <c r="N285" s="27"/>
      <c r="O285" s="11"/>
      <c r="Q285" t="s">
        <v>149</v>
      </c>
    </row>
    <row r="286" spans="1:17" x14ac:dyDescent="0.3">
      <c r="A286" s="12" t="s">
        <v>40</v>
      </c>
      <c r="B286" s="28" t="s">
        <v>8</v>
      </c>
      <c r="C286" s="29" t="str">
        <f>IF(A286="","",VLOOKUP($A283,IF(LEN(A286)=2,WSB,WSA),VLOOKUP(LEFT(A286,1),Teams,4,FALSE),FALSE))</f>
        <v>Sophie Cann</v>
      </c>
      <c r="D286" s="29" t="str">
        <f t="shared" si="76"/>
        <v>Eastbourne</v>
      </c>
      <c r="E286" s="30" t="s">
        <v>252</v>
      </c>
      <c r="F286" s="31">
        <v>4</v>
      </c>
      <c r="G286" s="10"/>
      <c r="H286" s="27" t="str">
        <f t="shared" si="77"/>
        <v/>
      </c>
      <c r="I286" s="27" t="str">
        <f t="shared" si="77"/>
        <v/>
      </c>
      <c r="J286" s="27">
        <f t="shared" si="77"/>
        <v>4</v>
      </c>
      <c r="K286" s="27" t="str">
        <f t="shared" si="77"/>
        <v/>
      </c>
      <c r="L286" s="27" t="str">
        <f t="shared" si="77"/>
        <v/>
      </c>
      <c r="M286" s="27" t="str">
        <f t="shared" si="77"/>
        <v/>
      </c>
      <c r="N286" s="27"/>
      <c r="O286" s="11"/>
    </row>
    <row r="287" spans="1:17" x14ac:dyDescent="0.3">
      <c r="A287" s="12" t="s">
        <v>47</v>
      </c>
      <c r="B287" s="28" t="s">
        <v>11</v>
      </c>
      <c r="C287" s="29" t="str">
        <f>IF(A287="","",VLOOKUP($A283,IF(LEN(A287)=2,WSB,WSA),VLOOKUP(LEFT(A287,1),Teams,4,FALSE),FALSE))</f>
        <v xml:space="preserve">Ava Morrissy </v>
      </c>
      <c r="D287" s="29" t="str">
        <f t="shared" si="76"/>
        <v>Hy Runners</v>
      </c>
      <c r="E287" s="30" t="s">
        <v>253</v>
      </c>
      <c r="F287" s="31">
        <v>3</v>
      </c>
      <c r="G287" s="10"/>
      <c r="H287" s="27" t="str">
        <f t="shared" si="77"/>
        <v/>
      </c>
      <c r="I287" s="27" t="str">
        <f t="shared" si="77"/>
        <v/>
      </c>
      <c r="J287" s="27" t="str">
        <f t="shared" si="77"/>
        <v/>
      </c>
      <c r="K287" s="27">
        <f t="shared" si="77"/>
        <v>3</v>
      </c>
      <c r="L287" s="27" t="str">
        <f t="shared" si="77"/>
        <v/>
      </c>
      <c r="M287" s="27" t="str">
        <f t="shared" si="77"/>
        <v/>
      </c>
      <c r="N287" s="27"/>
      <c r="O287" s="11"/>
      <c r="Q287" t="s">
        <v>149</v>
      </c>
    </row>
    <row r="288" spans="1:17" x14ac:dyDescent="0.3">
      <c r="A288" s="12"/>
      <c r="B288" s="28" t="s">
        <v>17</v>
      </c>
      <c r="C288" s="29" t="str">
        <f>IF(A288="","",VLOOKUP($A283,IF(LEN(A288)=2,WSB,WSA),VLOOKUP(LEFT(A288,1),Teams,4,FALSE),FALSE))</f>
        <v/>
      </c>
      <c r="D288" s="29" t="str">
        <f t="shared" si="76"/>
        <v/>
      </c>
      <c r="E288" s="30"/>
      <c r="F288" s="31">
        <v>2</v>
      </c>
      <c r="G288" s="10"/>
      <c r="H288" s="27" t="str">
        <f t="shared" si="77"/>
        <v/>
      </c>
      <c r="I288" s="27" t="str">
        <f t="shared" si="77"/>
        <v/>
      </c>
      <c r="J288" s="27" t="str">
        <f t="shared" si="77"/>
        <v/>
      </c>
      <c r="K288" s="27" t="str">
        <f t="shared" si="77"/>
        <v/>
      </c>
      <c r="L288" s="27" t="str">
        <f t="shared" si="77"/>
        <v/>
      </c>
      <c r="M288" s="27" t="str">
        <f t="shared" si="77"/>
        <v/>
      </c>
      <c r="N288" s="27"/>
      <c r="O288" s="11"/>
    </row>
    <row r="289" spans="1:17" x14ac:dyDescent="0.3">
      <c r="A289" s="12"/>
      <c r="B289" s="28" t="s">
        <v>14</v>
      </c>
      <c r="C289" s="29" t="str">
        <f>IF(A289="","",VLOOKUP($A283,IF(LEN(A289)=2,WSB,WSA),VLOOKUP(LEFT(A289,1),Teams,4,FALSE),FALSE))</f>
        <v/>
      </c>
      <c r="D289" s="29" t="str">
        <f t="shared" si="76"/>
        <v/>
      </c>
      <c r="E289" s="30"/>
      <c r="F289" s="31">
        <v>1</v>
      </c>
      <c r="G289" s="10"/>
      <c r="H289" s="27" t="str">
        <f t="shared" si="77"/>
        <v/>
      </c>
      <c r="I289" s="27" t="str">
        <f t="shared" si="77"/>
        <v/>
      </c>
      <c r="J289" s="27" t="str">
        <f t="shared" si="77"/>
        <v/>
      </c>
      <c r="K289" s="27" t="str">
        <f t="shared" si="77"/>
        <v/>
      </c>
      <c r="L289" s="27" t="str">
        <f t="shared" si="77"/>
        <v/>
      </c>
      <c r="M289" s="27" t="str">
        <f t="shared" si="77"/>
        <v/>
      </c>
      <c r="N289" s="27">
        <f>21-SUM(H284:M289)</f>
        <v>3</v>
      </c>
      <c r="O289" s="11"/>
      <c r="Q289" t="s">
        <v>149</v>
      </c>
    </row>
    <row r="290" spans="1:17" x14ac:dyDescent="0.3">
      <c r="A290" s="36" t="s">
        <v>145</v>
      </c>
      <c r="B290" s="17"/>
      <c r="C290" s="32" t="s">
        <v>254</v>
      </c>
      <c r="D290" s="34"/>
      <c r="E290" s="35"/>
      <c r="F290" s="9"/>
      <c r="G290" s="10"/>
      <c r="H290" s="27"/>
      <c r="I290" s="27"/>
      <c r="J290" s="27"/>
      <c r="K290" s="27"/>
      <c r="L290" s="27"/>
      <c r="M290" s="27"/>
      <c r="N290" s="27"/>
      <c r="O290" s="11" t="s">
        <v>154</v>
      </c>
    </row>
    <row r="291" spans="1:17" x14ac:dyDescent="0.3">
      <c r="A291" s="12" t="s">
        <v>38</v>
      </c>
      <c r="B291" s="28">
        <v>1</v>
      </c>
      <c r="C291" s="29" t="str">
        <f>IF(A291="","",VLOOKUP($A290,IF(LEN(A291)=2,WSB,WSA),VLOOKUP(LEFT(A291,1),Teams,4,FALSE),FALSE))</f>
        <v>Mia Diacci</v>
      </c>
      <c r="D291" s="29" t="str">
        <f t="shared" ref="D291:D296" si="78">IF(A291="","",VLOOKUP(LEFT(A291,1),Teams,2,FALSE))</f>
        <v>Brighton &amp; Hove</v>
      </c>
      <c r="E291" s="30" t="s">
        <v>255</v>
      </c>
      <c r="F291" s="31">
        <v>6</v>
      </c>
      <c r="G291" s="10"/>
      <c r="H291" s="27" t="str">
        <f t="shared" ref="H291:M296" si="79">IF($A291="","",IF(LEFT($A291,1)=H$10,$F291,""))</f>
        <v/>
      </c>
      <c r="I291" s="27">
        <f t="shared" si="79"/>
        <v>6</v>
      </c>
      <c r="J291" s="27" t="str">
        <f t="shared" si="79"/>
        <v/>
      </c>
      <c r="K291" s="27" t="str">
        <f t="shared" si="79"/>
        <v/>
      </c>
      <c r="L291" s="27" t="str">
        <f t="shared" si="79"/>
        <v/>
      </c>
      <c r="M291" s="27" t="str">
        <f t="shared" si="79"/>
        <v/>
      </c>
      <c r="N291" s="27"/>
      <c r="O291" s="11"/>
      <c r="Q291" t="s">
        <v>149</v>
      </c>
    </row>
    <row r="292" spans="1:17" x14ac:dyDescent="0.3">
      <c r="A292" s="12" t="s">
        <v>27</v>
      </c>
      <c r="B292" s="28">
        <v>2</v>
      </c>
      <c r="C292" s="29" t="str">
        <f>IF(A292="","",VLOOKUP($A290,IF(LEN(A292)=2,WSB,WSA),VLOOKUP(LEFT(A292,1),Teams,4,FALSE),FALSE))</f>
        <v>Alicia Stone</v>
      </c>
      <c r="D292" s="29" t="str">
        <f t="shared" si="78"/>
        <v>Eastbourne</v>
      </c>
      <c r="E292" s="30" t="s">
        <v>256</v>
      </c>
      <c r="F292" s="31">
        <v>5</v>
      </c>
      <c r="G292" s="10"/>
      <c r="H292" s="27" t="str">
        <f t="shared" si="79"/>
        <v/>
      </c>
      <c r="I292" s="27" t="str">
        <f t="shared" si="79"/>
        <v/>
      </c>
      <c r="J292" s="27">
        <f t="shared" si="79"/>
        <v>5</v>
      </c>
      <c r="K292" s="27" t="str">
        <f t="shared" si="79"/>
        <v/>
      </c>
      <c r="L292" s="27" t="str">
        <f t="shared" si="79"/>
        <v/>
      </c>
      <c r="M292" s="27" t="str">
        <f t="shared" si="79"/>
        <v/>
      </c>
      <c r="N292" s="27"/>
      <c r="O292" s="11"/>
      <c r="Q292" t="s">
        <v>149</v>
      </c>
    </row>
    <row r="293" spans="1:17" x14ac:dyDescent="0.3">
      <c r="A293" s="12" t="s">
        <v>55</v>
      </c>
      <c r="B293" s="28" t="s">
        <v>8</v>
      </c>
      <c r="C293" s="29" t="str">
        <f>IF(A293="","",VLOOKUP($A290,IF(LEN(A293)=2,WSB,WSA),VLOOKUP(LEFT(A293,1),Teams,4,FALSE),FALSE))</f>
        <v>Amelia Skelton</v>
      </c>
      <c r="D293" s="29" t="str">
        <f t="shared" si="78"/>
        <v>Hy Runners</v>
      </c>
      <c r="E293" s="30" t="s">
        <v>257</v>
      </c>
      <c r="F293" s="31">
        <v>4</v>
      </c>
      <c r="G293" s="10"/>
      <c r="H293" s="27" t="str">
        <f t="shared" si="79"/>
        <v/>
      </c>
      <c r="I293" s="27" t="str">
        <f t="shared" si="79"/>
        <v/>
      </c>
      <c r="J293" s="27" t="str">
        <f t="shared" si="79"/>
        <v/>
      </c>
      <c r="K293" s="27">
        <f t="shared" si="79"/>
        <v>4</v>
      </c>
      <c r="L293" s="27" t="str">
        <f t="shared" si="79"/>
        <v/>
      </c>
      <c r="M293" s="27" t="str">
        <f t="shared" si="79"/>
        <v/>
      </c>
      <c r="N293" s="27"/>
      <c r="O293" s="11"/>
    </row>
    <row r="294" spans="1:17" x14ac:dyDescent="0.3">
      <c r="A294" s="12"/>
      <c r="B294" s="28" t="s">
        <v>11</v>
      </c>
      <c r="C294" s="29" t="str">
        <f>IF(A294="","",VLOOKUP($A290,IF(LEN(A294)=2,WSB,WSA),VLOOKUP(LEFT(A294,1),Teams,4,FALSE),FALSE))</f>
        <v/>
      </c>
      <c r="D294" s="29" t="str">
        <f t="shared" si="78"/>
        <v/>
      </c>
      <c r="E294" s="30"/>
      <c r="F294" s="31">
        <v>3</v>
      </c>
      <c r="G294" s="10"/>
      <c r="H294" s="27" t="str">
        <f t="shared" si="79"/>
        <v/>
      </c>
      <c r="I294" s="27" t="str">
        <f t="shared" si="79"/>
        <v/>
      </c>
      <c r="J294" s="27" t="str">
        <f t="shared" si="79"/>
        <v/>
      </c>
      <c r="K294" s="27" t="str">
        <f t="shared" si="79"/>
        <v/>
      </c>
      <c r="L294" s="27" t="str">
        <f t="shared" si="79"/>
        <v/>
      </c>
      <c r="M294" s="27" t="str">
        <f t="shared" si="79"/>
        <v/>
      </c>
      <c r="N294" s="27"/>
      <c r="O294" s="11"/>
      <c r="Q294" t="s">
        <v>149</v>
      </c>
    </row>
    <row r="295" spans="1:17" x14ac:dyDescent="0.3">
      <c r="A295" s="12"/>
      <c r="B295" s="28" t="s">
        <v>17</v>
      </c>
      <c r="C295" s="29" t="str">
        <f>IF(A295="","",VLOOKUP($A290,IF(LEN(A295)=2,WSB,WSA),VLOOKUP(LEFT(A295,1),Teams,4,FALSE),FALSE))</f>
        <v/>
      </c>
      <c r="D295" s="29" t="str">
        <f t="shared" si="78"/>
        <v/>
      </c>
      <c r="E295" s="30"/>
      <c r="F295" s="31">
        <v>2</v>
      </c>
      <c r="G295" s="10"/>
      <c r="H295" s="27" t="str">
        <f t="shared" si="79"/>
        <v/>
      </c>
      <c r="I295" s="27" t="str">
        <f t="shared" si="79"/>
        <v/>
      </c>
      <c r="J295" s="27" t="str">
        <f t="shared" si="79"/>
        <v/>
      </c>
      <c r="K295" s="27" t="str">
        <f t="shared" si="79"/>
        <v/>
      </c>
      <c r="L295" s="27" t="str">
        <f t="shared" si="79"/>
        <v/>
      </c>
      <c r="M295" s="27" t="str">
        <f t="shared" si="79"/>
        <v/>
      </c>
      <c r="N295" s="27"/>
      <c r="O295" s="11"/>
    </row>
    <row r="296" spans="1:17" x14ac:dyDescent="0.3">
      <c r="A296" s="12"/>
      <c r="B296" s="28" t="s">
        <v>14</v>
      </c>
      <c r="C296" s="29" t="str">
        <f>IF(A296="","",VLOOKUP($A290,IF(LEN(A296)=2,WSB,WSA),VLOOKUP(LEFT(A296,1),Teams,4,FALSE),FALSE))</f>
        <v/>
      </c>
      <c r="D296" s="29" t="str">
        <f t="shared" si="78"/>
        <v/>
      </c>
      <c r="E296" s="30"/>
      <c r="F296" s="31">
        <v>1</v>
      </c>
      <c r="G296" s="10"/>
      <c r="H296" s="27" t="str">
        <f t="shared" si="79"/>
        <v/>
      </c>
      <c r="I296" s="27" t="str">
        <f t="shared" si="79"/>
        <v/>
      </c>
      <c r="J296" s="27" t="str">
        <f t="shared" si="79"/>
        <v/>
      </c>
      <c r="K296" s="27" t="str">
        <f t="shared" si="79"/>
        <v/>
      </c>
      <c r="L296" s="27" t="str">
        <f t="shared" si="79"/>
        <v/>
      </c>
      <c r="M296" s="27" t="str">
        <f t="shared" si="79"/>
        <v/>
      </c>
      <c r="N296" s="27">
        <f>21-SUM(H291:M296)</f>
        <v>6</v>
      </c>
      <c r="O296" s="11"/>
      <c r="Q296" t="s">
        <v>149</v>
      </c>
    </row>
    <row r="297" spans="1:17" x14ac:dyDescent="0.3">
      <c r="A297" s="36" t="s">
        <v>158</v>
      </c>
      <c r="B297" s="17"/>
      <c r="C297" s="32" t="s">
        <v>258</v>
      </c>
      <c r="D297" s="34"/>
      <c r="E297" s="35"/>
      <c r="F297" s="9"/>
      <c r="G297" s="10"/>
      <c r="H297" s="27"/>
      <c r="I297" s="27"/>
      <c r="J297" s="27"/>
      <c r="K297" s="27"/>
      <c r="L297" s="27"/>
      <c r="M297" s="27"/>
      <c r="N297" s="27"/>
      <c r="O297" s="11" t="s">
        <v>158</v>
      </c>
    </row>
    <row r="298" spans="1:17" x14ac:dyDescent="0.3">
      <c r="A298" s="12" t="s">
        <v>27</v>
      </c>
      <c r="B298" s="28">
        <v>1</v>
      </c>
      <c r="C298" s="29">
        <f>IF(A298="","",VLOOKUP($A297,IF(LEN(A298)=2,WSB,WSA),VLOOKUP(LEFT(A298,1),Teams,4,FALSE),FALSE))</f>
        <v>0</v>
      </c>
      <c r="D298" s="29" t="str">
        <f t="shared" ref="D298:D303" si="80">IF(A298="","",VLOOKUP(LEFT(A298,1),Teams,2,FALSE))</f>
        <v>Eastbourne</v>
      </c>
      <c r="E298" s="30" t="s">
        <v>259</v>
      </c>
      <c r="F298" s="31">
        <v>6</v>
      </c>
      <c r="G298" s="10"/>
      <c r="H298" s="27" t="str">
        <f t="shared" ref="H298:M303" si="81">IF($A298="","",IF(LEFT($A298,1)=H$10,$F298,""))</f>
        <v/>
      </c>
      <c r="I298" s="27" t="str">
        <f t="shared" si="81"/>
        <v/>
      </c>
      <c r="J298" s="27">
        <f t="shared" si="81"/>
        <v>6</v>
      </c>
      <c r="K298" s="27" t="str">
        <f t="shared" si="81"/>
        <v/>
      </c>
      <c r="L298" s="27" t="str">
        <f t="shared" si="81"/>
        <v/>
      </c>
      <c r="M298" s="27" t="str">
        <f t="shared" si="81"/>
        <v/>
      </c>
      <c r="N298" s="27"/>
      <c r="O298" s="11"/>
      <c r="Q298" t="s">
        <v>161</v>
      </c>
    </row>
    <row r="299" spans="1:17" x14ac:dyDescent="0.3">
      <c r="A299" s="12" t="s">
        <v>24</v>
      </c>
      <c r="B299" s="28">
        <v>2</v>
      </c>
      <c r="C299" s="29">
        <f>IF(A299="","",VLOOKUP($A297,IF(LEN(A299)=2,WSB,WSA),VLOOKUP(LEFT(A299,1),Teams,4,FALSE),FALSE))</f>
        <v>0</v>
      </c>
      <c r="D299" s="29" t="str">
        <f t="shared" si="80"/>
        <v>Brighton &amp; Hove</v>
      </c>
      <c r="E299" s="30" t="s">
        <v>260</v>
      </c>
      <c r="F299" s="31">
        <v>5</v>
      </c>
      <c r="G299" s="10"/>
      <c r="H299" s="27" t="str">
        <f t="shared" si="81"/>
        <v/>
      </c>
      <c r="I299" s="27">
        <f t="shared" si="81"/>
        <v>5</v>
      </c>
      <c r="J299" s="27" t="str">
        <f t="shared" si="81"/>
        <v/>
      </c>
      <c r="K299" s="27" t="str">
        <f t="shared" si="81"/>
        <v/>
      </c>
      <c r="L299" s="27" t="str">
        <f t="shared" si="81"/>
        <v/>
      </c>
      <c r="M299" s="27" t="str">
        <f t="shared" si="81"/>
        <v/>
      </c>
      <c r="N299" s="27"/>
      <c r="O299" s="11"/>
      <c r="Q299" t="s">
        <v>161</v>
      </c>
    </row>
    <row r="300" spans="1:17" x14ac:dyDescent="0.3">
      <c r="A300" s="12" t="s">
        <v>47</v>
      </c>
      <c r="B300" s="28" t="s">
        <v>8</v>
      </c>
      <c r="C300" s="29">
        <f>IF(A300="","",VLOOKUP($A297,IF(LEN(A300)=2,WSB,WSA),VLOOKUP(LEFT(A300,1),Teams,4,FALSE),FALSE))</f>
        <v>0</v>
      </c>
      <c r="D300" s="29" t="str">
        <f t="shared" si="80"/>
        <v>Hy Runners</v>
      </c>
      <c r="E300" s="30" t="s">
        <v>261</v>
      </c>
      <c r="F300" s="31">
        <v>4</v>
      </c>
      <c r="G300" s="10"/>
      <c r="H300" s="27" t="str">
        <f t="shared" si="81"/>
        <v/>
      </c>
      <c r="I300" s="27" t="str">
        <f t="shared" si="81"/>
        <v/>
      </c>
      <c r="J300" s="27" t="str">
        <f t="shared" si="81"/>
        <v/>
      </c>
      <c r="K300" s="27">
        <f t="shared" si="81"/>
        <v>4</v>
      </c>
      <c r="L300" s="27" t="str">
        <f t="shared" si="81"/>
        <v/>
      </c>
      <c r="M300" s="27" t="str">
        <f t="shared" si="81"/>
        <v/>
      </c>
      <c r="N300" s="27"/>
      <c r="O300" s="11"/>
    </row>
    <row r="301" spans="1:17" x14ac:dyDescent="0.3">
      <c r="A301" s="12" t="s">
        <v>31</v>
      </c>
      <c r="B301" s="28" t="s">
        <v>11</v>
      </c>
      <c r="C301" s="29">
        <f>IF(A301="","",VLOOKUP($A297,IF(LEN(A301)=2,WSB,WSA),VLOOKUP(LEFT(A301,1),Teams,4,FALSE),FALSE))</f>
        <v>0</v>
      </c>
      <c r="D301" s="29" t="str">
        <f t="shared" si="80"/>
        <v>Phoenix</v>
      </c>
      <c r="E301" s="30" t="s">
        <v>262</v>
      </c>
      <c r="F301" s="31">
        <v>3</v>
      </c>
      <c r="G301" s="10"/>
      <c r="H301" s="27" t="str">
        <f t="shared" si="81"/>
        <v/>
      </c>
      <c r="I301" s="27" t="str">
        <f t="shared" si="81"/>
        <v/>
      </c>
      <c r="J301" s="27" t="str">
        <f t="shared" si="81"/>
        <v/>
      </c>
      <c r="K301" s="27" t="str">
        <f t="shared" si="81"/>
        <v/>
      </c>
      <c r="L301" s="27" t="str">
        <f t="shared" si="81"/>
        <v/>
      </c>
      <c r="M301" s="27">
        <f t="shared" si="81"/>
        <v>3</v>
      </c>
      <c r="N301" s="27"/>
      <c r="O301" s="11"/>
      <c r="Q301" t="s">
        <v>161</v>
      </c>
    </row>
    <row r="302" spans="1:17" x14ac:dyDescent="0.3">
      <c r="A302" s="12"/>
      <c r="B302" s="28" t="s">
        <v>17</v>
      </c>
      <c r="C302" s="29" t="str">
        <f>IF(A302="","",VLOOKUP($A297,IF(LEN(A302)=2,WSB,WSA),VLOOKUP(LEFT(A302,1),Teams,4,FALSE),FALSE))</f>
        <v/>
      </c>
      <c r="D302" s="29" t="str">
        <f t="shared" si="80"/>
        <v/>
      </c>
      <c r="E302" s="30"/>
      <c r="F302" s="31">
        <v>2</v>
      </c>
      <c r="G302" s="10"/>
      <c r="H302" s="27" t="str">
        <f t="shared" si="81"/>
        <v/>
      </c>
      <c r="I302" s="27" t="str">
        <f t="shared" si="81"/>
        <v/>
      </c>
      <c r="J302" s="27" t="str">
        <f t="shared" si="81"/>
        <v/>
      </c>
      <c r="K302" s="27" t="str">
        <f t="shared" si="81"/>
        <v/>
      </c>
      <c r="L302" s="27" t="str">
        <f t="shared" si="81"/>
        <v/>
      </c>
      <c r="M302" s="27" t="str">
        <f t="shared" si="81"/>
        <v/>
      </c>
      <c r="N302" s="27"/>
      <c r="O302" s="11"/>
    </row>
    <row r="303" spans="1:17" x14ac:dyDescent="0.3">
      <c r="A303" s="12"/>
      <c r="B303" s="28" t="s">
        <v>14</v>
      </c>
      <c r="C303" s="29" t="str">
        <f>IF(A303="","",VLOOKUP($A297,IF(LEN(A303)=2,WSB,WSA),VLOOKUP(LEFT(A303,1),Teams,4,FALSE),FALSE))</f>
        <v/>
      </c>
      <c r="D303" s="29" t="str">
        <f t="shared" si="80"/>
        <v/>
      </c>
      <c r="E303" s="30"/>
      <c r="F303" s="31">
        <v>1</v>
      </c>
      <c r="G303" s="10"/>
      <c r="H303" s="27" t="str">
        <f t="shared" si="81"/>
        <v/>
      </c>
      <c r="I303" s="27" t="str">
        <f t="shared" si="81"/>
        <v/>
      </c>
      <c r="J303" s="27" t="str">
        <f t="shared" si="81"/>
        <v/>
      </c>
      <c r="K303" s="27" t="str">
        <f t="shared" si="81"/>
        <v/>
      </c>
      <c r="L303" s="27" t="str">
        <f t="shared" si="81"/>
        <v/>
      </c>
      <c r="M303" s="27" t="str">
        <f t="shared" si="81"/>
        <v/>
      </c>
      <c r="N303" s="27">
        <f>21-SUM(H298:M303)</f>
        <v>3</v>
      </c>
      <c r="O303" s="11"/>
      <c r="Q303" t="s">
        <v>161</v>
      </c>
    </row>
    <row r="304" spans="1:17" x14ac:dyDescent="0.3">
      <c r="D304" s="7"/>
      <c r="H304" s="40">
        <f t="shared" ref="H304:N304" si="82">SUM(H11:H303)</f>
        <v>24</v>
      </c>
      <c r="I304" s="40">
        <f t="shared" si="82"/>
        <v>215</v>
      </c>
      <c r="J304" s="40">
        <f t="shared" si="82"/>
        <v>154</v>
      </c>
      <c r="K304" s="40">
        <f t="shared" si="82"/>
        <v>96</v>
      </c>
      <c r="L304" s="40">
        <f t="shared" si="82"/>
        <v>132</v>
      </c>
      <c r="M304" s="40">
        <f t="shared" si="82"/>
        <v>79</v>
      </c>
      <c r="N304" s="40">
        <f t="shared" si="82"/>
        <v>182</v>
      </c>
      <c r="O304" s="40">
        <f>SUM(H304:N304)</f>
        <v>882</v>
      </c>
    </row>
    <row r="307" spans="1:7" ht="15.6" x14ac:dyDescent="0.3">
      <c r="A307" s="41" t="s">
        <v>263</v>
      </c>
      <c r="B307" s="42"/>
      <c r="C307" s="42"/>
      <c r="D307" s="43" t="s">
        <v>264</v>
      </c>
      <c r="E307" s="44"/>
      <c r="F307" s="42"/>
      <c r="G307" s="45"/>
    </row>
    <row r="308" spans="1:7" ht="15.6" x14ac:dyDescent="0.3">
      <c r="A308" s="41" t="s">
        <v>265</v>
      </c>
      <c r="B308" s="42" t="s">
        <v>266</v>
      </c>
      <c r="C308" s="42"/>
      <c r="D308" s="42" t="s">
        <v>267</v>
      </c>
      <c r="E308" s="42" t="s">
        <v>268</v>
      </c>
      <c r="F308" s="42" t="s">
        <v>269</v>
      </c>
      <c r="G308" s="45"/>
    </row>
    <row r="309" spans="1:7" ht="15.6" x14ac:dyDescent="0.3">
      <c r="A309" s="41" t="s">
        <v>270</v>
      </c>
      <c r="B309" s="42"/>
      <c r="C309" s="42" t="s">
        <v>271</v>
      </c>
      <c r="D309" s="42" t="s">
        <v>272</v>
      </c>
      <c r="E309" s="42" t="s">
        <v>12</v>
      </c>
      <c r="F309" s="42" t="s">
        <v>273</v>
      </c>
      <c r="G309" s="45" t="s">
        <v>274</v>
      </c>
    </row>
    <row r="310" spans="1:7" ht="15.6" x14ac:dyDescent="0.3">
      <c r="A310" s="41" t="s">
        <v>275</v>
      </c>
      <c r="B310" s="42"/>
      <c r="C310" s="42" t="s">
        <v>276</v>
      </c>
      <c r="D310" s="42" t="s">
        <v>277</v>
      </c>
      <c r="E310" s="42" t="s">
        <v>12</v>
      </c>
      <c r="F310" s="42" t="s">
        <v>278</v>
      </c>
      <c r="G310" s="45" t="s">
        <v>274</v>
      </c>
    </row>
    <row r="311" spans="1:7" ht="15.6" x14ac:dyDescent="0.3">
      <c r="A311" s="41" t="s">
        <v>279</v>
      </c>
      <c r="B311" s="42" t="s">
        <v>2</v>
      </c>
      <c r="C311" s="42" t="s">
        <v>280</v>
      </c>
      <c r="D311" s="46" t="s">
        <v>281</v>
      </c>
      <c r="E311" s="42" t="s">
        <v>12</v>
      </c>
      <c r="F311" s="42" t="s">
        <v>282</v>
      </c>
      <c r="G311" s="45" t="s">
        <v>274</v>
      </c>
    </row>
    <row r="312" spans="1:7" ht="15.6" x14ac:dyDescent="0.3">
      <c r="A312" s="41" t="s">
        <v>279</v>
      </c>
      <c r="B312" s="42" t="s">
        <v>5</v>
      </c>
      <c r="C312" s="42" t="s">
        <v>283</v>
      </c>
      <c r="D312" s="42" t="s">
        <v>284</v>
      </c>
      <c r="E312" s="42" t="s">
        <v>18</v>
      </c>
      <c r="F312" s="42" t="s">
        <v>285</v>
      </c>
      <c r="G312" s="45"/>
    </row>
    <row r="313" spans="1:7" ht="15.6" x14ac:dyDescent="0.3">
      <c r="A313" s="41" t="s">
        <v>279</v>
      </c>
      <c r="B313" s="42" t="s">
        <v>8</v>
      </c>
      <c r="C313" s="42" t="s">
        <v>286</v>
      </c>
      <c r="D313" s="42" t="s">
        <v>287</v>
      </c>
      <c r="E313" s="42" t="s">
        <v>9</v>
      </c>
      <c r="F313" s="42" t="s">
        <v>288</v>
      </c>
      <c r="G313" s="45"/>
    </row>
    <row r="314" spans="1:7" ht="15.6" x14ac:dyDescent="0.3">
      <c r="A314" s="41" t="s">
        <v>279</v>
      </c>
      <c r="B314" s="47" t="s">
        <v>11</v>
      </c>
      <c r="C314" s="47" t="s">
        <v>289</v>
      </c>
      <c r="D314" s="42" t="s">
        <v>290</v>
      </c>
      <c r="E314" s="42" t="s">
        <v>18</v>
      </c>
      <c r="F314" s="42" t="s">
        <v>291</v>
      </c>
      <c r="G314" s="45" t="s">
        <v>274</v>
      </c>
    </row>
    <row r="315" spans="1:7" ht="15.6" x14ac:dyDescent="0.3">
      <c r="A315" s="41" t="s">
        <v>279</v>
      </c>
      <c r="B315" s="47" t="s">
        <v>17</v>
      </c>
      <c r="C315" s="42" t="s">
        <v>292</v>
      </c>
      <c r="D315" s="42" t="s">
        <v>293</v>
      </c>
      <c r="E315" s="42" t="s">
        <v>9</v>
      </c>
      <c r="F315" s="42" t="s">
        <v>294</v>
      </c>
      <c r="G315" s="45" t="s">
        <v>274</v>
      </c>
    </row>
    <row r="316" spans="1:7" ht="15.6" x14ac:dyDescent="0.3">
      <c r="A316" s="41" t="s">
        <v>279</v>
      </c>
      <c r="B316" s="42" t="s">
        <v>14</v>
      </c>
      <c r="C316" s="42" t="s">
        <v>295</v>
      </c>
      <c r="D316" s="42" t="s">
        <v>296</v>
      </c>
      <c r="E316" s="42" t="s">
        <v>12</v>
      </c>
      <c r="F316" s="42" t="s">
        <v>297</v>
      </c>
      <c r="G316" s="45" t="s">
        <v>274</v>
      </c>
    </row>
    <row r="317" spans="1:7" ht="15.6" x14ac:dyDescent="0.3">
      <c r="A317" s="41" t="s">
        <v>279</v>
      </c>
      <c r="B317" s="42" t="s">
        <v>298</v>
      </c>
      <c r="C317" s="42" t="s">
        <v>299</v>
      </c>
      <c r="D317" s="42" t="s">
        <v>300</v>
      </c>
      <c r="E317" s="42" t="s">
        <v>12</v>
      </c>
      <c r="F317" s="42" t="s">
        <v>191</v>
      </c>
      <c r="G317" s="45" t="s">
        <v>274</v>
      </c>
    </row>
    <row r="318" spans="1:7" ht="15.6" x14ac:dyDescent="0.3">
      <c r="A318" s="41" t="s">
        <v>279</v>
      </c>
      <c r="B318" s="42" t="s">
        <v>301</v>
      </c>
      <c r="C318" s="42" t="s">
        <v>302</v>
      </c>
      <c r="D318" s="42" t="s">
        <v>303</v>
      </c>
      <c r="E318" s="42" t="s">
        <v>6</v>
      </c>
      <c r="F318" s="42" t="s">
        <v>304</v>
      </c>
      <c r="G318" s="45"/>
    </row>
    <row r="319" spans="1:7" ht="15.6" x14ac:dyDescent="0.3">
      <c r="A319" s="41" t="s">
        <v>279</v>
      </c>
      <c r="B319" s="46">
        <v>9</v>
      </c>
      <c r="C319" s="46">
        <v>568</v>
      </c>
      <c r="D319" s="46" t="s">
        <v>305</v>
      </c>
      <c r="E319" s="42" t="s">
        <v>18</v>
      </c>
      <c r="F319" s="42" t="s">
        <v>306</v>
      </c>
      <c r="G319" s="45" t="s">
        <v>274</v>
      </c>
    </row>
    <row r="320" spans="1:7" ht="15.6" x14ac:dyDescent="0.3">
      <c r="A320" s="41" t="s">
        <v>279</v>
      </c>
      <c r="B320" s="47" t="s">
        <v>307</v>
      </c>
      <c r="C320" s="47" t="s">
        <v>308</v>
      </c>
      <c r="D320" s="42" t="s">
        <v>309</v>
      </c>
      <c r="E320" s="42" t="s">
        <v>18</v>
      </c>
      <c r="F320" s="42" t="s">
        <v>310</v>
      </c>
      <c r="G320" s="45" t="s">
        <v>274</v>
      </c>
    </row>
    <row r="321" spans="1:7" ht="15.6" x14ac:dyDescent="0.3">
      <c r="A321" s="41" t="s">
        <v>279</v>
      </c>
      <c r="B321" s="46">
        <v>11</v>
      </c>
      <c r="C321" s="46">
        <v>561</v>
      </c>
      <c r="D321" s="46" t="s">
        <v>311</v>
      </c>
      <c r="E321" s="42" t="s">
        <v>18</v>
      </c>
      <c r="F321" s="42" t="s">
        <v>312</v>
      </c>
      <c r="G321" s="45" t="s">
        <v>274</v>
      </c>
    </row>
    <row r="322" spans="1:7" ht="15.6" x14ac:dyDescent="0.3">
      <c r="A322" s="41" t="s">
        <v>279</v>
      </c>
      <c r="B322" s="46">
        <v>12</v>
      </c>
      <c r="C322" s="46">
        <v>463</v>
      </c>
      <c r="D322" s="46" t="s">
        <v>313</v>
      </c>
      <c r="E322" s="42" t="s">
        <v>18</v>
      </c>
      <c r="F322" s="42" t="s">
        <v>314</v>
      </c>
      <c r="G322" s="45" t="s">
        <v>274</v>
      </c>
    </row>
    <row r="323" spans="1:7" ht="15.6" x14ac:dyDescent="0.3">
      <c r="A323" s="41" t="s">
        <v>279</v>
      </c>
      <c r="B323" s="42" t="s">
        <v>315</v>
      </c>
      <c r="C323" s="42" t="s">
        <v>316</v>
      </c>
      <c r="D323" s="42" t="s">
        <v>317</v>
      </c>
      <c r="E323" s="42" t="s">
        <v>6</v>
      </c>
      <c r="F323" s="42" t="s">
        <v>318</v>
      </c>
      <c r="G323" s="45"/>
    </row>
    <row r="324" spans="1:7" ht="15.6" x14ac:dyDescent="0.3">
      <c r="A324" s="41" t="s">
        <v>279</v>
      </c>
      <c r="B324" s="47" t="s">
        <v>319</v>
      </c>
      <c r="C324" s="47" t="s">
        <v>320</v>
      </c>
      <c r="D324" s="42" t="s">
        <v>321</v>
      </c>
      <c r="E324" s="42" t="s">
        <v>18</v>
      </c>
      <c r="F324" s="42" t="s">
        <v>322</v>
      </c>
      <c r="G324" s="45" t="s">
        <v>274</v>
      </c>
    </row>
    <row r="325" spans="1:7" ht="15.6" x14ac:dyDescent="0.3">
      <c r="A325" s="41" t="s">
        <v>279</v>
      </c>
      <c r="B325" s="46">
        <v>15</v>
      </c>
      <c r="C325" s="46">
        <v>451</v>
      </c>
      <c r="D325" s="46" t="s">
        <v>323</v>
      </c>
      <c r="E325" s="42" t="s">
        <v>18</v>
      </c>
      <c r="F325" s="42" t="s">
        <v>324</v>
      </c>
      <c r="G325" s="45"/>
    </row>
    <row r="326" spans="1:7" ht="15.6" x14ac:dyDescent="0.3">
      <c r="A326" s="41" t="s">
        <v>325</v>
      </c>
      <c r="B326" s="42" t="s">
        <v>2</v>
      </c>
      <c r="C326" s="42" t="s">
        <v>292</v>
      </c>
      <c r="D326" s="42" t="s">
        <v>293</v>
      </c>
      <c r="E326" s="42" t="s">
        <v>9</v>
      </c>
      <c r="F326" s="42" t="s">
        <v>167</v>
      </c>
      <c r="G326" s="45" t="s">
        <v>274</v>
      </c>
    </row>
    <row r="327" spans="1:7" ht="15.6" x14ac:dyDescent="0.3">
      <c r="A327" s="41" t="s">
        <v>326</v>
      </c>
      <c r="B327" s="42" t="s">
        <v>5</v>
      </c>
      <c r="C327" s="42" t="s">
        <v>327</v>
      </c>
      <c r="D327" s="42" t="s">
        <v>328</v>
      </c>
      <c r="E327" s="42" t="s">
        <v>15</v>
      </c>
      <c r="F327" s="42" t="s">
        <v>168</v>
      </c>
      <c r="G327" s="45"/>
    </row>
    <row r="328" spans="1:7" ht="15.6" x14ac:dyDescent="0.3">
      <c r="A328" s="41" t="s">
        <v>325</v>
      </c>
      <c r="B328" s="42" t="s">
        <v>8</v>
      </c>
      <c r="C328" s="42" t="s">
        <v>329</v>
      </c>
      <c r="D328" s="42" t="s">
        <v>330</v>
      </c>
      <c r="E328" s="42" t="s">
        <v>18</v>
      </c>
      <c r="F328" s="42" t="s">
        <v>168</v>
      </c>
      <c r="G328" s="45" t="s">
        <v>274</v>
      </c>
    </row>
    <row r="329" spans="1:7" x14ac:dyDescent="0.3">
      <c r="A329" s="41" t="s">
        <v>325</v>
      </c>
      <c r="B329" s="47" t="s">
        <v>11</v>
      </c>
      <c r="C329" s="47" t="s">
        <v>331</v>
      </c>
      <c r="D329" s="47"/>
      <c r="E329" s="47"/>
      <c r="F329" s="47" t="s">
        <v>168</v>
      </c>
      <c r="G329" s="45"/>
    </row>
    <row r="330" spans="1:7" ht="15.6" x14ac:dyDescent="0.3">
      <c r="A330" s="41" t="s">
        <v>325</v>
      </c>
      <c r="B330" s="47" t="s">
        <v>17</v>
      </c>
      <c r="C330" s="47" t="s">
        <v>289</v>
      </c>
      <c r="D330" s="42" t="s">
        <v>290</v>
      </c>
      <c r="E330" s="42" t="s">
        <v>18</v>
      </c>
      <c r="F330" s="42" t="s">
        <v>32</v>
      </c>
      <c r="G330" s="45" t="s">
        <v>274</v>
      </c>
    </row>
    <row r="331" spans="1:7" ht="15.6" x14ac:dyDescent="0.3">
      <c r="A331" s="41" t="s">
        <v>325</v>
      </c>
      <c r="B331" s="42" t="s">
        <v>14</v>
      </c>
      <c r="C331" s="42" t="s">
        <v>280</v>
      </c>
      <c r="D331" s="46" t="s">
        <v>281</v>
      </c>
      <c r="E331" s="42" t="s">
        <v>12</v>
      </c>
      <c r="F331" s="42" t="s">
        <v>41</v>
      </c>
      <c r="G331" s="45" t="s">
        <v>274</v>
      </c>
    </row>
    <row r="332" spans="1:7" ht="15.6" x14ac:dyDescent="0.3">
      <c r="A332" s="41" t="s">
        <v>325</v>
      </c>
      <c r="B332" s="42" t="s">
        <v>298</v>
      </c>
      <c r="C332" s="42" t="s">
        <v>295</v>
      </c>
      <c r="D332" s="42" t="s">
        <v>296</v>
      </c>
      <c r="E332" s="42" t="s">
        <v>12</v>
      </c>
      <c r="F332" s="42" t="s">
        <v>332</v>
      </c>
      <c r="G332" s="45" t="s">
        <v>274</v>
      </c>
    </row>
    <row r="333" spans="1:7" ht="15.6" x14ac:dyDescent="0.3">
      <c r="A333" s="41" t="s">
        <v>325</v>
      </c>
      <c r="B333" s="46">
        <v>8</v>
      </c>
      <c r="C333" s="46">
        <v>441</v>
      </c>
      <c r="D333" s="46" t="s">
        <v>333</v>
      </c>
      <c r="E333" s="42" t="s">
        <v>18</v>
      </c>
      <c r="F333" s="42" t="s">
        <v>334</v>
      </c>
      <c r="G333" s="45"/>
    </row>
    <row r="334" spans="1:7" ht="15.6" x14ac:dyDescent="0.3">
      <c r="A334" s="41" t="s">
        <v>325</v>
      </c>
      <c r="B334" s="47" t="s">
        <v>335</v>
      </c>
      <c r="C334" s="47" t="s">
        <v>308</v>
      </c>
      <c r="D334" s="42" t="s">
        <v>309</v>
      </c>
      <c r="E334" s="42" t="s">
        <v>18</v>
      </c>
      <c r="F334" s="42" t="s">
        <v>210</v>
      </c>
      <c r="G334" s="45" t="s">
        <v>274</v>
      </c>
    </row>
    <row r="335" spans="1:7" ht="15.6" x14ac:dyDescent="0.3">
      <c r="A335" s="41" t="s">
        <v>325</v>
      </c>
      <c r="B335" s="42" t="s">
        <v>307</v>
      </c>
      <c r="C335" s="42" t="s">
        <v>336</v>
      </c>
      <c r="D335" s="42" t="s">
        <v>305</v>
      </c>
      <c r="E335" s="42" t="s">
        <v>18</v>
      </c>
      <c r="F335" s="48">
        <v>13.2</v>
      </c>
      <c r="G335" s="45" t="s">
        <v>274</v>
      </c>
    </row>
    <row r="336" spans="1:7" ht="15.6" x14ac:dyDescent="0.3">
      <c r="A336" s="41" t="s">
        <v>325</v>
      </c>
      <c r="B336" s="47" t="s">
        <v>337</v>
      </c>
      <c r="C336" s="47" t="s">
        <v>320</v>
      </c>
      <c r="D336" s="42" t="s">
        <v>321</v>
      </c>
      <c r="E336" s="42" t="s">
        <v>18</v>
      </c>
      <c r="F336" s="42" t="s">
        <v>338</v>
      </c>
      <c r="G336" s="45" t="s">
        <v>274</v>
      </c>
    </row>
    <row r="337" spans="1:7" ht="15.6" x14ac:dyDescent="0.3">
      <c r="A337" s="41" t="s">
        <v>325</v>
      </c>
      <c r="B337" s="42" t="s">
        <v>339</v>
      </c>
      <c r="C337" s="42" t="s">
        <v>299</v>
      </c>
      <c r="D337" s="42" t="s">
        <v>300</v>
      </c>
      <c r="E337" s="42" t="s">
        <v>12</v>
      </c>
      <c r="F337" s="42" t="s">
        <v>340</v>
      </c>
      <c r="G337" s="45" t="s">
        <v>274</v>
      </c>
    </row>
    <row r="338" spans="1:7" ht="15.6" x14ac:dyDescent="0.3">
      <c r="A338" s="41" t="s">
        <v>325</v>
      </c>
      <c r="B338" s="46">
        <v>13</v>
      </c>
      <c r="C338" s="46">
        <v>561</v>
      </c>
      <c r="D338" s="46" t="s">
        <v>311</v>
      </c>
      <c r="E338" s="42" t="s">
        <v>18</v>
      </c>
      <c r="F338" s="42" t="s">
        <v>341</v>
      </c>
      <c r="G338" s="45" t="s">
        <v>274</v>
      </c>
    </row>
    <row r="339" spans="1:7" ht="15.6" x14ac:dyDescent="0.3">
      <c r="A339" s="41" t="s">
        <v>325</v>
      </c>
      <c r="B339" s="42" t="s">
        <v>319</v>
      </c>
      <c r="C339" s="42" t="s">
        <v>342</v>
      </c>
      <c r="D339" s="48" t="s">
        <v>313</v>
      </c>
      <c r="E339" s="42" t="s">
        <v>18</v>
      </c>
      <c r="F339" s="42" t="s">
        <v>170</v>
      </c>
      <c r="G339" s="45" t="s">
        <v>274</v>
      </c>
    </row>
    <row r="340" spans="1:7" ht="15.6" x14ac:dyDescent="0.3">
      <c r="A340" s="41" t="s">
        <v>67</v>
      </c>
      <c r="B340" s="42" t="s">
        <v>2</v>
      </c>
      <c r="C340" s="42" t="s">
        <v>327</v>
      </c>
      <c r="D340" s="42" t="s">
        <v>328</v>
      </c>
      <c r="E340" s="42" t="s">
        <v>15</v>
      </c>
      <c r="F340" s="42" t="s">
        <v>343</v>
      </c>
      <c r="G340" s="45"/>
    </row>
    <row r="341" spans="1:7" ht="15.6" x14ac:dyDescent="0.3">
      <c r="A341" s="41" t="s">
        <v>67</v>
      </c>
      <c r="B341" s="42" t="s">
        <v>5</v>
      </c>
      <c r="C341" s="42" t="s">
        <v>302</v>
      </c>
      <c r="D341" s="42" t="s">
        <v>303</v>
      </c>
      <c r="E341" s="42" t="s">
        <v>6</v>
      </c>
      <c r="F341" s="42" t="s">
        <v>344</v>
      </c>
      <c r="G341" s="45"/>
    </row>
    <row r="342" spans="1:7" ht="15.6" x14ac:dyDescent="0.3">
      <c r="A342" s="41" t="s">
        <v>67</v>
      </c>
      <c r="B342" s="42" t="s">
        <v>8</v>
      </c>
      <c r="C342" s="42" t="s">
        <v>276</v>
      </c>
      <c r="D342" s="42" t="s">
        <v>277</v>
      </c>
      <c r="E342" s="42" t="s">
        <v>12</v>
      </c>
      <c r="F342" s="42" t="s">
        <v>345</v>
      </c>
      <c r="G342" s="45" t="s">
        <v>274</v>
      </c>
    </row>
    <row r="343" spans="1:7" ht="15.6" x14ac:dyDescent="0.3">
      <c r="A343" s="41" t="s">
        <v>67</v>
      </c>
      <c r="B343" s="47" t="s">
        <v>11</v>
      </c>
      <c r="C343" s="47" t="s">
        <v>320</v>
      </c>
      <c r="D343" s="42" t="s">
        <v>321</v>
      </c>
      <c r="E343" s="42" t="s">
        <v>18</v>
      </c>
      <c r="F343" s="42" t="s">
        <v>346</v>
      </c>
      <c r="G343" s="45"/>
    </row>
    <row r="344" spans="1:7" ht="15.6" x14ac:dyDescent="0.3">
      <c r="A344" s="41" t="s">
        <v>347</v>
      </c>
      <c r="B344" s="42" t="s">
        <v>2</v>
      </c>
      <c r="C344" s="42" t="s">
        <v>348</v>
      </c>
      <c r="D344" s="41"/>
      <c r="E344" s="42" t="s">
        <v>6</v>
      </c>
      <c r="F344" s="42" t="s">
        <v>349</v>
      </c>
      <c r="G344" s="45"/>
    </row>
    <row r="345" spans="1:7" ht="15.6" x14ac:dyDescent="0.3">
      <c r="A345" s="41" t="s">
        <v>347</v>
      </c>
      <c r="B345" s="42" t="s">
        <v>5</v>
      </c>
      <c r="C345" s="42" t="s">
        <v>350</v>
      </c>
      <c r="D345" s="42"/>
      <c r="E345" s="42" t="s">
        <v>12</v>
      </c>
      <c r="F345" s="42" t="s">
        <v>351</v>
      </c>
      <c r="G345" s="45"/>
    </row>
    <row r="346" spans="1:7" x14ac:dyDescent="0.3">
      <c r="A346" s="41" t="s">
        <v>347</v>
      </c>
      <c r="B346" s="47" t="s">
        <v>8</v>
      </c>
      <c r="C346" s="47"/>
      <c r="D346" s="47"/>
      <c r="E346" s="47" t="s">
        <v>15</v>
      </c>
      <c r="F346" s="47" t="s">
        <v>352</v>
      </c>
      <c r="G346" s="45"/>
    </row>
    <row r="347" spans="1:7" ht="15.6" x14ac:dyDescent="0.3">
      <c r="A347" s="41" t="s">
        <v>347</v>
      </c>
      <c r="B347" s="46">
        <v>4</v>
      </c>
      <c r="C347" s="46">
        <v>614</v>
      </c>
      <c r="D347" s="42" t="s">
        <v>347</v>
      </c>
      <c r="E347" s="42" t="s">
        <v>9</v>
      </c>
      <c r="F347" s="42" t="s">
        <v>353</v>
      </c>
      <c r="G347" s="45"/>
    </row>
    <row r="348" spans="1:7" ht="15.6" x14ac:dyDescent="0.3">
      <c r="A348" s="41" t="s">
        <v>347</v>
      </c>
      <c r="B348" s="42" t="s">
        <v>17</v>
      </c>
      <c r="C348" s="42" t="s">
        <v>354</v>
      </c>
      <c r="D348" s="42"/>
      <c r="E348" s="42" t="s">
        <v>12</v>
      </c>
      <c r="F348" s="42" t="s">
        <v>355</v>
      </c>
      <c r="G348" s="45"/>
    </row>
    <row r="349" spans="1:7" x14ac:dyDescent="0.3">
      <c r="A349" s="41" t="s">
        <v>347</v>
      </c>
      <c r="B349" s="47" t="s">
        <v>14</v>
      </c>
      <c r="C349" s="47" t="s">
        <v>356</v>
      </c>
      <c r="D349" s="47"/>
      <c r="E349" s="47" t="s">
        <v>18</v>
      </c>
      <c r="F349" s="47" t="s">
        <v>357</v>
      </c>
      <c r="G349" s="45"/>
    </row>
    <row r="350" spans="1:7" ht="15.6" x14ac:dyDescent="0.3">
      <c r="A350" s="41" t="s">
        <v>347</v>
      </c>
      <c r="B350" s="47" t="s">
        <v>298</v>
      </c>
      <c r="C350" s="47"/>
      <c r="D350" s="47"/>
      <c r="E350" s="47" t="s">
        <v>18</v>
      </c>
      <c r="F350" s="49">
        <v>72.599999999999994</v>
      </c>
      <c r="G350" s="45"/>
    </row>
    <row r="351" spans="1:7" x14ac:dyDescent="0.3">
      <c r="A351" s="41"/>
      <c r="B351" s="47"/>
      <c r="C351" s="47" t="s">
        <v>412</v>
      </c>
      <c r="D351" s="47"/>
      <c r="E351" s="47"/>
      <c r="F351" s="47"/>
      <c r="G351" s="45"/>
    </row>
    <row r="352" spans="1:7" ht="15.6" x14ac:dyDescent="0.3">
      <c r="A352" s="41" t="s">
        <v>358</v>
      </c>
      <c r="B352" s="42"/>
      <c r="C352" s="42" t="s">
        <v>359</v>
      </c>
      <c r="D352" s="42" t="s">
        <v>267</v>
      </c>
      <c r="E352" s="42" t="s">
        <v>268</v>
      </c>
      <c r="F352" s="42" t="s">
        <v>269</v>
      </c>
      <c r="G352" s="45"/>
    </row>
    <row r="353" spans="1:7" ht="15.6" x14ac:dyDescent="0.3">
      <c r="A353" s="41" t="s">
        <v>270</v>
      </c>
      <c r="B353" s="46"/>
      <c r="C353" s="46">
        <v>616</v>
      </c>
      <c r="D353" s="42" t="s">
        <v>360</v>
      </c>
      <c r="E353" s="42" t="s">
        <v>12</v>
      </c>
      <c r="F353" s="42" t="s">
        <v>361</v>
      </c>
      <c r="G353" s="45"/>
    </row>
    <row r="354" spans="1:7" ht="15.6" x14ac:dyDescent="0.3">
      <c r="A354" s="41" t="s">
        <v>279</v>
      </c>
      <c r="B354" s="42" t="s">
        <v>2</v>
      </c>
      <c r="C354" s="42" t="s">
        <v>362</v>
      </c>
      <c r="D354" s="42" t="s">
        <v>363</v>
      </c>
      <c r="E354" s="42" t="s">
        <v>6</v>
      </c>
      <c r="F354" s="42" t="s">
        <v>364</v>
      </c>
      <c r="G354" s="45" t="s">
        <v>274</v>
      </c>
    </row>
    <row r="355" spans="1:7" ht="15.6" x14ac:dyDescent="0.3">
      <c r="A355" s="41" t="s">
        <v>279</v>
      </c>
      <c r="B355" s="46">
        <v>2</v>
      </c>
      <c r="C355" s="46">
        <v>615</v>
      </c>
      <c r="D355" s="46" t="s">
        <v>365</v>
      </c>
      <c r="E355" s="42" t="s">
        <v>12</v>
      </c>
      <c r="F355" s="42" t="s">
        <v>366</v>
      </c>
      <c r="G355" s="45" t="s">
        <v>274</v>
      </c>
    </row>
    <row r="356" spans="1:7" ht="15.6" x14ac:dyDescent="0.3">
      <c r="A356" s="41" t="s">
        <v>279</v>
      </c>
      <c r="B356" s="42" t="s">
        <v>8</v>
      </c>
      <c r="C356" s="42" t="s">
        <v>367</v>
      </c>
      <c r="D356" s="41" t="s">
        <v>368</v>
      </c>
      <c r="E356" s="42" t="s">
        <v>6</v>
      </c>
      <c r="F356" s="42" t="s">
        <v>369</v>
      </c>
      <c r="G356" s="45"/>
    </row>
    <row r="357" spans="1:7" ht="15.6" x14ac:dyDescent="0.3">
      <c r="A357" s="41" t="s">
        <v>279</v>
      </c>
      <c r="B357" s="42" t="s">
        <v>11</v>
      </c>
      <c r="C357" s="42" t="s">
        <v>370</v>
      </c>
      <c r="D357" s="48" t="s">
        <v>371</v>
      </c>
      <c r="E357" s="42" t="s">
        <v>6</v>
      </c>
      <c r="F357" s="42" t="s">
        <v>372</v>
      </c>
      <c r="G357" s="45"/>
    </row>
    <row r="358" spans="1:7" ht="15.6" x14ac:dyDescent="0.3">
      <c r="A358" s="41" t="s">
        <v>279</v>
      </c>
      <c r="B358" s="46">
        <v>5</v>
      </c>
      <c r="C358" s="46">
        <v>403</v>
      </c>
      <c r="D358" s="46" t="s">
        <v>373</v>
      </c>
      <c r="E358" s="42" t="s">
        <v>18</v>
      </c>
      <c r="F358" s="42" t="s">
        <v>374</v>
      </c>
      <c r="G358" s="45"/>
    </row>
    <row r="359" spans="1:7" ht="15.6" x14ac:dyDescent="0.3">
      <c r="A359" s="41" t="s">
        <v>279</v>
      </c>
      <c r="B359" s="46">
        <v>6</v>
      </c>
      <c r="C359" s="46">
        <v>408</v>
      </c>
      <c r="D359" s="46" t="s">
        <v>375</v>
      </c>
      <c r="E359" s="42" t="s">
        <v>18</v>
      </c>
      <c r="F359" s="42" t="s">
        <v>376</v>
      </c>
      <c r="G359" s="45"/>
    </row>
    <row r="360" spans="1:7" ht="15.6" x14ac:dyDescent="0.3">
      <c r="A360" s="41" t="s">
        <v>325</v>
      </c>
      <c r="B360" s="42" t="s">
        <v>2</v>
      </c>
      <c r="C360" s="42" t="s">
        <v>377</v>
      </c>
      <c r="D360" s="42" t="s">
        <v>378</v>
      </c>
      <c r="E360" s="42" t="s">
        <v>18</v>
      </c>
      <c r="F360" s="42" t="s">
        <v>168</v>
      </c>
      <c r="G360" s="45"/>
    </row>
    <row r="361" spans="1:7" ht="15.6" x14ac:dyDescent="0.3">
      <c r="A361" s="41" t="s">
        <v>325</v>
      </c>
      <c r="B361" s="46">
        <v>2</v>
      </c>
      <c r="C361" s="46">
        <v>304</v>
      </c>
      <c r="D361" s="46" t="s">
        <v>379</v>
      </c>
      <c r="E361" s="42" t="s">
        <v>6</v>
      </c>
      <c r="F361" s="42" t="s">
        <v>172</v>
      </c>
      <c r="G361" s="45"/>
    </row>
    <row r="362" spans="1:7" x14ac:dyDescent="0.3">
      <c r="A362" s="41" t="s">
        <v>325</v>
      </c>
      <c r="B362" s="47" t="s">
        <v>8</v>
      </c>
      <c r="C362" s="47" t="s">
        <v>380</v>
      </c>
      <c r="D362" s="47" t="s">
        <v>381</v>
      </c>
      <c r="E362" s="47" t="s">
        <v>12</v>
      </c>
      <c r="F362" s="47" t="s">
        <v>32</v>
      </c>
      <c r="G362" s="45" t="s">
        <v>274</v>
      </c>
    </row>
    <row r="363" spans="1:7" ht="15.6" x14ac:dyDescent="0.3">
      <c r="A363" s="41" t="s">
        <v>325</v>
      </c>
      <c r="B363" s="42" t="s">
        <v>11</v>
      </c>
      <c r="C363" s="42" t="s">
        <v>382</v>
      </c>
      <c r="D363" s="46" t="s">
        <v>383</v>
      </c>
      <c r="E363" s="42" t="s">
        <v>18</v>
      </c>
      <c r="F363" s="42" t="s">
        <v>37</v>
      </c>
      <c r="G363" s="45"/>
    </row>
    <row r="364" spans="1:7" ht="15.6" x14ac:dyDescent="0.3">
      <c r="A364" s="41" t="s">
        <v>325</v>
      </c>
      <c r="B364" s="42" t="s">
        <v>17</v>
      </c>
      <c r="C364" s="42" t="s">
        <v>384</v>
      </c>
      <c r="D364" s="48" t="s">
        <v>385</v>
      </c>
      <c r="E364" s="42" t="s">
        <v>6</v>
      </c>
      <c r="F364" s="42" t="s">
        <v>39</v>
      </c>
      <c r="G364" s="45"/>
    </row>
    <row r="365" spans="1:7" ht="15.6" x14ac:dyDescent="0.3">
      <c r="A365" s="41" t="s">
        <v>325</v>
      </c>
      <c r="B365" s="42" t="s">
        <v>14</v>
      </c>
      <c r="C365" s="42" t="s">
        <v>386</v>
      </c>
      <c r="D365" s="47" t="s">
        <v>387</v>
      </c>
      <c r="E365" s="42" t="s">
        <v>15</v>
      </c>
      <c r="F365" s="42" t="s">
        <v>332</v>
      </c>
      <c r="G365" s="45"/>
    </row>
    <row r="366" spans="1:7" x14ac:dyDescent="0.3">
      <c r="A366" s="41" t="s">
        <v>325</v>
      </c>
      <c r="B366" s="47" t="s">
        <v>298</v>
      </c>
      <c r="C366" s="47" t="s">
        <v>388</v>
      </c>
      <c r="D366" s="47" t="s">
        <v>389</v>
      </c>
      <c r="E366" s="47" t="s">
        <v>12</v>
      </c>
      <c r="F366" s="47" t="s">
        <v>390</v>
      </c>
      <c r="G366" s="45" t="s">
        <v>274</v>
      </c>
    </row>
    <row r="367" spans="1:7" ht="15.6" x14ac:dyDescent="0.3">
      <c r="A367" s="41" t="s">
        <v>67</v>
      </c>
      <c r="B367" s="42" t="s">
        <v>2</v>
      </c>
      <c r="C367" s="42" t="s">
        <v>286</v>
      </c>
      <c r="D367" s="42" t="s">
        <v>391</v>
      </c>
      <c r="E367" s="42" t="s">
        <v>6</v>
      </c>
      <c r="F367" s="42" t="s">
        <v>392</v>
      </c>
      <c r="G367" s="45"/>
    </row>
    <row r="368" spans="1:7" ht="15.6" x14ac:dyDescent="0.3">
      <c r="A368" s="41" t="s">
        <v>67</v>
      </c>
      <c r="B368" s="42" t="s">
        <v>5</v>
      </c>
      <c r="C368" s="42" t="s">
        <v>393</v>
      </c>
      <c r="D368" s="48" t="s">
        <v>379</v>
      </c>
      <c r="E368" s="42" t="s">
        <v>6</v>
      </c>
      <c r="F368" s="47" t="s">
        <v>225</v>
      </c>
      <c r="G368" s="45"/>
    </row>
    <row r="369" spans="1:7" ht="15.6" x14ac:dyDescent="0.3">
      <c r="A369" s="41" t="s">
        <v>67</v>
      </c>
      <c r="B369" s="42" t="s">
        <v>8</v>
      </c>
      <c r="C369" s="42" t="s">
        <v>394</v>
      </c>
      <c r="D369" s="42" t="s">
        <v>395</v>
      </c>
      <c r="E369" s="42" t="s">
        <v>6</v>
      </c>
      <c r="F369" s="42" t="s">
        <v>396</v>
      </c>
      <c r="G369" s="45"/>
    </row>
    <row r="370" spans="1:7" ht="15.6" x14ac:dyDescent="0.3">
      <c r="A370" s="41" t="s">
        <v>67</v>
      </c>
      <c r="B370" s="42" t="s">
        <v>11</v>
      </c>
      <c r="C370" s="42" t="s">
        <v>397</v>
      </c>
      <c r="D370" s="46" t="s">
        <v>365</v>
      </c>
      <c r="E370" s="42" t="s">
        <v>12</v>
      </c>
      <c r="F370" s="42" t="s">
        <v>398</v>
      </c>
      <c r="G370" s="45" t="s">
        <v>274</v>
      </c>
    </row>
    <row r="371" spans="1:7" ht="15.6" x14ac:dyDescent="0.3">
      <c r="A371" s="41" t="s">
        <v>67</v>
      </c>
      <c r="B371" s="46">
        <v>5</v>
      </c>
      <c r="C371" s="46">
        <v>396</v>
      </c>
      <c r="D371" s="46" t="s">
        <v>399</v>
      </c>
      <c r="E371" s="42" t="s">
        <v>18</v>
      </c>
      <c r="F371" s="42" t="s">
        <v>400</v>
      </c>
      <c r="G371" s="45"/>
    </row>
    <row r="372" spans="1:7" ht="15.6" x14ac:dyDescent="0.3">
      <c r="A372" s="41" t="s">
        <v>67</v>
      </c>
      <c r="B372" s="42" t="s">
        <v>14</v>
      </c>
      <c r="C372" s="42" t="s">
        <v>401</v>
      </c>
      <c r="D372" s="48" t="s">
        <v>402</v>
      </c>
      <c r="E372" s="42" t="s">
        <v>9</v>
      </c>
      <c r="F372" s="42" t="s">
        <v>403</v>
      </c>
      <c r="G372" s="45"/>
    </row>
    <row r="373" spans="1:7" x14ac:dyDescent="0.3">
      <c r="A373" s="41" t="s">
        <v>67</v>
      </c>
      <c r="B373" s="47" t="s">
        <v>298</v>
      </c>
      <c r="C373" s="47" t="s">
        <v>388</v>
      </c>
      <c r="D373" s="47" t="s">
        <v>389</v>
      </c>
      <c r="E373" s="47" t="s">
        <v>12</v>
      </c>
      <c r="F373" s="47" t="s">
        <v>218</v>
      </c>
      <c r="G373" s="45"/>
    </row>
    <row r="374" spans="1:7" ht="15.6" x14ac:dyDescent="0.3">
      <c r="A374" s="41" t="s">
        <v>347</v>
      </c>
      <c r="B374" s="42" t="s">
        <v>2</v>
      </c>
      <c r="C374" s="42" t="s">
        <v>404</v>
      </c>
      <c r="D374" s="46"/>
      <c r="E374" s="42" t="s">
        <v>12</v>
      </c>
      <c r="F374" s="42" t="s">
        <v>405</v>
      </c>
      <c r="G374" s="45"/>
    </row>
    <row r="375" spans="1:7" ht="15.6" x14ac:dyDescent="0.3">
      <c r="A375" s="41" t="s">
        <v>347</v>
      </c>
      <c r="B375" s="42" t="s">
        <v>5</v>
      </c>
      <c r="C375" s="42" t="s">
        <v>406</v>
      </c>
      <c r="D375" s="46"/>
      <c r="E375" s="42" t="s">
        <v>12</v>
      </c>
      <c r="F375" s="42" t="s">
        <v>407</v>
      </c>
      <c r="G375" s="45"/>
    </row>
    <row r="376" spans="1:7" ht="15.6" x14ac:dyDescent="0.3">
      <c r="A376" s="41" t="s">
        <v>347</v>
      </c>
      <c r="B376" s="42" t="s">
        <v>8</v>
      </c>
      <c r="C376" s="42"/>
      <c r="D376" s="42"/>
      <c r="E376" s="42" t="s">
        <v>15</v>
      </c>
      <c r="F376" s="42" t="s">
        <v>407</v>
      </c>
      <c r="G376" s="45"/>
    </row>
    <row r="377" spans="1:7" ht="15.6" x14ac:dyDescent="0.3">
      <c r="A377" s="41" t="s">
        <v>347</v>
      </c>
      <c r="B377" s="42" t="s">
        <v>11</v>
      </c>
      <c r="C377" s="42" t="s">
        <v>408</v>
      </c>
      <c r="D377" s="42"/>
      <c r="E377" s="42" t="s">
        <v>6</v>
      </c>
      <c r="F377" s="42" t="s">
        <v>409</v>
      </c>
      <c r="G377" s="45"/>
    </row>
    <row r="378" spans="1:7" ht="15.6" x14ac:dyDescent="0.3">
      <c r="A378" s="41" t="s">
        <v>347</v>
      </c>
      <c r="B378" s="42" t="s">
        <v>17</v>
      </c>
      <c r="C378" s="42" t="s">
        <v>362</v>
      </c>
      <c r="D378" s="42"/>
      <c r="E378" s="42" t="s">
        <v>6</v>
      </c>
      <c r="F378" s="42" t="s">
        <v>410</v>
      </c>
      <c r="G378" s="45"/>
    </row>
    <row r="379" spans="1:7" ht="15.6" x14ac:dyDescent="0.3">
      <c r="A379" s="41" t="s">
        <v>347</v>
      </c>
      <c r="B379" s="42" t="s">
        <v>14</v>
      </c>
      <c r="C379" s="42"/>
      <c r="D379" s="42"/>
      <c r="E379" s="42" t="s">
        <v>9</v>
      </c>
      <c r="F379" s="42" t="s">
        <v>411</v>
      </c>
      <c r="G379" s="45"/>
    </row>
    <row r="380" spans="1:7" x14ac:dyDescent="0.3">
      <c r="A380" s="41"/>
      <c r="B380" s="47"/>
      <c r="C380" s="47"/>
      <c r="D380" s="47"/>
      <c r="E380" s="47"/>
      <c r="F380" s="47"/>
      <c r="G380" s="45"/>
    </row>
    <row r="381" spans="1:7" ht="15.6" x14ac:dyDescent="0.3">
      <c r="A381" s="41"/>
      <c r="B381" s="42"/>
      <c r="C381" s="42"/>
      <c r="D381" s="42"/>
      <c r="E381" s="42"/>
      <c r="F381" s="42"/>
      <c r="G381" s="45"/>
    </row>
    <row r="382" spans="1:7" ht="15.6" x14ac:dyDescent="0.3">
      <c r="A382" s="41"/>
      <c r="B382" s="42"/>
      <c r="C382" s="42"/>
      <c r="D382" s="42"/>
      <c r="E382" s="42"/>
      <c r="F382" s="42"/>
      <c r="G382" s="45"/>
    </row>
  </sheetData>
  <mergeCells count="1">
    <mergeCell ref="B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2023-06-24T11:05:42Z</dcterms:created>
  <dcterms:modified xsi:type="dcterms:W3CDTF">2023-06-24T11:08:45Z</dcterms:modified>
</cp:coreProperties>
</file>