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8_{02FADDB3-A2A4-4C26-96C5-09F851F0FC1F}" xr6:coauthVersionLast="47" xr6:coauthVersionMax="47" xr10:uidLastSave="{00000000-0000-0000-0000-000000000000}"/>
  <bookViews>
    <workbookView xWindow="0" yWindow="600" windowWidth="23040" windowHeight="12360" tabRatio="693" activeTab="4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'Non-Scoring'!$A$1:$AMJ$1</definedName>
    <definedName name="_xlnm._FilterDatabase" localSheetId="1" hidden="1">'U11 Girls'!$A$1:$Q$1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1" i="12" l="1"/>
  <c r="X41" i="12"/>
  <c r="W41" i="12"/>
  <c r="I40" i="12"/>
  <c r="H40" i="12"/>
  <c r="G40" i="12"/>
  <c r="F40" i="12"/>
  <c r="E40" i="12"/>
  <c r="D40" i="12"/>
  <c r="C40" i="12"/>
  <c r="Y39" i="12" a="1"/>
  <c r="Y39" i="12" s="1"/>
  <c r="X39" i="12" a="1"/>
  <c r="X39" i="12" s="1"/>
  <c r="W39" i="12" a="1"/>
  <c r="W39" i="12" s="1"/>
  <c r="V39" i="12" a="1"/>
  <c r="V39" i="12" s="1"/>
  <c r="U39" i="12" a="1"/>
  <c r="U39" i="12" s="1"/>
  <c r="T39" i="12" a="1"/>
  <c r="T39" i="12" s="1"/>
  <c r="S39" i="12"/>
  <c r="S39" i="12" a="1"/>
  <c r="Y38" i="12"/>
  <c r="X38" i="12"/>
  <c r="W38" i="12"/>
  <c r="I37" i="12"/>
  <c r="H37" i="12"/>
  <c r="G37" i="12"/>
  <c r="F37" i="12"/>
  <c r="E37" i="12"/>
  <c r="D37" i="12"/>
  <c r="C37" i="12"/>
  <c r="Y36" i="12" a="1"/>
  <c r="Y36" i="12" s="1"/>
  <c r="X36" i="12" a="1"/>
  <c r="X36" i="12" s="1"/>
  <c r="W36" i="12" a="1"/>
  <c r="W36" i="12" s="1"/>
  <c r="V36" i="12"/>
  <c r="V36" i="12" a="1"/>
  <c r="U36" i="12" a="1"/>
  <c r="U36" i="12" s="1"/>
  <c r="T36" i="12" a="1"/>
  <c r="T36" i="12" s="1"/>
  <c r="S36" i="12" a="1"/>
  <c r="S36" i="12" s="1"/>
  <c r="Y35" i="12"/>
  <c r="X35" i="12"/>
  <c r="W35" i="12"/>
  <c r="I34" i="12"/>
  <c r="H34" i="12"/>
  <c r="G34" i="12"/>
  <c r="F34" i="12"/>
  <c r="E34" i="12"/>
  <c r="D34" i="12"/>
  <c r="C34" i="12"/>
  <c r="Y33" i="12" a="1"/>
  <c r="Y33" i="12" s="1"/>
  <c r="X33" i="12" a="1"/>
  <c r="X33" i="12" s="1"/>
  <c r="W33" i="12" a="1"/>
  <c r="W33" i="12" s="1"/>
  <c r="V33" i="12" a="1"/>
  <c r="V33" i="12" s="1"/>
  <c r="U33" i="12" a="1"/>
  <c r="U33" i="12" s="1"/>
  <c r="T33" i="12" a="1"/>
  <c r="T33" i="12" s="1"/>
  <c r="S33" i="12" a="1"/>
  <c r="S33" i="12" s="1"/>
  <c r="Y32" i="12"/>
  <c r="X32" i="12"/>
  <c r="I31" i="12"/>
  <c r="H31" i="12"/>
  <c r="G31" i="12"/>
  <c r="F31" i="12"/>
  <c r="E31" i="12"/>
  <c r="D31" i="12"/>
  <c r="C31" i="12"/>
  <c r="Y30" i="12" a="1"/>
  <c r="Y30" i="12" s="1"/>
  <c r="X30" i="12" a="1"/>
  <c r="X30" i="12" s="1"/>
  <c r="W30" i="12" a="1"/>
  <c r="W30" i="12" s="1"/>
  <c r="V30" i="12" a="1"/>
  <c r="V30" i="12" s="1"/>
  <c r="U30" i="12" a="1"/>
  <c r="U30" i="12" s="1"/>
  <c r="T30" i="12" a="1"/>
  <c r="T30" i="12" s="1"/>
  <c r="S30" i="12" a="1"/>
  <c r="S30" i="12" s="1"/>
  <c r="I28" i="12"/>
  <c r="H28" i="12"/>
  <c r="G28" i="12"/>
  <c r="F28" i="12"/>
  <c r="E28" i="12"/>
  <c r="D28" i="12"/>
  <c r="C28" i="12"/>
  <c r="Y27" i="12" a="1"/>
  <c r="Y27" i="12" s="1"/>
  <c r="X27" i="12" a="1"/>
  <c r="X27" i="12" s="1"/>
  <c r="W27" i="12" a="1"/>
  <c r="W27" i="12" s="1"/>
  <c r="V27" i="12" a="1"/>
  <c r="V27" i="12" s="1"/>
  <c r="U27" i="12" a="1"/>
  <c r="U27" i="12" s="1"/>
  <c r="T27" i="12" a="1"/>
  <c r="T27" i="12" s="1"/>
  <c r="S27" i="12" a="1"/>
  <c r="S27" i="12" s="1"/>
  <c r="I25" i="12"/>
  <c r="H25" i="12"/>
  <c r="G25" i="12"/>
  <c r="F25" i="12"/>
  <c r="E25" i="12"/>
  <c r="D25" i="12"/>
  <c r="C25" i="12"/>
  <c r="Y24" i="12" a="1"/>
  <c r="Y24" i="12" s="1"/>
  <c r="X24" i="12" a="1"/>
  <c r="X24" i="12" s="1"/>
  <c r="W24" i="12" a="1"/>
  <c r="W24" i="12" s="1"/>
  <c r="V24" i="12" a="1"/>
  <c r="V24" i="12" s="1"/>
  <c r="U24" i="12" a="1"/>
  <c r="U24" i="12" s="1"/>
  <c r="T24" i="12" a="1"/>
  <c r="T24" i="12" s="1"/>
  <c r="S24" i="12" a="1"/>
  <c r="S24" i="12" s="1"/>
  <c r="C3" i="6"/>
  <c r="D3" i="6"/>
  <c r="E3" i="6"/>
  <c r="F3" i="6"/>
  <c r="G3" i="6"/>
  <c r="H3" i="6"/>
  <c r="I3" i="6"/>
  <c r="C6" i="6"/>
  <c r="D6" i="6"/>
  <c r="E6" i="6"/>
  <c r="F6" i="6"/>
  <c r="G6" i="6"/>
  <c r="H6" i="6"/>
  <c r="I6" i="6"/>
  <c r="C9" i="6"/>
  <c r="D9" i="6"/>
  <c r="E9" i="6"/>
  <c r="F9" i="6"/>
  <c r="G9" i="6"/>
  <c r="H9" i="6"/>
  <c r="I9" i="6"/>
  <c r="C12" i="6"/>
  <c r="D12" i="6"/>
  <c r="E12" i="6"/>
  <c r="F12" i="6"/>
  <c r="G12" i="6"/>
  <c r="H12" i="6"/>
  <c r="I12" i="6"/>
  <c r="I34" i="13"/>
  <c r="H34" i="13"/>
  <c r="G34" i="13"/>
  <c r="F34" i="13"/>
  <c r="E34" i="13"/>
  <c r="D34" i="13"/>
  <c r="C34" i="13"/>
  <c r="I31" i="13"/>
  <c r="H31" i="13"/>
  <c r="G31" i="13"/>
  <c r="F31" i="13"/>
  <c r="E31" i="13"/>
  <c r="D31" i="13"/>
  <c r="C31" i="13"/>
  <c r="I28" i="13"/>
  <c r="H28" i="13"/>
  <c r="G28" i="13"/>
  <c r="F28" i="13"/>
  <c r="E28" i="13"/>
  <c r="D28" i="13"/>
  <c r="C28" i="13"/>
  <c r="I25" i="13"/>
  <c r="H25" i="13"/>
  <c r="G25" i="13"/>
  <c r="F25" i="13"/>
  <c r="E25" i="13"/>
  <c r="D25" i="13"/>
  <c r="C25" i="13"/>
  <c r="I22" i="13"/>
  <c r="H22" i="13"/>
  <c r="G22" i="13"/>
  <c r="F22" i="13"/>
  <c r="E22" i="13"/>
  <c r="D22" i="13"/>
  <c r="C22" i="13"/>
  <c r="I19" i="13"/>
  <c r="H19" i="13"/>
  <c r="G19" i="13"/>
  <c r="F19" i="13"/>
  <c r="E19" i="13"/>
  <c r="D19" i="13"/>
  <c r="C19" i="13"/>
  <c r="I12" i="13"/>
  <c r="H12" i="13"/>
  <c r="G12" i="13"/>
  <c r="F12" i="13"/>
  <c r="E12" i="13"/>
  <c r="D12" i="13"/>
  <c r="C12" i="13"/>
  <c r="I9" i="13"/>
  <c r="H9" i="13"/>
  <c r="G9" i="13"/>
  <c r="F9" i="13"/>
  <c r="E9" i="13"/>
  <c r="D9" i="13"/>
  <c r="C9" i="13"/>
  <c r="I6" i="13"/>
  <c r="H6" i="13"/>
  <c r="G6" i="13"/>
  <c r="F6" i="13"/>
  <c r="E6" i="13"/>
  <c r="D6" i="13"/>
  <c r="C6" i="13"/>
  <c r="I3" i="13"/>
  <c r="H3" i="13"/>
  <c r="G3" i="13"/>
  <c r="F3" i="13"/>
  <c r="E3" i="13"/>
  <c r="D3" i="13"/>
  <c r="C3" i="13"/>
  <c r="I34" i="8"/>
  <c r="H34" i="8"/>
  <c r="G34" i="8"/>
  <c r="F34" i="8"/>
  <c r="E34" i="8"/>
  <c r="D34" i="8"/>
  <c r="C34" i="8"/>
  <c r="I31" i="8"/>
  <c r="H31" i="8"/>
  <c r="G31" i="8"/>
  <c r="F31" i="8"/>
  <c r="E31" i="8"/>
  <c r="D31" i="8"/>
  <c r="C31" i="8"/>
  <c r="I28" i="8"/>
  <c r="H28" i="8"/>
  <c r="G28" i="8"/>
  <c r="F28" i="8"/>
  <c r="E28" i="8"/>
  <c r="D28" i="8"/>
  <c r="C28" i="8"/>
  <c r="I25" i="8"/>
  <c r="H25" i="8"/>
  <c r="G25" i="8"/>
  <c r="F25" i="8"/>
  <c r="E25" i="8"/>
  <c r="D25" i="8"/>
  <c r="C25" i="8"/>
  <c r="I22" i="8"/>
  <c r="H22" i="8"/>
  <c r="G22" i="8"/>
  <c r="F22" i="8"/>
  <c r="E22" i="8"/>
  <c r="D22" i="8"/>
  <c r="C22" i="8"/>
  <c r="I19" i="8"/>
  <c r="H19" i="8"/>
  <c r="G19" i="8"/>
  <c r="F19" i="8"/>
  <c r="E19" i="8"/>
  <c r="D19" i="8"/>
  <c r="C19" i="8"/>
  <c r="I12" i="8"/>
  <c r="H12" i="8"/>
  <c r="G12" i="8"/>
  <c r="F12" i="8"/>
  <c r="E12" i="8"/>
  <c r="D12" i="8"/>
  <c r="C12" i="8"/>
  <c r="I9" i="8"/>
  <c r="H9" i="8"/>
  <c r="G9" i="8"/>
  <c r="F9" i="8"/>
  <c r="E9" i="8"/>
  <c r="D9" i="8"/>
  <c r="C9" i="8"/>
  <c r="I6" i="8"/>
  <c r="H6" i="8"/>
  <c r="G6" i="8"/>
  <c r="F6" i="8"/>
  <c r="E6" i="8"/>
  <c r="D6" i="8"/>
  <c r="C6" i="8"/>
  <c r="I3" i="8"/>
  <c r="H3" i="8"/>
  <c r="G3" i="8"/>
  <c r="F3" i="8"/>
  <c r="E3" i="8"/>
  <c r="D3" i="8"/>
  <c r="C3" i="8"/>
  <c r="V32" i="12" l="1"/>
  <c r="U38" i="12"/>
  <c r="P38" i="12" s="1"/>
  <c r="U32" i="12"/>
  <c r="P32" i="12" s="1"/>
  <c r="W32" i="12"/>
  <c r="U35" i="12"/>
  <c r="P35" i="12" s="1"/>
  <c r="T41" i="12"/>
  <c r="L41" i="12" s="1"/>
  <c r="S41" i="12"/>
  <c r="N41" i="12" s="1"/>
  <c r="U41" i="12"/>
  <c r="Q41" i="12" s="1"/>
  <c r="M29" i="12"/>
  <c r="O32" i="12"/>
  <c r="N32" i="12"/>
  <c r="M32" i="12"/>
  <c r="K32" i="12"/>
  <c r="S32" i="12"/>
  <c r="L32" i="12" s="1"/>
  <c r="V35" i="12"/>
  <c r="N35" i="12" s="1"/>
  <c r="K38" i="12"/>
  <c r="V41" i="12"/>
  <c r="P41" i="12" s="1"/>
  <c r="Q26" i="12"/>
  <c r="O26" i="12"/>
  <c r="N26" i="12"/>
  <c r="M26" i="12"/>
  <c r="K26" i="12"/>
  <c r="L26" i="12"/>
  <c r="P26" i="12"/>
  <c r="T32" i="12"/>
  <c r="Q32" i="12" s="1"/>
  <c r="T38" i="12"/>
  <c r="L38" i="12" s="1"/>
  <c r="S38" i="12"/>
  <c r="N38" i="12" s="1"/>
  <c r="M38" i="12"/>
  <c r="M35" i="12"/>
  <c r="K35" i="12"/>
  <c r="S35" i="12"/>
  <c r="L35" i="12" s="1"/>
  <c r="O35" i="12"/>
  <c r="T35" i="12"/>
  <c r="Q35" i="12" s="1"/>
  <c r="V38" i="12"/>
  <c r="Q38" i="12" s="1"/>
  <c r="N29" i="12"/>
  <c r="P29" i="12"/>
  <c r="K41" i="12"/>
  <c r="O29" i="12"/>
  <c r="Q29" i="12"/>
  <c r="O38" i="12"/>
  <c r="M41" i="12"/>
  <c r="K29" i="12"/>
  <c r="L29" i="12"/>
  <c r="O41" i="12"/>
  <c r="I3" i="9" l="1"/>
  <c r="H3" i="9"/>
  <c r="G3" i="9"/>
  <c r="F3" i="9"/>
  <c r="E3" i="9"/>
  <c r="D3" i="9"/>
  <c r="C3" i="9"/>
  <c r="I6" i="9"/>
  <c r="H6" i="9"/>
  <c r="G6" i="9"/>
  <c r="F6" i="9"/>
  <c r="E6" i="9"/>
  <c r="D6" i="9"/>
  <c r="C6" i="9"/>
  <c r="I40" i="9"/>
  <c r="H40" i="9"/>
  <c r="G40" i="9"/>
  <c r="F40" i="9"/>
  <c r="E40" i="9"/>
  <c r="D40" i="9"/>
  <c r="C40" i="9"/>
  <c r="I37" i="9"/>
  <c r="H37" i="9"/>
  <c r="G37" i="9"/>
  <c r="F37" i="9"/>
  <c r="E37" i="9"/>
  <c r="D37" i="9"/>
  <c r="C37" i="9"/>
  <c r="I34" i="9"/>
  <c r="H34" i="9"/>
  <c r="G34" i="9"/>
  <c r="F34" i="9"/>
  <c r="E34" i="9"/>
  <c r="D34" i="9"/>
  <c r="C34" i="9"/>
  <c r="I31" i="9"/>
  <c r="H31" i="9"/>
  <c r="G31" i="9"/>
  <c r="F31" i="9"/>
  <c r="E31" i="9"/>
  <c r="D31" i="9"/>
  <c r="C31" i="9"/>
  <c r="I28" i="9"/>
  <c r="H28" i="9"/>
  <c r="G28" i="9"/>
  <c r="F28" i="9"/>
  <c r="E28" i="9"/>
  <c r="D28" i="9"/>
  <c r="C28" i="9"/>
  <c r="I25" i="9"/>
  <c r="H25" i="9"/>
  <c r="G25" i="9"/>
  <c r="F25" i="9"/>
  <c r="E25" i="9"/>
  <c r="D25" i="9"/>
  <c r="C25" i="9"/>
  <c r="I18" i="9"/>
  <c r="H18" i="9"/>
  <c r="G18" i="9"/>
  <c r="F18" i="9"/>
  <c r="E18" i="9"/>
  <c r="D18" i="9"/>
  <c r="C18" i="9"/>
  <c r="I15" i="9"/>
  <c r="H15" i="9"/>
  <c r="G15" i="9"/>
  <c r="F15" i="9"/>
  <c r="E15" i="9"/>
  <c r="D15" i="9"/>
  <c r="C15" i="9"/>
  <c r="I12" i="9"/>
  <c r="H12" i="9"/>
  <c r="G12" i="9"/>
  <c r="F12" i="9"/>
  <c r="E12" i="9"/>
  <c r="D12" i="9"/>
  <c r="C12" i="9"/>
  <c r="I9" i="9"/>
  <c r="H9" i="9"/>
  <c r="G9" i="9"/>
  <c r="F9" i="9"/>
  <c r="E9" i="9"/>
  <c r="D9" i="9"/>
  <c r="C9" i="9"/>
  <c r="I40" i="10"/>
  <c r="H40" i="10"/>
  <c r="G40" i="10"/>
  <c r="F40" i="10"/>
  <c r="E40" i="10"/>
  <c r="D40" i="10"/>
  <c r="C40" i="10"/>
  <c r="I37" i="10"/>
  <c r="H37" i="10"/>
  <c r="G37" i="10"/>
  <c r="F37" i="10"/>
  <c r="E37" i="10"/>
  <c r="D37" i="10"/>
  <c r="C37" i="10"/>
  <c r="I34" i="10"/>
  <c r="H34" i="10"/>
  <c r="G34" i="10"/>
  <c r="F34" i="10"/>
  <c r="E34" i="10"/>
  <c r="D34" i="10"/>
  <c r="C34" i="10"/>
  <c r="I31" i="10"/>
  <c r="H31" i="10"/>
  <c r="G31" i="10"/>
  <c r="F31" i="10"/>
  <c r="E31" i="10"/>
  <c r="D31" i="10"/>
  <c r="C31" i="10"/>
  <c r="I28" i="10"/>
  <c r="H28" i="10"/>
  <c r="G28" i="10"/>
  <c r="F28" i="10"/>
  <c r="E28" i="10"/>
  <c r="D28" i="10"/>
  <c r="C28" i="10"/>
  <c r="I25" i="10"/>
  <c r="H25" i="10"/>
  <c r="G25" i="10"/>
  <c r="F25" i="10"/>
  <c r="E25" i="10"/>
  <c r="D25" i="10"/>
  <c r="C25" i="10"/>
  <c r="I18" i="10"/>
  <c r="H18" i="10"/>
  <c r="G18" i="10"/>
  <c r="F18" i="10"/>
  <c r="E18" i="10"/>
  <c r="D18" i="10"/>
  <c r="C18" i="10"/>
  <c r="I15" i="10"/>
  <c r="H15" i="10"/>
  <c r="G15" i="10"/>
  <c r="F15" i="10"/>
  <c r="E15" i="10"/>
  <c r="D15" i="10"/>
  <c r="C15" i="10"/>
  <c r="I12" i="10"/>
  <c r="H12" i="10"/>
  <c r="G12" i="10"/>
  <c r="F12" i="10"/>
  <c r="E12" i="10"/>
  <c r="D12" i="10"/>
  <c r="C12" i="10"/>
  <c r="I9" i="10"/>
  <c r="H9" i="10"/>
  <c r="G9" i="10"/>
  <c r="F9" i="10"/>
  <c r="E9" i="10"/>
  <c r="D9" i="10"/>
  <c r="C9" i="10"/>
  <c r="I6" i="10"/>
  <c r="H6" i="10"/>
  <c r="G6" i="10"/>
  <c r="F6" i="10"/>
  <c r="E6" i="10"/>
  <c r="D6" i="10"/>
  <c r="C6" i="10"/>
  <c r="I3" i="10"/>
  <c r="H3" i="10"/>
  <c r="G3" i="10"/>
  <c r="F3" i="10"/>
  <c r="E3" i="10"/>
  <c r="D3" i="10"/>
  <c r="C3" i="10"/>
  <c r="I40" i="11"/>
  <c r="H40" i="11"/>
  <c r="G40" i="11"/>
  <c r="F40" i="11"/>
  <c r="E40" i="11"/>
  <c r="D40" i="11"/>
  <c r="C40" i="11"/>
  <c r="I37" i="11"/>
  <c r="H37" i="11"/>
  <c r="G37" i="11"/>
  <c r="F37" i="11"/>
  <c r="E37" i="11"/>
  <c r="D37" i="11"/>
  <c r="C37" i="11"/>
  <c r="I34" i="11"/>
  <c r="H34" i="11"/>
  <c r="G34" i="11"/>
  <c r="F34" i="11"/>
  <c r="E34" i="11"/>
  <c r="D34" i="11"/>
  <c r="C34" i="11"/>
  <c r="I31" i="11"/>
  <c r="H31" i="11"/>
  <c r="G31" i="11"/>
  <c r="F31" i="11"/>
  <c r="E31" i="11"/>
  <c r="D31" i="11"/>
  <c r="C31" i="11"/>
  <c r="I28" i="11"/>
  <c r="H28" i="11"/>
  <c r="G28" i="11"/>
  <c r="F28" i="11"/>
  <c r="E28" i="11"/>
  <c r="D28" i="11"/>
  <c r="C28" i="11"/>
  <c r="I25" i="11"/>
  <c r="H25" i="11"/>
  <c r="G25" i="11"/>
  <c r="F25" i="11"/>
  <c r="E25" i="11"/>
  <c r="D25" i="11"/>
  <c r="C25" i="11"/>
  <c r="I18" i="11"/>
  <c r="H18" i="11"/>
  <c r="G18" i="11"/>
  <c r="F18" i="11"/>
  <c r="E18" i="11"/>
  <c r="D18" i="11"/>
  <c r="C18" i="11"/>
  <c r="I15" i="11"/>
  <c r="H15" i="11"/>
  <c r="G15" i="11"/>
  <c r="F15" i="11"/>
  <c r="E15" i="11"/>
  <c r="D15" i="11"/>
  <c r="C15" i="11"/>
  <c r="I12" i="11"/>
  <c r="H12" i="11"/>
  <c r="G12" i="11"/>
  <c r="F12" i="11"/>
  <c r="E12" i="11"/>
  <c r="D12" i="11"/>
  <c r="C12" i="11"/>
  <c r="I9" i="11"/>
  <c r="H9" i="11"/>
  <c r="G9" i="11"/>
  <c r="F9" i="11"/>
  <c r="E9" i="11"/>
  <c r="D9" i="11"/>
  <c r="C9" i="11"/>
  <c r="I6" i="11"/>
  <c r="H6" i="11"/>
  <c r="G6" i="11"/>
  <c r="F6" i="11"/>
  <c r="E6" i="11"/>
  <c r="D6" i="11"/>
  <c r="C6" i="11"/>
  <c r="I3" i="11"/>
  <c r="H3" i="11"/>
  <c r="G3" i="11"/>
  <c r="F3" i="11"/>
  <c r="E3" i="11"/>
  <c r="D3" i="11"/>
  <c r="C3" i="11"/>
  <c r="I18" i="12" l="1"/>
  <c r="H18" i="12"/>
  <c r="G18" i="12"/>
  <c r="F18" i="12"/>
  <c r="E18" i="12"/>
  <c r="D18" i="12"/>
  <c r="C18" i="12"/>
  <c r="I15" i="12"/>
  <c r="H15" i="12"/>
  <c r="G15" i="12"/>
  <c r="F15" i="12"/>
  <c r="E15" i="12"/>
  <c r="D15" i="12"/>
  <c r="C15" i="12"/>
  <c r="I12" i="12"/>
  <c r="H12" i="12"/>
  <c r="G12" i="12"/>
  <c r="F12" i="12"/>
  <c r="E12" i="12"/>
  <c r="D12" i="12"/>
  <c r="C12" i="12"/>
  <c r="I9" i="12"/>
  <c r="H9" i="12"/>
  <c r="G9" i="12"/>
  <c r="F9" i="12"/>
  <c r="E9" i="12"/>
  <c r="D9" i="12"/>
  <c r="C9" i="12"/>
  <c r="I6" i="12"/>
  <c r="H6" i="12"/>
  <c r="G6" i="12"/>
  <c r="F6" i="12"/>
  <c r="E6" i="12"/>
  <c r="D6" i="12"/>
  <c r="C6" i="12"/>
  <c r="I3" i="12"/>
  <c r="H3" i="12"/>
  <c r="G3" i="12"/>
  <c r="F3" i="12"/>
  <c r="E3" i="12"/>
  <c r="D3" i="12"/>
  <c r="C3" i="12"/>
  <c r="L51" i="6"/>
  <c r="K51" i="6"/>
  <c r="J51" i="6"/>
  <c r="I51" i="6"/>
  <c r="H51" i="6"/>
  <c r="G51" i="6"/>
  <c r="F51" i="6"/>
  <c r="E51" i="6"/>
  <c r="D51" i="6"/>
  <c r="C51" i="6"/>
  <c r="L48" i="6"/>
  <c r="K48" i="6"/>
  <c r="J48" i="6"/>
  <c r="I48" i="6"/>
  <c r="H48" i="6"/>
  <c r="G48" i="6"/>
  <c r="F48" i="6"/>
  <c r="E48" i="6"/>
  <c r="D48" i="6"/>
  <c r="C48" i="6"/>
  <c r="L45" i="6"/>
  <c r="K45" i="6"/>
  <c r="J45" i="6"/>
  <c r="I45" i="6"/>
  <c r="H45" i="6"/>
  <c r="G45" i="6"/>
  <c r="F45" i="6"/>
  <c r="E45" i="6"/>
  <c r="D45" i="6"/>
  <c r="C45" i="6"/>
  <c r="L42" i="6"/>
  <c r="K42" i="6"/>
  <c r="J42" i="6"/>
  <c r="I42" i="6"/>
  <c r="H42" i="6"/>
  <c r="G42" i="6"/>
  <c r="F42" i="6"/>
  <c r="E42" i="6"/>
  <c r="D42" i="6"/>
  <c r="C42" i="6"/>
  <c r="L39" i="6"/>
  <c r="K39" i="6"/>
  <c r="J39" i="6"/>
  <c r="I39" i="6"/>
  <c r="H39" i="6"/>
  <c r="G39" i="6"/>
  <c r="F39" i="6"/>
  <c r="E39" i="6"/>
  <c r="D39" i="6"/>
  <c r="C39" i="6"/>
  <c r="L36" i="6"/>
  <c r="K36" i="6"/>
  <c r="J36" i="6"/>
  <c r="I36" i="6"/>
  <c r="H36" i="6"/>
  <c r="G36" i="6"/>
  <c r="F36" i="6"/>
  <c r="E36" i="6"/>
  <c r="D36" i="6"/>
  <c r="C36" i="6"/>
  <c r="L33" i="6"/>
  <c r="K33" i="6"/>
  <c r="J33" i="6"/>
  <c r="I33" i="6"/>
  <c r="H33" i="6"/>
  <c r="G33" i="6"/>
  <c r="F33" i="6"/>
  <c r="E33" i="6"/>
  <c r="D33" i="6"/>
  <c r="C33" i="6"/>
  <c r="L30" i="6"/>
  <c r="K30" i="6"/>
  <c r="J30" i="6"/>
  <c r="I30" i="6"/>
  <c r="H30" i="6"/>
  <c r="G30" i="6"/>
  <c r="F30" i="6"/>
  <c r="E30" i="6"/>
  <c r="D30" i="6"/>
  <c r="C30" i="6"/>
  <c r="L27" i="6"/>
  <c r="K27" i="6"/>
  <c r="J27" i="6"/>
  <c r="I27" i="6"/>
  <c r="H27" i="6"/>
  <c r="G27" i="6"/>
  <c r="F27" i="6"/>
  <c r="E27" i="6"/>
  <c r="D27" i="6"/>
  <c r="C27" i="6"/>
  <c r="L24" i="6"/>
  <c r="K24" i="6"/>
  <c r="J24" i="6"/>
  <c r="I24" i="6"/>
  <c r="H24" i="6"/>
  <c r="G24" i="6"/>
  <c r="F24" i="6"/>
  <c r="E24" i="6"/>
  <c r="D24" i="6"/>
  <c r="C24" i="6"/>
  <c r="L21" i="6"/>
  <c r="K21" i="6"/>
  <c r="J21" i="6"/>
  <c r="I21" i="6"/>
  <c r="H21" i="6"/>
  <c r="G21" i="6"/>
  <c r="F21" i="6"/>
  <c r="E21" i="6"/>
  <c r="D21" i="6"/>
  <c r="C21" i="6"/>
  <c r="L18" i="6"/>
  <c r="K18" i="6"/>
  <c r="J18" i="6"/>
  <c r="I18" i="6"/>
  <c r="H18" i="6"/>
  <c r="G18" i="6"/>
  <c r="F18" i="6"/>
  <c r="E18" i="6"/>
  <c r="D18" i="6"/>
  <c r="C18" i="6"/>
  <c r="L15" i="6"/>
  <c r="K15" i="6"/>
  <c r="J15" i="6"/>
  <c r="I15" i="6"/>
  <c r="H15" i="6"/>
  <c r="G15" i="6"/>
  <c r="F15" i="6"/>
  <c r="E15" i="6"/>
  <c r="D15" i="6"/>
  <c r="C15" i="6"/>
  <c r="L12" i="6"/>
  <c r="K12" i="6"/>
  <c r="J12" i="6"/>
  <c r="L9" i="6"/>
  <c r="K9" i="6"/>
  <c r="J9" i="6"/>
  <c r="L6" i="6"/>
  <c r="K6" i="6"/>
  <c r="J6" i="6"/>
  <c r="L3" i="6"/>
  <c r="K3" i="6"/>
  <c r="J3" i="6"/>
  <c r="Y22" i="12"/>
  <c r="X22" i="12"/>
  <c r="W22" i="12"/>
  <c r="V22" i="12"/>
  <c r="U22" i="12"/>
  <c r="T22" i="12"/>
  <c r="S22" i="12"/>
  <c r="L23" i="12" s="1"/>
  <c r="Y20" i="12"/>
  <c r="X20" i="12"/>
  <c r="W20" i="12"/>
  <c r="V20" i="12"/>
  <c r="U20" i="12"/>
  <c r="T20" i="12"/>
  <c r="S20" i="12"/>
  <c r="Y17" i="12" a="1"/>
  <c r="Y17" i="12" s="1"/>
  <c r="X17" i="12" a="1"/>
  <c r="X17" i="12" s="1"/>
  <c r="W17" i="12" a="1"/>
  <c r="W17" i="12" s="1"/>
  <c r="V17" i="12" a="1"/>
  <c r="V17" i="12" s="1"/>
  <c r="U17" i="12" a="1"/>
  <c r="U17" i="12" s="1"/>
  <c r="T17" i="12" a="1"/>
  <c r="T17" i="12" s="1"/>
  <c r="S17" i="12" a="1"/>
  <c r="S17" i="12" s="1"/>
  <c r="Y14" i="12" a="1"/>
  <c r="Y14" i="12" s="1"/>
  <c r="X14" i="12" a="1"/>
  <c r="X14" i="12" s="1"/>
  <c r="W14" i="12" a="1"/>
  <c r="W14" i="12" s="1"/>
  <c r="V14" i="12" a="1"/>
  <c r="V14" i="12" s="1"/>
  <c r="U14" i="12" a="1"/>
  <c r="U14" i="12" s="1"/>
  <c r="T14" i="12" a="1"/>
  <c r="T14" i="12" s="1"/>
  <c r="S14" i="12" a="1"/>
  <c r="S14" i="12" s="1"/>
  <c r="Y11" i="12" a="1"/>
  <c r="Y11" i="12" s="1"/>
  <c r="X11" i="12" a="1"/>
  <c r="X11" i="12" s="1"/>
  <c r="W11" i="12" a="1"/>
  <c r="W11" i="12" s="1"/>
  <c r="V11" i="12" a="1"/>
  <c r="V11" i="12" s="1"/>
  <c r="U11" i="12" a="1"/>
  <c r="U11" i="12" s="1"/>
  <c r="T11" i="12" a="1"/>
  <c r="T11" i="12" s="1"/>
  <c r="S11" i="12" a="1"/>
  <c r="S11" i="12" s="1"/>
  <c r="Y8" i="12" a="1"/>
  <c r="Y8" i="12" s="1"/>
  <c r="X8" i="12" a="1"/>
  <c r="X8" i="12" s="1"/>
  <c r="W8" i="12" a="1"/>
  <c r="W8" i="12" s="1"/>
  <c r="V8" i="12" a="1"/>
  <c r="V8" i="12" s="1"/>
  <c r="U8" i="12" a="1"/>
  <c r="U8" i="12" s="1"/>
  <c r="T8" i="12" a="1"/>
  <c r="T8" i="12" s="1"/>
  <c r="S8" i="12" a="1"/>
  <c r="S8" i="12" s="1"/>
  <c r="Y5" i="12" a="1"/>
  <c r="Y5" i="12" s="1"/>
  <c r="X5" i="12" a="1"/>
  <c r="X5" i="12" s="1"/>
  <c r="W5" i="12" a="1"/>
  <c r="W5" i="12" s="1"/>
  <c r="V5" i="12" a="1"/>
  <c r="V5" i="12" s="1"/>
  <c r="U5" i="12" a="1"/>
  <c r="U5" i="12" s="1"/>
  <c r="T5" i="12" a="1"/>
  <c r="T5" i="12" s="1"/>
  <c r="S5" i="12" a="1"/>
  <c r="S5" i="12" s="1"/>
  <c r="Y2" i="12" a="1"/>
  <c r="Y2" i="12" s="1"/>
  <c r="X2" i="12" a="1"/>
  <c r="X2" i="12" s="1"/>
  <c r="W2" i="12" a="1"/>
  <c r="W2" i="12" s="1"/>
  <c r="V2" i="12" a="1"/>
  <c r="V2" i="12" s="1"/>
  <c r="U2" i="12" a="1"/>
  <c r="U2" i="12" s="1"/>
  <c r="T2" i="12" a="1"/>
  <c r="T2" i="12" s="1"/>
  <c r="S2" i="12" a="1"/>
  <c r="S2" i="12" s="1"/>
  <c r="M16" i="12" l="1"/>
  <c r="M23" i="12"/>
  <c r="O23" i="12"/>
  <c r="K21" i="12"/>
  <c r="N16" i="12"/>
  <c r="Q19" i="12"/>
  <c r="P19" i="12"/>
  <c r="O19" i="12"/>
  <c r="N19" i="12"/>
  <c r="M19" i="12"/>
  <c r="K19" i="12"/>
  <c r="L19" i="12"/>
  <c r="M4" i="12"/>
  <c r="Q7" i="12"/>
  <c r="P7" i="12"/>
  <c r="M7" i="12"/>
  <c r="K7" i="12"/>
  <c r="O7" i="12"/>
  <c r="N7" i="12"/>
  <c r="K5" i="12"/>
  <c r="L7" i="12"/>
  <c r="N4" i="12"/>
  <c r="K2" i="12"/>
  <c r="M10" i="12"/>
  <c r="Q13" i="12"/>
  <c r="P13" i="12"/>
  <c r="K13" i="12"/>
  <c r="O13" i="12"/>
  <c r="N13" i="12"/>
  <c r="K11" i="12"/>
  <c r="M13" i="12"/>
  <c r="L13" i="12"/>
  <c r="N10" i="12"/>
  <c r="K8" i="12"/>
  <c r="N23" i="12"/>
  <c r="P4" i="12"/>
  <c r="P10" i="12"/>
  <c r="P16" i="12"/>
  <c r="N21" i="12"/>
  <c r="P23" i="12"/>
  <c r="Q4" i="12"/>
  <c r="O21" i="12"/>
  <c r="Q23" i="12"/>
  <c r="O4" i="12"/>
  <c r="O16" i="12"/>
  <c r="Q10" i="12"/>
  <c r="Q16" i="12"/>
  <c r="P21" i="12"/>
  <c r="O10" i="12"/>
  <c r="M21" i="12"/>
  <c r="K4" i="12"/>
  <c r="K10" i="12"/>
  <c r="K16" i="12"/>
  <c r="Q21" i="12"/>
  <c r="K23" i="12"/>
  <c r="L4" i="12"/>
  <c r="L10" i="12"/>
  <c r="L16" i="12"/>
  <c r="L21" i="12"/>
  <c r="Y41" i="11" l="1"/>
  <c r="X41" i="11"/>
  <c r="W41" i="11"/>
  <c r="Y39" i="11" a="1"/>
  <c r="Y39" i="11" s="1"/>
  <c r="X39" i="11" a="1"/>
  <c r="X39" i="11" s="1"/>
  <c r="W39" i="11" a="1"/>
  <c r="W39" i="11" s="1"/>
  <c r="V39" i="11" a="1"/>
  <c r="V39" i="11" s="1"/>
  <c r="U39" i="11" a="1"/>
  <c r="U39" i="11" s="1"/>
  <c r="T39" i="11" a="1"/>
  <c r="T39" i="11" s="1"/>
  <c r="S39" i="11" a="1"/>
  <c r="S39" i="11" s="1"/>
  <c r="Y38" i="11"/>
  <c r="Y36" i="11" a="1"/>
  <c r="Y36" i="11" s="1"/>
  <c r="X36" i="11" a="1"/>
  <c r="X36" i="11" s="1"/>
  <c r="W36" i="11" a="1"/>
  <c r="W36" i="11" s="1"/>
  <c r="V36" i="11" a="1"/>
  <c r="V36" i="11" s="1"/>
  <c r="U36" i="11" a="1"/>
  <c r="U36" i="11" s="1"/>
  <c r="T36" i="11" a="1"/>
  <c r="T36" i="11" s="1"/>
  <c r="S36" i="11"/>
  <c r="S36" i="11" a="1"/>
  <c r="Y35" i="11"/>
  <c r="X35" i="11"/>
  <c r="Y33" i="11" a="1"/>
  <c r="Y33" i="11" s="1"/>
  <c r="X33" i="11" a="1"/>
  <c r="X33" i="11" s="1"/>
  <c r="W33" i="11" a="1"/>
  <c r="W33" i="11" s="1"/>
  <c r="V33" i="11" a="1"/>
  <c r="V33" i="11" s="1"/>
  <c r="U33" i="11" a="1"/>
  <c r="U33" i="11" s="1"/>
  <c r="T33" i="11" a="1"/>
  <c r="T33" i="11" s="1"/>
  <c r="S33" i="11" a="1"/>
  <c r="S33" i="11" s="1"/>
  <c r="Y32" i="11"/>
  <c r="Y30" i="11" a="1"/>
  <c r="Y30" i="11" s="1"/>
  <c r="X30" i="11" a="1"/>
  <c r="X30" i="11" s="1"/>
  <c r="W30" i="11" a="1"/>
  <c r="W30" i="11" s="1"/>
  <c r="V30" i="11" a="1"/>
  <c r="V30" i="11" s="1"/>
  <c r="U30" i="11" a="1"/>
  <c r="U30" i="11" s="1"/>
  <c r="T30" i="11" a="1"/>
  <c r="T30" i="11" s="1"/>
  <c r="S30" i="11" a="1"/>
  <c r="S30" i="11" s="1"/>
  <c r="Y27" i="11" a="1"/>
  <c r="Y27" i="11" s="1"/>
  <c r="X27" i="11" a="1"/>
  <c r="X27" i="11" s="1"/>
  <c r="W27" i="11" a="1"/>
  <c r="W27" i="11" s="1"/>
  <c r="V27" i="11" a="1"/>
  <c r="V27" i="11" s="1"/>
  <c r="U27" i="11" a="1"/>
  <c r="U27" i="11" s="1"/>
  <c r="T27" i="11" a="1"/>
  <c r="T27" i="11" s="1"/>
  <c r="S27" i="11" a="1"/>
  <c r="S27" i="11" s="1"/>
  <c r="Y24" i="11" a="1"/>
  <c r="Y24" i="11" s="1"/>
  <c r="X24" i="11" a="1"/>
  <c r="X24" i="11" s="1"/>
  <c r="W24" i="11" a="1"/>
  <c r="W24" i="11" s="1"/>
  <c r="V24" i="11" a="1"/>
  <c r="V24" i="11" s="1"/>
  <c r="U24" i="11" a="1"/>
  <c r="U24" i="11" s="1"/>
  <c r="T24" i="11" a="1"/>
  <c r="T24" i="11" s="1"/>
  <c r="S24" i="11" a="1"/>
  <c r="S24" i="11" s="1"/>
  <c r="Y22" i="11"/>
  <c r="X22" i="11"/>
  <c r="W22" i="11"/>
  <c r="V22" i="11"/>
  <c r="U22" i="11"/>
  <c r="T22" i="11"/>
  <c r="S22" i="11"/>
  <c r="Y20" i="11"/>
  <c r="X20" i="11"/>
  <c r="W20" i="11"/>
  <c r="V20" i="11"/>
  <c r="U20" i="11"/>
  <c r="T20" i="11"/>
  <c r="S20" i="11"/>
  <c r="Y17" i="11" a="1"/>
  <c r="Y17" i="11" s="1"/>
  <c r="X17" i="11" a="1"/>
  <c r="X17" i="11" s="1"/>
  <c r="W17" i="11" a="1"/>
  <c r="W17" i="11" s="1"/>
  <c r="V17" i="11" a="1"/>
  <c r="V17" i="11" s="1"/>
  <c r="U17" i="11" a="1"/>
  <c r="U17" i="11" s="1"/>
  <c r="T17" i="11" a="1"/>
  <c r="T17" i="11" s="1"/>
  <c r="S17" i="11" a="1"/>
  <c r="S17" i="11" s="1"/>
  <c r="Y14" i="11" a="1"/>
  <c r="Y14" i="11" s="1"/>
  <c r="X14" i="11" a="1"/>
  <c r="X14" i="11" s="1"/>
  <c r="W14" i="11" a="1"/>
  <c r="W14" i="11" s="1"/>
  <c r="V14" i="11" a="1"/>
  <c r="V14" i="11" s="1"/>
  <c r="U14" i="11" a="1"/>
  <c r="U14" i="11" s="1"/>
  <c r="T14" i="11" a="1"/>
  <c r="T14" i="11" s="1"/>
  <c r="S14" i="11" a="1"/>
  <c r="S14" i="11" s="1"/>
  <c r="Y11" i="11" a="1"/>
  <c r="Y11" i="11" s="1"/>
  <c r="X11" i="11" a="1"/>
  <c r="X11" i="11" s="1"/>
  <c r="W11" i="11" a="1"/>
  <c r="W11" i="11" s="1"/>
  <c r="V11" i="11" a="1"/>
  <c r="V11" i="11" s="1"/>
  <c r="U11" i="11" a="1"/>
  <c r="U11" i="11" s="1"/>
  <c r="T11" i="11" a="1"/>
  <c r="T11" i="11" s="1"/>
  <c r="S11" i="11" a="1"/>
  <c r="S11" i="11" s="1"/>
  <c r="Y8" i="11" a="1"/>
  <c r="Y8" i="11" s="1"/>
  <c r="X8" i="11" a="1"/>
  <c r="X8" i="11" s="1"/>
  <c r="W8" i="11" a="1"/>
  <c r="W8" i="11" s="1"/>
  <c r="V8" i="11" a="1"/>
  <c r="V8" i="11" s="1"/>
  <c r="U8" i="11" a="1"/>
  <c r="U8" i="11" s="1"/>
  <c r="T8" i="11" a="1"/>
  <c r="T8" i="11" s="1"/>
  <c r="S8" i="11" a="1"/>
  <c r="S8" i="11" s="1"/>
  <c r="Y5" i="11" a="1"/>
  <c r="Y5" i="11" s="1"/>
  <c r="X5" i="11" a="1"/>
  <c r="X5" i="11" s="1"/>
  <c r="W5" i="11" a="1"/>
  <c r="W5" i="11" s="1"/>
  <c r="V5" i="11" a="1"/>
  <c r="V5" i="11" s="1"/>
  <c r="U5" i="11" a="1"/>
  <c r="U5" i="11" s="1"/>
  <c r="T5" i="11" a="1"/>
  <c r="T5" i="11" s="1"/>
  <c r="S5" i="11" a="1"/>
  <c r="S5" i="11" s="1"/>
  <c r="Y2" i="11" a="1"/>
  <c r="Y2" i="11" s="1"/>
  <c r="X2" i="11" a="1"/>
  <c r="X2" i="11" s="1"/>
  <c r="W2" i="11" a="1"/>
  <c r="W2" i="11" s="1"/>
  <c r="V2" i="11" a="1"/>
  <c r="V2" i="11" s="1"/>
  <c r="U2" i="11" a="1"/>
  <c r="U2" i="11" s="1"/>
  <c r="T2" i="11" a="1"/>
  <c r="T2" i="11" s="1"/>
  <c r="S2" i="11" a="1"/>
  <c r="S2" i="11" s="1"/>
  <c r="Y41" i="10"/>
  <c r="X41" i="10"/>
  <c r="W41" i="10"/>
  <c r="Y39" i="10" a="1"/>
  <c r="Y39" i="10" s="1"/>
  <c r="X39" i="10" a="1"/>
  <c r="X39" i="10" s="1"/>
  <c r="W39" i="10" a="1"/>
  <c r="W39" i="10" s="1"/>
  <c r="V39" i="10" a="1"/>
  <c r="V39" i="10" s="1"/>
  <c r="U39" i="10" a="1"/>
  <c r="U39" i="10" s="1"/>
  <c r="T39" i="10" a="1"/>
  <c r="T39" i="10" s="1"/>
  <c r="S39" i="10" a="1"/>
  <c r="S39" i="10" s="1"/>
  <c r="Y38" i="10"/>
  <c r="Y36" i="10" a="1"/>
  <c r="Y36" i="10" s="1"/>
  <c r="X36" i="10" a="1"/>
  <c r="X36" i="10" s="1"/>
  <c r="W36" i="10" a="1"/>
  <c r="W36" i="10" s="1"/>
  <c r="V36" i="10" a="1"/>
  <c r="V36" i="10" s="1"/>
  <c r="U36" i="10" a="1"/>
  <c r="U36" i="10" s="1"/>
  <c r="T36" i="10" a="1"/>
  <c r="T36" i="10" s="1"/>
  <c r="S36" i="10" a="1"/>
  <c r="S36" i="10" s="1"/>
  <c r="Y35" i="10"/>
  <c r="X35" i="10"/>
  <c r="Y33" i="10" a="1"/>
  <c r="Y33" i="10" s="1"/>
  <c r="X33" i="10" a="1"/>
  <c r="X33" i="10" s="1"/>
  <c r="W33" i="10" a="1"/>
  <c r="W33" i="10" s="1"/>
  <c r="V33" i="10" a="1"/>
  <c r="V33" i="10" s="1"/>
  <c r="U33" i="10" a="1"/>
  <c r="U33" i="10" s="1"/>
  <c r="T33" i="10" a="1"/>
  <c r="T33" i="10" s="1"/>
  <c r="S33" i="10" a="1"/>
  <c r="S33" i="10" s="1"/>
  <c r="Y32" i="10"/>
  <c r="X32" i="10"/>
  <c r="Y30" i="10" a="1"/>
  <c r="Y30" i="10" s="1"/>
  <c r="X30" i="10" a="1"/>
  <c r="X30" i="10" s="1"/>
  <c r="W30" i="10" a="1"/>
  <c r="W30" i="10" s="1"/>
  <c r="V30" i="10" a="1"/>
  <c r="V30" i="10" s="1"/>
  <c r="U30" i="10" a="1"/>
  <c r="U30" i="10" s="1"/>
  <c r="T30" i="10" a="1"/>
  <c r="T30" i="10" s="1"/>
  <c r="S30" i="10" a="1"/>
  <c r="S30" i="10" s="1"/>
  <c r="Y27" i="10" a="1"/>
  <c r="Y27" i="10" s="1"/>
  <c r="X27" i="10" a="1"/>
  <c r="X27" i="10" s="1"/>
  <c r="W27" i="10" a="1"/>
  <c r="W27" i="10" s="1"/>
  <c r="V27" i="10" a="1"/>
  <c r="V27" i="10" s="1"/>
  <c r="U27" i="10" a="1"/>
  <c r="U27" i="10" s="1"/>
  <c r="T27" i="10" a="1"/>
  <c r="T27" i="10" s="1"/>
  <c r="S27" i="10" a="1"/>
  <c r="S27" i="10" s="1"/>
  <c r="Y24" i="10" a="1"/>
  <c r="Y24" i="10" s="1"/>
  <c r="X24" i="10" a="1"/>
  <c r="X24" i="10" s="1"/>
  <c r="W24" i="10" a="1"/>
  <c r="W24" i="10" s="1"/>
  <c r="V24" i="10" a="1"/>
  <c r="V24" i="10" s="1"/>
  <c r="U24" i="10" a="1"/>
  <c r="U24" i="10" s="1"/>
  <c r="T24" i="10" a="1"/>
  <c r="T24" i="10" s="1"/>
  <c r="S24" i="10" a="1"/>
  <c r="S24" i="10" s="1"/>
  <c r="Y22" i="10"/>
  <c r="X22" i="10"/>
  <c r="W22" i="10"/>
  <c r="V22" i="10"/>
  <c r="U22" i="10"/>
  <c r="T22" i="10"/>
  <c r="S22" i="10"/>
  <c r="N23" i="10" s="1"/>
  <c r="Y20" i="10"/>
  <c r="X20" i="10"/>
  <c r="W20" i="10"/>
  <c r="V20" i="10"/>
  <c r="U20" i="10"/>
  <c r="T20" i="10"/>
  <c r="S20" i="10"/>
  <c r="Y17" i="10" a="1"/>
  <c r="Y17" i="10" s="1"/>
  <c r="X17" i="10" a="1"/>
  <c r="X17" i="10" s="1"/>
  <c r="W17" i="10" a="1"/>
  <c r="W17" i="10" s="1"/>
  <c r="V17" i="10" a="1"/>
  <c r="V17" i="10" s="1"/>
  <c r="U17" i="10" a="1"/>
  <c r="U17" i="10" s="1"/>
  <c r="T17" i="10" a="1"/>
  <c r="T17" i="10" s="1"/>
  <c r="S17" i="10" a="1"/>
  <c r="S17" i="10" s="1"/>
  <c r="Y14" i="10" a="1"/>
  <c r="Y14" i="10" s="1"/>
  <c r="X14" i="10" a="1"/>
  <c r="X14" i="10" s="1"/>
  <c r="W14" i="10" a="1"/>
  <c r="W14" i="10" s="1"/>
  <c r="V14" i="10" a="1"/>
  <c r="V14" i="10" s="1"/>
  <c r="U14" i="10" a="1"/>
  <c r="U14" i="10" s="1"/>
  <c r="T14" i="10" a="1"/>
  <c r="T14" i="10" s="1"/>
  <c r="S14" i="10" a="1"/>
  <c r="S14" i="10" s="1"/>
  <c r="Y11" i="10" a="1"/>
  <c r="Y11" i="10" s="1"/>
  <c r="X11" i="10" a="1"/>
  <c r="X11" i="10" s="1"/>
  <c r="W11" i="10" a="1"/>
  <c r="W11" i="10" s="1"/>
  <c r="V11" i="10" a="1"/>
  <c r="V11" i="10" s="1"/>
  <c r="U11" i="10" a="1"/>
  <c r="U11" i="10" s="1"/>
  <c r="T11" i="10" a="1"/>
  <c r="T11" i="10" s="1"/>
  <c r="S11" i="10" a="1"/>
  <c r="S11" i="10" s="1"/>
  <c r="Y8" i="10" a="1"/>
  <c r="Y8" i="10" s="1"/>
  <c r="X8" i="10" a="1"/>
  <c r="X8" i="10" s="1"/>
  <c r="W8" i="10" a="1"/>
  <c r="W8" i="10" s="1"/>
  <c r="V8" i="10" a="1"/>
  <c r="V8" i="10" s="1"/>
  <c r="U8" i="10" a="1"/>
  <c r="U8" i="10" s="1"/>
  <c r="T8" i="10" a="1"/>
  <c r="T8" i="10" s="1"/>
  <c r="S8" i="10" a="1"/>
  <c r="S8" i="10" s="1"/>
  <c r="Y5" i="10" a="1"/>
  <c r="Y5" i="10" s="1"/>
  <c r="X5" i="10" a="1"/>
  <c r="X5" i="10" s="1"/>
  <c r="W5" i="10" a="1"/>
  <c r="W5" i="10" s="1"/>
  <c r="V5" i="10" a="1"/>
  <c r="V5" i="10" s="1"/>
  <c r="U5" i="10" a="1"/>
  <c r="U5" i="10" s="1"/>
  <c r="T5" i="10" a="1"/>
  <c r="T5" i="10" s="1"/>
  <c r="S5" i="10" a="1"/>
  <c r="S5" i="10" s="1"/>
  <c r="Y2" i="10" a="1"/>
  <c r="Y2" i="10" s="1"/>
  <c r="X2" i="10" a="1"/>
  <c r="X2" i="10" s="1"/>
  <c r="W2" i="10" a="1"/>
  <c r="W2" i="10" s="1"/>
  <c r="V2" i="10" a="1"/>
  <c r="V2" i="10" s="1"/>
  <c r="U2" i="10" a="1"/>
  <c r="U2" i="10" s="1"/>
  <c r="T2" i="10" a="1"/>
  <c r="T2" i="10" s="1"/>
  <c r="S2" i="10" a="1"/>
  <c r="S2" i="10" s="1"/>
  <c r="Y29" i="8"/>
  <c r="X29" i="8"/>
  <c r="Y35" i="8"/>
  <c r="X35" i="8"/>
  <c r="Y35" i="13"/>
  <c r="X35" i="13"/>
  <c r="Y29" i="13"/>
  <c r="X29" i="13"/>
  <c r="Y41" i="9"/>
  <c r="Y38" i="9"/>
  <c r="Y32" i="9"/>
  <c r="Y35" i="9"/>
  <c r="X35" i="9"/>
  <c r="M23" i="10" l="1"/>
  <c r="M29" i="10"/>
  <c r="V41" i="10"/>
  <c r="W35" i="10"/>
  <c r="N35" i="10" s="1"/>
  <c r="W32" i="10"/>
  <c r="K32" i="10" s="1"/>
  <c r="K21" i="10"/>
  <c r="L23" i="10"/>
  <c r="M4" i="11"/>
  <c r="N4" i="11"/>
  <c r="O4" i="11"/>
  <c r="P4" i="11"/>
  <c r="Q4" i="11"/>
  <c r="K4" i="11"/>
  <c r="L4" i="11"/>
  <c r="Q21" i="11"/>
  <c r="K21" i="11"/>
  <c r="L21" i="11"/>
  <c r="N21" i="11"/>
  <c r="P21" i="11"/>
  <c r="M21" i="11"/>
  <c r="O21" i="11"/>
  <c r="K13" i="11"/>
  <c r="L13" i="11"/>
  <c r="M13" i="11"/>
  <c r="N13" i="11"/>
  <c r="O13" i="11"/>
  <c r="Q13" i="11"/>
  <c r="P13" i="11"/>
  <c r="O19" i="11"/>
  <c r="P19" i="11"/>
  <c r="Q19" i="11"/>
  <c r="K19" i="11"/>
  <c r="N19" i="11"/>
  <c r="L19" i="11"/>
  <c r="M19" i="11"/>
  <c r="N16" i="11"/>
  <c r="O16" i="11"/>
  <c r="P16" i="11"/>
  <c r="Q16" i="11"/>
  <c r="L16" i="11"/>
  <c r="K16" i="11"/>
  <c r="M16" i="11"/>
  <c r="Q10" i="11"/>
  <c r="K10" i="11"/>
  <c r="L10" i="11"/>
  <c r="M10" i="11"/>
  <c r="O10" i="11"/>
  <c r="P10" i="11"/>
  <c r="N10" i="11"/>
  <c r="Q32" i="11"/>
  <c r="K32" i="11"/>
  <c r="M32" i="11"/>
  <c r="N32" i="11"/>
  <c r="O32" i="11"/>
  <c r="M35" i="11"/>
  <c r="O35" i="11"/>
  <c r="Q35" i="11"/>
  <c r="P7" i="11"/>
  <c r="Q7" i="11"/>
  <c r="K7" i="11"/>
  <c r="M7" i="11"/>
  <c r="N7" i="11"/>
  <c r="O7" i="11"/>
  <c r="L7" i="11"/>
  <c r="N29" i="11"/>
  <c r="O29" i="11"/>
  <c r="P29" i="11"/>
  <c r="Q29" i="11"/>
  <c r="K29" i="11"/>
  <c r="L29" i="11"/>
  <c r="M29" i="11"/>
  <c r="K26" i="11"/>
  <c r="M26" i="11"/>
  <c r="N26" i="11"/>
  <c r="O26" i="11"/>
  <c r="L26" i="11"/>
  <c r="P26" i="11"/>
  <c r="Q26" i="11"/>
  <c r="M38" i="11"/>
  <c r="O38" i="11"/>
  <c r="O41" i="11"/>
  <c r="M41" i="11"/>
  <c r="Q41" i="11"/>
  <c r="K23" i="11"/>
  <c r="L23" i="11"/>
  <c r="M23" i="11"/>
  <c r="P23" i="11"/>
  <c r="N23" i="11"/>
  <c r="O23" i="11"/>
  <c r="Q23" i="11"/>
  <c r="W35" i="11"/>
  <c r="P35" i="11" s="1"/>
  <c r="U35" i="11"/>
  <c r="K35" i="11" s="1"/>
  <c r="V35" i="11"/>
  <c r="V41" i="11"/>
  <c r="L41" i="11" s="1"/>
  <c r="U38" i="11"/>
  <c r="L38" i="11" s="1"/>
  <c r="S32" i="11"/>
  <c r="L32" i="11" s="1"/>
  <c r="T32" i="11"/>
  <c r="U32" i="11"/>
  <c r="V38" i="11"/>
  <c r="P38" i="11" s="1"/>
  <c r="V32" i="11"/>
  <c r="T35" i="11"/>
  <c r="L35" i="11" s="1"/>
  <c r="T38" i="11"/>
  <c r="N38" i="11" s="1"/>
  <c r="W38" i="11"/>
  <c r="K38" i="11" s="1"/>
  <c r="W32" i="11"/>
  <c r="P32" i="11" s="1"/>
  <c r="X32" i="11"/>
  <c r="X38" i="11"/>
  <c r="T41" i="11"/>
  <c r="P41" i="11" s="1"/>
  <c r="U41" i="11"/>
  <c r="K41" i="11" s="1"/>
  <c r="S41" i="11"/>
  <c r="N41" i="11" s="1"/>
  <c r="S35" i="11"/>
  <c r="N35" i="11" s="1"/>
  <c r="S38" i="11"/>
  <c r="Q38" i="11" s="1"/>
  <c r="L16" i="10"/>
  <c r="K16" i="10"/>
  <c r="Q16" i="10"/>
  <c r="P16" i="10"/>
  <c r="O16" i="10"/>
  <c r="N16" i="10"/>
  <c r="M16" i="10"/>
  <c r="Q32" i="10"/>
  <c r="O32" i="10"/>
  <c r="V32" i="10"/>
  <c r="N32" i="10" s="1"/>
  <c r="S32" i="10"/>
  <c r="P32" i="10" s="1"/>
  <c r="T38" i="10"/>
  <c r="L38" i="10" s="1"/>
  <c r="O38" i="10"/>
  <c r="U38" i="10"/>
  <c r="P38" i="10" s="1"/>
  <c r="L10" i="10"/>
  <c r="K10" i="10"/>
  <c r="Q10" i="10"/>
  <c r="M10" i="10"/>
  <c r="P10" i="10"/>
  <c r="O10" i="10"/>
  <c r="N10" i="10"/>
  <c r="T32" i="10"/>
  <c r="L32" i="10" s="1"/>
  <c r="V38" i="10"/>
  <c r="M38" i="10" s="1"/>
  <c r="T35" i="10"/>
  <c r="S35" i="10"/>
  <c r="L35" i="10" s="1"/>
  <c r="O35" i="10"/>
  <c r="P7" i="10"/>
  <c r="O7" i="10"/>
  <c r="M7" i="10"/>
  <c r="N7" i="10"/>
  <c r="L7" i="10"/>
  <c r="K7" i="10"/>
  <c r="Q7" i="10"/>
  <c r="U35" i="10"/>
  <c r="P35" i="10" s="1"/>
  <c r="T41" i="10"/>
  <c r="M41" i="10" s="1"/>
  <c r="Q19" i="10"/>
  <c r="P19" i="10"/>
  <c r="O19" i="10"/>
  <c r="N19" i="10"/>
  <c r="M19" i="10"/>
  <c r="L19" i="10"/>
  <c r="K19" i="10"/>
  <c r="P41" i="10"/>
  <c r="O41" i="10"/>
  <c r="Q39" i="10"/>
  <c r="K41" i="10"/>
  <c r="P39" i="10"/>
  <c r="Q41" i="10"/>
  <c r="S41" i="10"/>
  <c r="N41" i="10" s="1"/>
  <c r="O39" i="10"/>
  <c r="L4" i="10"/>
  <c r="M4" i="10"/>
  <c r="K4" i="10"/>
  <c r="Q4" i="10"/>
  <c r="P4" i="10"/>
  <c r="O4" i="10"/>
  <c r="N4" i="10"/>
  <c r="U32" i="10"/>
  <c r="M32" i="10" s="1"/>
  <c r="V35" i="10"/>
  <c r="K35" i="10" s="1"/>
  <c r="W38" i="10"/>
  <c r="Q38" i="10" s="1"/>
  <c r="U41" i="10"/>
  <c r="L41" i="10" s="1"/>
  <c r="P13" i="10"/>
  <c r="M13" i="10"/>
  <c r="O13" i="10"/>
  <c r="N13" i="10"/>
  <c r="Q13" i="10"/>
  <c r="L13" i="10"/>
  <c r="K13" i="10"/>
  <c r="Q26" i="10"/>
  <c r="P26" i="10"/>
  <c r="O26" i="10"/>
  <c r="N26" i="10"/>
  <c r="M26" i="10"/>
  <c r="L26" i="10"/>
  <c r="K26" i="10"/>
  <c r="S38" i="10"/>
  <c r="N38" i="10" s="1"/>
  <c r="X38" i="10"/>
  <c r="K38" i="10" s="1"/>
  <c r="N29" i="10"/>
  <c r="M21" i="10"/>
  <c r="O23" i="10"/>
  <c r="O29" i="10"/>
  <c r="N21" i="10"/>
  <c r="P23" i="10"/>
  <c r="P29" i="10"/>
  <c r="Q35" i="10"/>
  <c r="L21" i="10"/>
  <c r="O21" i="10"/>
  <c r="Q23" i="10"/>
  <c r="P21" i="10"/>
  <c r="Q29" i="10"/>
  <c r="Q21" i="10"/>
  <c r="K23" i="10"/>
  <c r="K29" i="10"/>
  <c r="L29" i="10"/>
  <c r="M35" i="10"/>
  <c r="P42" i="11" l="1"/>
  <c r="G10" i="1" s="1"/>
  <c r="M42" i="11"/>
  <c r="D10" i="1" s="1"/>
  <c r="L42" i="11"/>
  <c r="C10" i="1" s="1"/>
  <c r="O42" i="11"/>
  <c r="F10" i="1" s="1"/>
  <c r="K42" i="11"/>
  <c r="B10" i="1" s="1"/>
  <c r="N42" i="11"/>
  <c r="E10" i="1" s="1"/>
  <c r="Q42" i="11"/>
  <c r="H10" i="1" s="1"/>
  <c r="Y39" i="9" a="1"/>
  <c r="Y39" i="9" s="1"/>
  <c r="X39" i="9" a="1"/>
  <c r="X39" i="9" s="1"/>
  <c r="W39" i="9" a="1"/>
  <c r="W39" i="9" s="1"/>
  <c r="V39" i="9" a="1"/>
  <c r="V39" i="9" s="1"/>
  <c r="U39" i="9" a="1"/>
  <c r="U39" i="9" s="1"/>
  <c r="T39" i="9" a="1"/>
  <c r="T39" i="9" s="1"/>
  <c r="S39" i="9" a="1"/>
  <c r="S39" i="9" s="1"/>
  <c r="Y36" i="9" a="1"/>
  <c r="Y36" i="9" s="1"/>
  <c r="X36" i="9" a="1"/>
  <c r="X36" i="9" s="1"/>
  <c r="W36" i="9" a="1"/>
  <c r="W36" i="9" s="1"/>
  <c r="V36" i="9" a="1"/>
  <c r="V36" i="9" s="1"/>
  <c r="U36" i="9" a="1"/>
  <c r="U36" i="9" s="1"/>
  <c r="T36" i="9" a="1"/>
  <c r="T36" i="9" s="1"/>
  <c r="S36" i="9" a="1"/>
  <c r="S36" i="9" s="1"/>
  <c r="Y33" i="9" a="1"/>
  <c r="Y33" i="9" s="1"/>
  <c r="X33" i="9" a="1"/>
  <c r="X33" i="9" s="1"/>
  <c r="W33" i="9" a="1"/>
  <c r="W33" i="9" s="1"/>
  <c r="V33" i="9" a="1"/>
  <c r="V33" i="9" s="1"/>
  <c r="U33" i="9" a="1"/>
  <c r="U33" i="9" s="1"/>
  <c r="T33" i="9" a="1"/>
  <c r="T33" i="9" s="1"/>
  <c r="S33" i="9" a="1"/>
  <c r="S33" i="9" s="1"/>
  <c r="Y30" i="9" a="1"/>
  <c r="Y30" i="9" s="1"/>
  <c r="X30" i="9" a="1"/>
  <c r="X30" i="9" s="1"/>
  <c r="W30" i="9" a="1"/>
  <c r="W30" i="9" s="1"/>
  <c r="V30" i="9" a="1"/>
  <c r="V30" i="9" s="1"/>
  <c r="U30" i="9" a="1"/>
  <c r="U30" i="9" s="1"/>
  <c r="T30" i="9" a="1"/>
  <c r="T30" i="9" s="1"/>
  <c r="S30" i="9" a="1"/>
  <c r="S30" i="9" s="1"/>
  <c r="Y27" i="9" a="1"/>
  <c r="Y27" i="9" s="1"/>
  <c r="X27" i="9" a="1"/>
  <c r="X27" i="9" s="1"/>
  <c r="W27" i="9" a="1"/>
  <c r="W27" i="9" s="1"/>
  <c r="V27" i="9" a="1"/>
  <c r="V27" i="9" s="1"/>
  <c r="U27" i="9" a="1"/>
  <c r="U27" i="9" s="1"/>
  <c r="T27" i="9" a="1"/>
  <c r="T27" i="9" s="1"/>
  <c r="S27" i="9" a="1"/>
  <c r="S27" i="9" s="1"/>
  <c r="Y24" i="9" a="1"/>
  <c r="Y24" i="9" s="1"/>
  <c r="X24" i="9" a="1"/>
  <c r="X24" i="9" s="1"/>
  <c r="W24" i="9" a="1"/>
  <c r="W24" i="9" s="1"/>
  <c r="V24" i="9" a="1"/>
  <c r="V24" i="9" s="1"/>
  <c r="U24" i="9" a="1"/>
  <c r="U24" i="9" s="1"/>
  <c r="T24" i="9" a="1"/>
  <c r="T24" i="9" s="1"/>
  <c r="S24" i="9" a="1"/>
  <c r="S24" i="9" s="1"/>
  <c r="Y17" i="9" a="1"/>
  <c r="Y17" i="9" s="1"/>
  <c r="X17" i="9" a="1"/>
  <c r="X17" i="9" s="1"/>
  <c r="W17" i="9" a="1"/>
  <c r="W17" i="9" s="1"/>
  <c r="V17" i="9" a="1"/>
  <c r="V17" i="9" s="1"/>
  <c r="U17" i="9" a="1"/>
  <c r="U17" i="9" s="1"/>
  <c r="T17" i="9" a="1"/>
  <c r="T17" i="9" s="1"/>
  <c r="S17" i="9" a="1"/>
  <c r="S17" i="9" s="1"/>
  <c r="Y22" i="9"/>
  <c r="X22" i="9"/>
  <c r="W22" i="9"/>
  <c r="V22" i="9"/>
  <c r="U22" i="9"/>
  <c r="T22" i="9"/>
  <c r="S22" i="9"/>
  <c r="K23" i="9" s="1"/>
  <c r="Y20" i="9"/>
  <c r="X20" i="9"/>
  <c r="W20" i="9"/>
  <c r="V20" i="9"/>
  <c r="U20" i="9"/>
  <c r="T20" i="9"/>
  <c r="S20" i="9"/>
  <c r="Y14" i="9" a="1"/>
  <c r="Y14" i="9" s="1"/>
  <c r="X14" i="9" a="1"/>
  <c r="X14" i="9" s="1"/>
  <c r="W14" i="9" a="1"/>
  <c r="W14" i="9" s="1"/>
  <c r="V14" i="9" a="1"/>
  <c r="V14" i="9" s="1"/>
  <c r="U14" i="9" a="1"/>
  <c r="U14" i="9" s="1"/>
  <c r="T14" i="9" a="1"/>
  <c r="T14" i="9" s="1"/>
  <c r="S14" i="9" a="1"/>
  <c r="S14" i="9" s="1"/>
  <c r="Y11" i="9" a="1"/>
  <c r="Y11" i="9" s="1"/>
  <c r="X11" i="9" a="1"/>
  <c r="X11" i="9" s="1"/>
  <c r="W11" i="9" a="1"/>
  <c r="W11" i="9" s="1"/>
  <c r="V11" i="9" a="1"/>
  <c r="V11" i="9" s="1"/>
  <c r="U11" i="9" a="1"/>
  <c r="U11" i="9" s="1"/>
  <c r="T11" i="9" a="1"/>
  <c r="T11" i="9" s="1"/>
  <c r="S11" i="9" a="1"/>
  <c r="S11" i="9" s="1"/>
  <c r="Y8" i="9" a="1"/>
  <c r="Y8" i="9" s="1"/>
  <c r="X8" i="9" a="1"/>
  <c r="X8" i="9" s="1"/>
  <c r="W8" i="9" a="1"/>
  <c r="W8" i="9" s="1"/>
  <c r="V8" i="9" a="1"/>
  <c r="V8" i="9" s="1"/>
  <c r="U8" i="9" a="1"/>
  <c r="U8" i="9" s="1"/>
  <c r="T8" i="9" a="1"/>
  <c r="T8" i="9" s="1"/>
  <c r="S8" i="9" a="1"/>
  <c r="S8" i="9" s="1"/>
  <c r="Y5" i="9" a="1"/>
  <c r="Y5" i="9" s="1"/>
  <c r="X5" i="9" a="1"/>
  <c r="X5" i="9" s="1"/>
  <c r="W5" i="9" a="1"/>
  <c r="W5" i="9" s="1"/>
  <c r="V5" i="9" a="1"/>
  <c r="V5" i="9" s="1"/>
  <c r="U5" i="9" a="1"/>
  <c r="U5" i="9" s="1"/>
  <c r="T5" i="9" a="1"/>
  <c r="T5" i="9" s="1"/>
  <c r="S5" i="9" a="1"/>
  <c r="S5" i="9" s="1"/>
  <c r="Y2" i="9" a="1"/>
  <c r="Y2" i="9" s="1"/>
  <c r="X2" i="9" a="1"/>
  <c r="X2" i="9" s="1"/>
  <c r="W2" i="9" a="1"/>
  <c r="W2" i="9" s="1"/>
  <c r="V2" i="9" a="1"/>
  <c r="V2" i="9" s="1"/>
  <c r="U2" i="9" a="1"/>
  <c r="U2" i="9" s="1"/>
  <c r="T2" i="9" a="1"/>
  <c r="T2" i="9" s="1"/>
  <c r="S2" i="9" a="1"/>
  <c r="S2" i="9" s="1"/>
  <c r="Y33" i="8" a="1"/>
  <c r="Y33" i="8" s="1"/>
  <c r="X33" i="8" a="1"/>
  <c r="X33" i="8" s="1"/>
  <c r="W33" i="8" a="1"/>
  <c r="W33" i="8" s="1"/>
  <c r="V33" i="8" a="1"/>
  <c r="V33" i="8" s="1"/>
  <c r="U33" i="8" a="1"/>
  <c r="U33" i="8" s="1"/>
  <c r="T33" i="8" a="1"/>
  <c r="T33" i="8" s="1"/>
  <c r="S33" i="8" a="1"/>
  <c r="S33" i="8" s="1"/>
  <c r="Y30" i="8" a="1"/>
  <c r="Y30" i="8" s="1"/>
  <c r="X30" i="8" a="1"/>
  <c r="X30" i="8" s="1"/>
  <c r="W30" i="8" a="1"/>
  <c r="W30" i="8" s="1"/>
  <c r="V30" i="8" a="1"/>
  <c r="V30" i="8" s="1"/>
  <c r="U30" i="8" a="1"/>
  <c r="U30" i="8" s="1"/>
  <c r="T30" i="8" a="1"/>
  <c r="T30" i="8" s="1"/>
  <c r="S30" i="8" a="1"/>
  <c r="S30" i="8" s="1"/>
  <c r="Y27" i="8" a="1"/>
  <c r="Y27" i="8" s="1"/>
  <c r="X27" i="8" a="1"/>
  <c r="X27" i="8" s="1"/>
  <c r="W27" i="8" a="1"/>
  <c r="W27" i="8" s="1"/>
  <c r="V27" i="8" a="1"/>
  <c r="V27" i="8" s="1"/>
  <c r="U27" i="8" a="1"/>
  <c r="U27" i="8" s="1"/>
  <c r="T27" i="8" a="1"/>
  <c r="T27" i="8" s="1"/>
  <c r="S27" i="8" a="1"/>
  <c r="S27" i="8" s="1"/>
  <c r="Y24" i="8" a="1"/>
  <c r="Y24" i="8" s="1"/>
  <c r="X24" i="8" a="1"/>
  <c r="X24" i="8" s="1"/>
  <c r="W24" i="8" a="1"/>
  <c r="W24" i="8" s="1"/>
  <c r="V24" i="8" a="1"/>
  <c r="V24" i="8" s="1"/>
  <c r="U24" i="8" a="1"/>
  <c r="U24" i="8" s="1"/>
  <c r="T24" i="8" a="1"/>
  <c r="T24" i="8" s="1"/>
  <c r="S24" i="8" a="1"/>
  <c r="S24" i="8" s="1"/>
  <c r="Y16" i="8"/>
  <c r="X16" i="8"/>
  <c r="W16" i="8"/>
  <c r="V16" i="8"/>
  <c r="U16" i="8"/>
  <c r="T16" i="8"/>
  <c r="S16" i="8"/>
  <c r="Y14" i="8"/>
  <c r="X14" i="8"/>
  <c r="W14" i="8"/>
  <c r="V14" i="8"/>
  <c r="U14" i="8"/>
  <c r="T14" i="8"/>
  <c r="S14" i="8"/>
  <c r="Y21" i="8" a="1"/>
  <c r="Y21" i="8" s="1"/>
  <c r="X21" i="8" a="1"/>
  <c r="X21" i="8" s="1"/>
  <c r="W21" i="8" a="1"/>
  <c r="W21" i="8" s="1"/>
  <c r="V21" i="8" a="1"/>
  <c r="V21" i="8" s="1"/>
  <c r="U21" i="8" a="1"/>
  <c r="U21" i="8" s="1"/>
  <c r="T21" i="8" a="1"/>
  <c r="T21" i="8" s="1"/>
  <c r="S21" i="8" a="1"/>
  <c r="S21" i="8" s="1"/>
  <c r="Y18" i="8" a="1"/>
  <c r="Y18" i="8" s="1"/>
  <c r="X18" i="8" a="1"/>
  <c r="X18" i="8" s="1"/>
  <c r="W18" i="8" a="1"/>
  <c r="W18" i="8" s="1"/>
  <c r="V18" i="8" a="1"/>
  <c r="V18" i="8" s="1"/>
  <c r="U18" i="8" a="1"/>
  <c r="U18" i="8" s="1"/>
  <c r="T18" i="8" a="1"/>
  <c r="T18" i="8" s="1"/>
  <c r="S18" i="8" a="1"/>
  <c r="S18" i="8" s="1"/>
  <c r="Y11" i="8" a="1"/>
  <c r="Y11" i="8" s="1"/>
  <c r="X11" i="8" a="1"/>
  <c r="X11" i="8" s="1"/>
  <c r="W11" i="8" a="1"/>
  <c r="W11" i="8" s="1"/>
  <c r="V11" i="8" a="1"/>
  <c r="V11" i="8" s="1"/>
  <c r="U11" i="8" a="1"/>
  <c r="U11" i="8" s="1"/>
  <c r="T11" i="8" a="1"/>
  <c r="T11" i="8" s="1"/>
  <c r="S11" i="8" a="1"/>
  <c r="S11" i="8" s="1"/>
  <c r="Y8" i="8" a="1"/>
  <c r="Y8" i="8" s="1"/>
  <c r="X8" i="8" a="1"/>
  <c r="X8" i="8" s="1"/>
  <c r="W8" i="8" a="1"/>
  <c r="W8" i="8" s="1"/>
  <c r="V8" i="8" a="1"/>
  <c r="V8" i="8" s="1"/>
  <c r="U8" i="8" a="1"/>
  <c r="U8" i="8" s="1"/>
  <c r="T8" i="8" a="1"/>
  <c r="T8" i="8" s="1"/>
  <c r="S8" i="8" a="1"/>
  <c r="S8" i="8" s="1"/>
  <c r="Y5" i="8" a="1"/>
  <c r="Y5" i="8" s="1"/>
  <c r="X5" i="8" a="1"/>
  <c r="X5" i="8" s="1"/>
  <c r="W5" i="8" a="1"/>
  <c r="W5" i="8" s="1"/>
  <c r="V5" i="8" a="1"/>
  <c r="V5" i="8" s="1"/>
  <c r="U5" i="8" a="1"/>
  <c r="U5" i="8" s="1"/>
  <c r="T5" i="8" a="1"/>
  <c r="T5" i="8" s="1"/>
  <c r="S5" i="8" a="1"/>
  <c r="S5" i="8" s="1"/>
  <c r="Y2" i="8" a="1"/>
  <c r="Y2" i="8" s="1"/>
  <c r="X2" i="8" a="1"/>
  <c r="X2" i="8" s="1"/>
  <c r="W2" i="8" a="1"/>
  <c r="W2" i="8" s="1"/>
  <c r="V2" i="8" a="1"/>
  <c r="V2" i="8" s="1"/>
  <c r="U2" i="8" a="1"/>
  <c r="U2" i="8" s="1"/>
  <c r="T2" i="8" a="1"/>
  <c r="T2" i="8" s="1"/>
  <c r="S2" i="8" a="1"/>
  <c r="S2" i="8" s="1"/>
  <c r="S2" i="13" a="1"/>
  <c r="S2" i="13" s="1"/>
  <c r="T2" i="13" a="1"/>
  <c r="T2" i="13" s="1"/>
  <c r="U2" i="13" a="1"/>
  <c r="U2" i="13" s="1"/>
  <c r="V2" i="13" a="1"/>
  <c r="V2" i="13" s="1"/>
  <c r="W2" i="13" a="1"/>
  <c r="W2" i="13" s="1"/>
  <c r="X2" i="13" a="1"/>
  <c r="X2" i="13" s="1"/>
  <c r="Y2" i="13" a="1"/>
  <c r="Y2" i="13" s="1"/>
  <c r="S5" i="13" a="1"/>
  <c r="S5" i="13" s="1"/>
  <c r="T5" i="13" a="1"/>
  <c r="T5" i="13" s="1"/>
  <c r="U5" i="13" a="1"/>
  <c r="U5" i="13" s="1"/>
  <c r="V5" i="13" a="1"/>
  <c r="V5" i="13" s="1"/>
  <c r="W5" i="13" a="1"/>
  <c r="W5" i="13" s="1"/>
  <c r="X5" i="13" a="1"/>
  <c r="X5" i="13" s="1"/>
  <c r="Y5" i="13" a="1"/>
  <c r="Y5" i="13" s="1"/>
  <c r="S8" i="13" a="1"/>
  <c r="S8" i="13" s="1"/>
  <c r="T8" i="13" a="1"/>
  <c r="T8" i="13" s="1"/>
  <c r="U8" i="13" a="1"/>
  <c r="U8" i="13" s="1"/>
  <c r="V8" i="13" a="1"/>
  <c r="V8" i="13" s="1"/>
  <c r="W8" i="13" a="1"/>
  <c r="W8" i="13" s="1"/>
  <c r="X8" i="13" a="1"/>
  <c r="X8" i="13" s="1"/>
  <c r="Y8" i="13" a="1"/>
  <c r="Y8" i="13" s="1"/>
  <c r="S11" i="13" a="1"/>
  <c r="S11" i="13" s="1"/>
  <c r="T11" i="13" a="1"/>
  <c r="T11" i="13" s="1"/>
  <c r="U11" i="13" a="1"/>
  <c r="U11" i="13" s="1"/>
  <c r="V11" i="13" a="1"/>
  <c r="V11" i="13" s="1"/>
  <c r="W11" i="13" a="1"/>
  <c r="W11" i="13" s="1"/>
  <c r="X11" i="13" a="1"/>
  <c r="X11" i="13" s="1"/>
  <c r="Y11" i="13" a="1"/>
  <c r="Y11" i="13" s="1"/>
  <c r="Y18" i="13" a="1"/>
  <c r="Y18" i="13" s="1"/>
  <c r="X18" i="13" a="1"/>
  <c r="X18" i="13" s="1"/>
  <c r="W18" i="13" a="1"/>
  <c r="W18" i="13" s="1"/>
  <c r="V18" i="13" a="1"/>
  <c r="V18" i="13" s="1"/>
  <c r="U18" i="13" a="1"/>
  <c r="U18" i="13" s="1"/>
  <c r="T18" i="13" a="1"/>
  <c r="T18" i="13" s="1"/>
  <c r="S18" i="13" a="1"/>
  <c r="S18" i="13" s="1"/>
  <c r="Y21" i="13" a="1"/>
  <c r="Y21" i="13" s="1"/>
  <c r="X21" i="13" a="1"/>
  <c r="X21" i="13" s="1"/>
  <c r="W21" i="13" a="1"/>
  <c r="W21" i="13" s="1"/>
  <c r="V21" i="13" a="1"/>
  <c r="V21" i="13" s="1"/>
  <c r="U21" i="13" a="1"/>
  <c r="U21" i="13" s="1"/>
  <c r="T21" i="13" a="1"/>
  <c r="T21" i="13" s="1"/>
  <c r="S21" i="13" a="1"/>
  <c r="S21" i="13" s="1"/>
  <c r="Y33" i="13" a="1"/>
  <c r="Y33" i="13" s="1"/>
  <c r="X33" i="13" a="1"/>
  <c r="X33" i="13" s="1"/>
  <c r="W33" i="13" a="1"/>
  <c r="W33" i="13" s="1"/>
  <c r="V33" i="13" a="1"/>
  <c r="V33" i="13" s="1"/>
  <c r="U33" i="13" a="1"/>
  <c r="U33" i="13" s="1"/>
  <c r="T33" i="13" a="1"/>
  <c r="T33" i="13" s="1"/>
  <c r="S33" i="13" a="1"/>
  <c r="S33" i="13" s="1"/>
  <c r="Y30" i="13" a="1"/>
  <c r="Y30" i="13" s="1"/>
  <c r="X30" i="13" a="1"/>
  <c r="X30" i="13" s="1"/>
  <c r="W30" i="13" a="1"/>
  <c r="W30" i="13" s="1"/>
  <c r="V30" i="13" a="1"/>
  <c r="V30" i="13" s="1"/>
  <c r="U30" i="13" a="1"/>
  <c r="U30" i="13" s="1"/>
  <c r="T30" i="13" a="1"/>
  <c r="T30" i="13" s="1"/>
  <c r="S30" i="13" a="1"/>
  <c r="S30" i="13" s="1"/>
  <c r="Y27" i="13" a="1"/>
  <c r="Y27" i="13" s="1"/>
  <c r="X27" i="13" a="1"/>
  <c r="X27" i="13" s="1"/>
  <c r="W27" i="13" a="1"/>
  <c r="W27" i="13" s="1"/>
  <c r="V27" i="13" a="1"/>
  <c r="V27" i="13" s="1"/>
  <c r="U27" i="13" a="1"/>
  <c r="U27" i="13" s="1"/>
  <c r="T27" i="13" a="1"/>
  <c r="T27" i="13" s="1"/>
  <c r="S27" i="13" a="1"/>
  <c r="S27" i="13" s="1"/>
  <c r="Y24" i="13" a="1"/>
  <c r="Y24" i="13" s="1"/>
  <c r="X24" i="13" a="1"/>
  <c r="X24" i="13" s="1"/>
  <c r="W24" i="13" a="1"/>
  <c r="W24" i="13" s="1"/>
  <c r="V24" i="13" a="1"/>
  <c r="V24" i="13" s="1"/>
  <c r="U24" i="13" a="1"/>
  <c r="U24" i="13" s="1"/>
  <c r="T24" i="13" a="1"/>
  <c r="T24" i="13" s="1"/>
  <c r="S24" i="13" a="1"/>
  <c r="S24" i="13" s="1"/>
  <c r="Y16" i="13"/>
  <c r="X16" i="13"/>
  <c r="W16" i="13"/>
  <c r="V16" i="13"/>
  <c r="U16" i="13"/>
  <c r="T16" i="13"/>
  <c r="S16" i="13"/>
  <c r="Y14" i="13"/>
  <c r="X14" i="13"/>
  <c r="W14" i="13"/>
  <c r="V14" i="13"/>
  <c r="U14" i="13"/>
  <c r="T14" i="13"/>
  <c r="S14" i="13"/>
  <c r="Q42" i="12"/>
  <c r="H11" i="1" s="1"/>
  <c r="P42" i="12"/>
  <c r="G11" i="1" s="1"/>
  <c r="O42" i="12"/>
  <c r="F11" i="1" s="1"/>
  <c r="N42" i="12"/>
  <c r="E11" i="1" s="1"/>
  <c r="M42" i="12"/>
  <c r="D11" i="1" s="1"/>
  <c r="L42" i="12"/>
  <c r="C11" i="1" s="1"/>
  <c r="K42" i="12"/>
  <c r="B11" i="1" s="1"/>
  <c r="W35" i="13" l="1"/>
  <c r="K15" i="13"/>
  <c r="Q15" i="13"/>
  <c r="P15" i="13"/>
  <c r="O15" i="13"/>
  <c r="N15" i="13"/>
  <c r="L15" i="13"/>
  <c r="M15" i="13"/>
  <c r="W29" i="13"/>
  <c r="N20" i="13"/>
  <c r="M20" i="13"/>
  <c r="L20" i="13"/>
  <c r="K20" i="13"/>
  <c r="Q20" i="13"/>
  <c r="O20" i="13"/>
  <c r="P20" i="13"/>
  <c r="L17" i="13"/>
  <c r="K17" i="13"/>
  <c r="Q17" i="13"/>
  <c r="P17" i="13"/>
  <c r="O17" i="13"/>
  <c r="M17" i="13"/>
  <c r="N17" i="13"/>
  <c r="Y32" i="13"/>
  <c r="P23" i="13"/>
  <c r="O23" i="13"/>
  <c r="N23" i="13"/>
  <c r="M23" i="13"/>
  <c r="Q23" i="13"/>
  <c r="L23" i="13"/>
  <c r="K23" i="13"/>
  <c r="Y26" i="13"/>
  <c r="N7" i="13"/>
  <c r="M7" i="13"/>
  <c r="L7" i="13"/>
  <c r="K7" i="13"/>
  <c r="Q7" i="13"/>
  <c r="O7" i="13"/>
  <c r="P7" i="13"/>
  <c r="P10" i="13"/>
  <c r="O10" i="13"/>
  <c r="N10" i="13"/>
  <c r="M10" i="13"/>
  <c r="L10" i="13"/>
  <c r="K10" i="13"/>
  <c r="Q10" i="13"/>
  <c r="L4" i="13"/>
  <c r="M4" i="13"/>
  <c r="Q4" i="13"/>
  <c r="P4" i="13"/>
  <c r="O4" i="13"/>
  <c r="K4" i="13"/>
  <c r="N4" i="13"/>
  <c r="Q13" i="13"/>
  <c r="P13" i="13"/>
  <c r="O13" i="13"/>
  <c r="N13" i="13"/>
  <c r="M13" i="13"/>
  <c r="K13" i="13"/>
  <c r="L13" i="13"/>
  <c r="X26" i="13"/>
  <c r="S35" i="13"/>
  <c r="T29" i="13"/>
  <c r="U32" i="13"/>
  <c r="K32" i="13" s="1"/>
  <c r="S32" i="13"/>
  <c r="T35" i="13"/>
  <c r="S26" i="13"/>
  <c r="S29" i="13"/>
  <c r="L29" i="13" s="1"/>
  <c r="T32" i="13"/>
  <c r="L32" i="13" s="1"/>
  <c r="U35" i="13"/>
  <c r="V35" i="13"/>
  <c r="T26" i="13"/>
  <c r="L26" i="13" s="1"/>
  <c r="U26" i="13"/>
  <c r="N26" i="13" s="1"/>
  <c r="U29" i="13"/>
  <c r="V32" i="13"/>
  <c r="Q32" i="13" s="1"/>
  <c r="V26" i="13"/>
  <c r="V29" i="13"/>
  <c r="P29" i="13" s="1"/>
  <c r="W32" i="13"/>
  <c r="N32" i="13" s="1"/>
  <c r="W26" i="13"/>
  <c r="M26" i="13" s="1"/>
  <c r="X32" i="13"/>
  <c r="T26" i="8"/>
  <c r="P15" i="8"/>
  <c r="U29" i="8"/>
  <c r="Q29" i="8" s="1"/>
  <c r="X32" i="8"/>
  <c r="P32" i="8" s="1"/>
  <c r="U35" i="8"/>
  <c r="S35" i="8"/>
  <c r="K35" i="8" s="1"/>
  <c r="L17" i="8"/>
  <c r="T29" i="8"/>
  <c r="O29" i="8" s="1"/>
  <c r="U32" i="8"/>
  <c r="K32" i="8" s="1"/>
  <c r="T35" i="8"/>
  <c r="L35" i="8" s="1"/>
  <c r="W32" i="8"/>
  <c r="N32" i="8" s="1"/>
  <c r="V29" i="8"/>
  <c r="V26" i="8"/>
  <c r="W29" i="8"/>
  <c r="N29" i="8" s="1"/>
  <c r="V35" i="8"/>
  <c r="N35" i="8" s="1"/>
  <c r="V32" i="8"/>
  <c r="Q32" i="8" s="1"/>
  <c r="U26" i="8"/>
  <c r="W26" i="8"/>
  <c r="M26" i="8" s="1"/>
  <c r="W35" i="8"/>
  <c r="P35" i="8" s="1"/>
  <c r="X26" i="8"/>
  <c r="Y32" i="8"/>
  <c r="Y26" i="8"/>
  <c r="K26" i="8" s="1"/>
  <c r="S32" i="8"/>
  <c r="M32" i="8" s="1"/>
  <c r="S26" i="8"/>
  <c r="P26" i="8" s="1"/>
  <c r="S29" i="8"/>
  <c r="L29" i="8" s="1"/>
  <c r="T32" i="8"/>
  <c r="L32" i="8" s="1"/>
  <c r="Q21" i="9"/>
  <c r="S41" i="9"/>
  <c r="V38" i="9"/>
  <c r="V41" i="9"/>
  <c r="U32" i="9"/>
  <c r="U35" i="9"/>
  <c r="L35" i="9" s="1"/>
  <c r="U38" i="9"/>
  <c r="O38" i="9" s="1"/>
  <c r="M29" i="9"/>
  <c r="X32" i="9"/>
  <c r="T41" i="9"/>
  <c r="L41" i="9" s="1"/>
  <c r="N29" i="9"/>
  <c r="S32" i="9"/>
  <c r="W35" i="9"/>
  <c r="O35" i="9" s="1"/>
  <c r="U41" i="9"/>
  <c r="N41" i="9" s="1"/>
  <c r="V32" i="9"/>
  <c r="K32" i="9" s="1"/>
  <c r="W32" i="9"/>
  <c r="P32" i="9" s="1"/>
  <c r="V35" i="9"/>
  <c r="K35" i="9" s="1"/>
  <c r="M21" i="9"/>
  <c r="Q23" i="9"/>
  <c r="T32" i="9"/>
  <c r="W38" i="9"/>
  <c r="Q38" i="9" s="1"/>
  <c r="T38" i="9"/>
  <c r="K38" i="9" s="1"/>
  <c r="S35" i="9"/>
  <c r="N35" i="9" s="1"/>
  <c r="X38" i="9"/>
  <c r="P38" i="9" s="1"/>
  <c r="W41" i="9"/>
  <c r="O21" i="9"/>
  <c r="T35" i="9"/>
  <c r="S38" i="9"/>
  <c r="L38" i="9" s="1"/>
  <c r="X41" i="9"/>
  <c r="O41" i="9" s="1"/>
  <c r="M35" i="9"/>
  <c r="Q35" i="9"/>
  <c r="P35" i="9"/>
  <c r="N38" i="9"/>
  <c r="M38" i="9"/>
  <c r="Q26" i="9"/>
  <c r="P26" i="9"/>
  <c r="O26" i="9"/>
  <c r="M26" i="9"/>
  <c r="N26" i="9"/>
  <c r="L26" i="9"/>
  <c r="K26" i="9"/>
  <c r="Q32" i="9"/>
  <c r="M32" i="9"/>
  <c r="L32" i="9"/>
  <c r="O32" i="9"/>
  <c r="P41" i="9"/>
  <c r="M41" i="9"/>
  <c r="Q41" i="9"/>
  <c r="K41" i="9"/>
  <c r="O29" i="9"/>
  <c r="N32" i="9"/>
  <c r="P29" i="9"/>
  <c r="Q29" i="9"/>
  <c r="K29" i="9"/>
  <c r="L29" i="9"/>
  <c r="Q19" i="9"/>
  <c r="P19" i="9"/>
  <c r="O19" i="9"/>
  <c r="N19" i="9"/>
  <c r="M19" i="9"/>
  <c r="L19" i="9"/>
  <c r="K19" i="9"/>
  <c r="P21" i="9"/>
  <c r="L23" i="9"/>
  <c r="K21" i="9"/>
  <c r="M23" i="9"/>
  <c r="L21" i="9"/>
  <c r="N23" i="9"/>
  <c r="O23" i="9"/>
  <c r="N21" i="9"/>
  <c r="P23" i="9"/>
  <c r="Q16" i="9"/>
  <c r="P16" i="9"/>
  <c r="O16" i="9"/>
  <c r="L16" i="9"/>
  <c r="N16" i="9"/>
  <c r="M16" i="9"/>
  <c r="K16" i="9"/>
  <c r="P13" i="9"/>
  <c r="O13" i="9"/>
  <c r="L13" i="9"/>
  <c r="N13" i="9"/>
  <c r="M13" i="9"/>
  <c r="K13" i="9"/>
  <c r="Q13" i="9"/>
  <c r="Q10" i="9"/>
  <c r="P10" i="9"/>
  <c r="O10" i="9"/>
  <c r="N10" i="9"/>
  <c r="M10" i="9"/>
  <c r="L10" i="9"/>
  <c r="K10" i="9"/>
  <c r="Q7" i="9"/>
  <c r="P7" i="9"/>
  <c r="O7" i="9"/>
  <c r="N7" i="9"/>
  <c r="M7" i="9"/>
  <c r="L7" i="9"/>
  <c r="K7" i="9"/>
  <c r="Q4" i="9"/>
  <c r="P4" i="9"/>
  <c r="O4" i="9"/>
  <c r="N4" i="9"/>
  <c r="M4" i="9"/>
  <c r="L4" i="9"/>
  <c r="K4" i="9"/>
  <c r="O4" i="8"/>
  <c r="N4" i="8"/>
  <c r="M4" i="8"/>
  <c r="L4" i="8"/>
  <c r="K4" i="8"/>
  <c r="P4" i="8"/>
  <c r="Q4" i="8"/>
  <c r="Q15" i="8"/>
  <c r="Q17" i="8"/>
  <c r="O35" i="8"/>
  <c r="O15" i="8"/>
  <c r="O17" i="8"/>
  <c r="P17" i="8"/>
  <c r="Q35" i="8"/>
  <c r="M35" i="8"/>
  <c r="O32" i="8"/>
  <c r="M29" i="8"/>
  <c r="K29" i="8"/>
  <c r="P29" i="8"/>
  <c r="N26" i="8"/>
  <c r="Q26" i="8"/>
  <c r="O26" i="8"/>
  <c r="L26" i="8"/>
  <c r="K17" i="8"/>
  <c r="N17" i="8"/>
  <c r="M17" i="8"/>
  <c r="K15" i="8"/>
  <c r="N15" i="8"/>
  <c r="L15" i="8"/>
  <c r="M15" i="8"/>
  <c r="N23" i="8"/>
  <c r="M23" i="8"/>
  <c r="L23" i="8"/>
  <c r="Q23" i="8"/>
  <c r="O23" i="8"/>
  <c r="K23" i="8"/>
  <c r="P23" i="8"/>
  <c r="Q20" i="8"/>
  <c r="P20" i="8"/>
  <c r="O20" i="8"/>
  <c r="N20" i="8"/>
  <c r="M20" i="8"/>
  <c r="L20" i="8"/>
  <c r="K20" i="8"/>
  <c r="P13" i="8"/>
  <c r="O13" i="8"/>
  <c r="N13" i="8"/>
  <c r="M13" i="8"/>
  <c r="L13" i="8"/>
  <c r="Q13" i="8"/>
  <c r="K13" i="8"/>
  <c r="O10" i="8"/>
  <c r="L10" i="8"/>
  <c r="P10" i="8"/>
  <c r="N10" i="8"/>
  <c r="M10" i="8"/>
  <c r="K10" i="8"/>
  <c r="Q10" i="8"/>
  <c r="Q7" i="8"/>
  <c r="O7" i="8"/>
  <c r="L7" i="8"/>
  <c r="N7" i="8"/>
  <c r="M7" i="8"/>
  <c r="P7" i="8"/>
  <c r="K7" i="8"/>
  <c r="Q26" i="13" l="1"/>
  <c r="O26" i="13"/>
  <c r="K35" i="13"/>
  <c r="P32" i="13"/>
  <c r="M32" i="13"/>
  <c r="K26" i="13"/>
  <c r="P26" i="13"/>
  <c r="K29" i="13"/>
  <c r="M35" i="13"/>
  <c r="Q29" i="13"/>
  <c r="M29" i="13"/>
  <c r="O35" i="13"/>
  <c r="O32" i="13"/>
  <c r="L35" i="13"/>
  <c r="L36" i="13" s="1"/>
  <c r="C6" i="1" s="1"/>
  <c r="N35" i="13"/>
  <c r="O29" i="13"/>
  <c r="Q35" i="13"/>
  <c r="N29" i="13"/>
  <c r="P35" i="13"/>
  <c r="Q42" i="10"/>
  <c r="H9" i="1" s="1"/>
  <c r="O42" i="10"/>
  <c r="F9" i="1" s="1"/>
  <c r="P42" i="10"/>
  <c r="G9" i="1" s="1"/>
  <c r="K42" i="10"/>
  <c r="B9" i="1" s="1"/>
  <c r="M42" i="10"/>
  <c r="D9" i="1" s="1"/>
  <c r="L42" i="10"/>
  <c r="C9" i="1" s="1"/>
  <c r="N42" i="10"/>
  <c r="E9" i="1" s="1"/>
  <c r="M42" i="9"/>
  <c r="D8" i="1" s="1"/>
  <c r="O42" i="9"/>
  <c r="F8" i="1" s="1"/>
  <c r="Q42" i="9"/>
  <c r="H8" i="1" s="1"/>
  <c r="N42" i="9"/>
  <c r="E8" i="1" s="1"/>
  <c r="P42" i="9"/>
  <c r="G8" i="1" s="1"/>
  <c r="L42" i="9"/>
  <c r="C8" i="1" s="1"/>
  <c r="K42" i="9"/>
  <c r="B8" i="1" s="1"/>
  <c r="K36" i="8"/>
  <c r="B7" i="1" s="1"/>
  <c r="L36" i="8"/>
  <c r="C7" i="1" s="1"/>
  <c r="Q36" i="8"/>
  <c r="H7" i="1" s="1"/>
  <c r="O36" i="8"/>
  <c r="F7" i="1" s="1"/>
  <c r="M36" i="8"/>
  <c r="D7" i="1" s="1"/>
  <c r="P36" i="8"/>
  <c r="G7" i="1" s="1"/>
  <c r="N36" i="8"/>
  <c r="E7" i="1" s="1"/>
  <c r="O36" i="13" l="1"/>
  <c r="F6" i="1" s="1"/>
  <c r="M36" i="13"/>
  <c r="D6" i="1" s="1"/>
  <c r="D13" i="1" s="1"/>
  <c r="D15" i="1" s="1"/>
  <c r="K36" i="13"/>
  <c r="B6" i="1" s="1"/>
  <c r="B13" i="1" s="1"/>
  <c r="B15" i="1" s="1"/>
  <c r="P36" i="13"/>
  <c r="G6" i="1" s="1"/>
  <c r="G13" i="1" s="1"/>
  <c r="G15" i="1" s="1"/>
  <c r="Q36" i="13"/>
  <c r="H6" i="1" s="1"/>
  <c r="H13" i="1" s="1"/>
  <c r="H15" i="1" s="1"/>
  <c r="N36" i="13"/>
  <c r="E6" i="1" s="1"/>
  <c r="E13" i="1" s="1"/>
  <c r="E15" i="1" s="1"/>
  <c r="F13" i="1"/>
  <c r="F15" i="1" s="1"/>
  <c r="C13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C26" authorId="0" shapeId="0" xr:uid="{5B0FE3B1-2AFA-40D0-8B37-0ED1359C11D5}">
      <text>
        <r>
          <rPr>
            <b/>
            <sz val="9"/>
            <color indexed="81"/>
            <rFont val="Tahoma"/>
            <charset val="1"/>
          </rPr>
          <t>Sussex record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<sst xmlns="http://schemas.openxmlformats.org/spreadsheetml/2006/main" count="1133" uniqueCount="359">
  <si>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</si>
  <si>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</si>
  <si>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</si>
  <si>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</si>
  <si>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</si>
  <si>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</si>
  <si>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</si>
  <si>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</si>
  <si>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</si>
  <si>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</si>
  <si>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</si>
  <si>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</si>
  <si>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</si>
  <si>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</si>
  <si>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</si>
  <si>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</si>
  <si>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</si>
  <si>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</si>
  <si>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</si>
  <si>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</si>
  <si>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</si>
  <si>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</si>
  <si>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</si>
  <si>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</si>
  <si>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</si>
  <si>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</si>
  <si>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</si>
  <si>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</si>
  <si>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</si>
  <si>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</si>
  <si>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</si>
  <si>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</si>
  <si>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</si>
  <si>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</si>
  <si>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1</t>
  </si>
  <si>
    <t>Race 2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</si>
  <si>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</si>
  <si>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</si>
  <si>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</si>
  <si>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</si>
  <si>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</si>
  <si>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</si>
  <si>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</si>
  <si>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</si>
  <si>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</si>
  <si>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</si>
  <si>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</si>
  <si>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</si>
  <si>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2021/22 SUSSEX SPORTS HALL LEAGUE MATCH 2</t>
  </si>
  <si>
    <t>Hall Length - 36.6m</t>
  </si>
  <si>
    <t>U15 BOYS
POINTS TOTAL</t>
  </si>
  <si>
    <t>8 LAP PARLAUF</t>
  </si>
  <si>
    <t>Number</t>
  </si>
  <si>
    <t>Club</t>
  </si>
  <si>
    <t>Brighton</t>
  </si>
  <si>
    <t>not used</t>
  </si>
  <si>
    <t>Crawley</t>
  </si>
  <si>
    <t>Chichester</t>
  </si>
  <si>
    <t>Horsham</t>
  </si>
  <si>
    <t>Lewes</t>
  </si>
  <si>
    <t>Phoenix</t>
  </si>
  <si>
    <t>Worthing</t>
  </si>
  <si>
    <t>1.31.6</t>
  </si>
  <si>
    <t>1.31.9</t>
  </si>
  <si>
    <t>1.32.9</t>
  </si>
  <si>
    <t>1.34.8</t>
  </si>
  <si>
    <t>1.37.7</t>
  </si>
  <si>
    <t>1.39.9</t>
  </si>
  <si>
    <t>1.45.0</t>
  </si>
  <si>
    <t>1.46.9</t>
  </si>
  <si>
    <t>1.52.1</t>
  </si>
  <si>
    <t>1.52.6</t>
  </si>
  <si>
    <t>1.54.6</t>
  </si>
  <si>
    <t>2.03.9</t>
  </si>
  <si>
    <t>1.42.8</t>
  </si>
  <si>
    <t>1.43.4</t>
  </si>
  <si>
    <t>1.49.9</t>
  </si>
  <si>
    <t>1.52.0</t>
  </si>
  <si>
    <t>1.23.4</t>
  </si>
  <si>
    <t>1.33.1</t>
  </si>
  <si>
    <t>1.23.3</t>
  </si>
  <si>
    <t>1.28.8</t>
  </si>
  <si>
    <t>1.30.4</t>
  </si>
  <si>
    <t>1.35.9</t>
  </si>
  <si>
    <t>1.43.2</t>
  </si>
  <si>
    <t>1.44.4</t>
  </si>
  <si>
    <t>1.46.8</t>
  </si>
  <si>
    <t>1.47.7</t>
  </si>
  <si>
    <t>1.50.2</t>
  </si>
  <si>
    <t>1.37.2</t>
  </si>
  <si>
    <t>1.39.6</t>
  </si>
  <si>
    <t>1.48.2</t>
  </si>
  <si>
    <t>1.29.2</t>
  </si>
  <si>
    <t>1.31.7</t>
  </si>
  <si>
    <t>1.32.3</t>
  </si>
  <si>
    <t>1.32.4</t>
  </si>
  <si>
    <t>1.98m</t>
  </si>
  <si>
    <t>1.92m</t>
  </si>
  <si>
    <t>1.84m</t>
  </si>
  <si>
    <t>1.70m</t>
  </si>
  <si>
    <t>1.62m</t>
  </si>
  <si>
    <t>1.83m</t>
  </si>
  <si>
    <t>1.82m</t>
  </si>
  <si>
    <t>1.64m</t>
  </si>
  <si>
    <t>1.50m</t>
  </si>
  <si>
    <t>1.24.4</t>
  </si>
  <si>
    <t>1.25.6</t>
  </si>
  <si>
    <t>1.29.9</t>
  </si>
  <si>
    <t>1.34.0</t>
  </si>
  <si>
    <t>1.30.6</t>
  </si>
  <si>
    <t>1.28.6</t>
  </si>
  <si>
    <t>1.24.5</t>
  </si>
  <si>
    <t>1.95m</t>
  </si>
  <si>
    <t>1.78m</t>
  </si>
  <si>
    <t>1.74m</t>
  </si>
  <si>
    <t>1.66m</t>
  </si>
  <si>
    <t>1.46m</t>
  </si>
  <si>
    <t>1.80m</t>
  </si>
  <si>
    <t>1.69m</t>
  </si>
  <si>
    <t>1.68m</t>
  </si>
  <si>
    <t>1.48m</t>
  </si>
  <si>
    <t>1.43m</t>
  </si>
  <si>
    <t>1.53.8</t>
  </si>
  <si>
    <t>2.00.3</t>
  </si>
  <si>
    <t>2.02.0</t>
  </si>
  <si>
    <t>2.03.1</t>
  </si>
  <si>
    <t>1.47.2</t>
  </si>
  <si>
    <t>1.48.9</t>
  </si>
  <si>
    <t>1.56.1</t>
  </si>
  <si>
    <t>2.15m</t>
  </si>
  <si>
    <t>2.14m</t>
  </si>
  <si>
    <t>2.12m</t>
  </si>
  <si>
    <t>2.10m</t>
  </si>
  <si>
    <t>1.57m</t>
  </si>
  <si>
    <t>2.00m</t>
  </si>
  <si>
    <t>1.96m</t>
  </si>
  <si>
    <t>1.77m</t>
  </si>
  <si>
    <t>1.60m</t>
  </si>
  <si>
    <t>1.35.2</t>
  </si>
  <si>
    <t>1.37.8</t>
  </si>
  <si>
    <t>1.38.6</t>
  </si>
  <si>
    <t>1.29.8</t>
  </si>
  <si>
    <t>1.33.5</t>
  </si>
  <si>
    <t>1.37.4</t>
  </si>
  <si>
    <t>1.39.1</t>
  </si>
  <si>
    <t>1.42.0</t>
  </si>
  <si>
    <t>1.29.3</t>
  </si>
  <si>
    <t>1.34.6</t>
  </si>
  <si>
    <t>1.38.2</t>
  </si>
  <si>
    <t>1.41.1</t>
  </si>
  <si>
    <t>1.53.6</t>
  </si>
  <si>
    <t>1.50.1</t>
  </si>
  <si>
    <t>1.54.7</t>
  </si>
  <si>
    <t>1.48.5</t>
  </si>
  <si>
    <t>1.45.1</t>
  </si>
  <si>
    <t>1.48.7</t>
  </si>
  <si>
    <t>2.46m</t>
  </si>
  <si>
    <t>2.33m</t>
  </si>
  <si>
    <t>2.22m</t>
  </si>
  <si>
    <t>2.17m</t>
  </si>
  <si>
    <t>2.04m</t>
  </si>
  <si>
    <t>2.01m</t>
  </si>
  <si>
    <t>1.89m</t>
  </si>
  <si>
    <t>2.36m</t>
  </si>
  <si>
    <t>2.32m</t>
  </si>
  <si>
    <t>2.31m</t>
  </si>
  <si>
    <t>2.26m</t>
  </si>
  <si>
    <t>2.18m</t>
  </si>
  <si>
    <t>1.75m</t>
  </si>
  <si>
    <t>2.27m</t>
  </si>
  <si>
    <t>2.25m</t>
  </si>
  <si>
    <t>2.06m</t>
  </si>
  <si>
    <t>2.03m</t>
  </si>
  <si>
    <t>2.44m</t>
  </si>
  <si>
    <t>2.56m</t>
  </si>
  <si>
    <t>2.20m</t>
  </si>
  <si>
    <t>1.94m</t>
  </si>
  <si>
    <t>U11B</t>
  </si>
  <si>
    <t>U11G</t>
  </si>
  <si>
    <t>U13B</t>
  </si>
  <si>
    <t>U13G</t>
  </si>
  <si>
    <t>U15G</t>
  </si>
  <si>
    <t>U15B</t>
  </si>
  <si>
    <t>1.67m</t>
  </si>
  <si>
    <t>1.58m</t>
  </si>
  <si>
    <t>1.28m</t>
  </si>
  <si>
    <t>8th</t>
  </si>
  <si>
    <t>9th</t>
  </si>
  <si>
    <t>10th</t>
  </si>
  <si>
    <t>1.40m</t>
  </si>
  <si>
    <t>1.06m</t>
  </si>
  <si>
    <t>1.91m</t>
  </si>
  <si>
    <t>1.90m</t>
  </si>
  <si>
    <t>1.86m</t>
  </si>
  <si>
    <t>1.85m</t>
  </si>
  <si>
    <t>1.47m</t>
  </si>
  <si>
    <t>1.56m</t>
  </si>
  <si>
    <t>Seren Rowe</t>
  </si>
  <si>
    <t>Gracie Fox</t>
  </si>
  <si>
    <t>Alex Koloutsos</t>
  </si>
  <si>
    <t>Amelia Dorrington</t>
  </si>
  <si>
    <t>Betty Grice</t>
  </si>
  <si>
    <t>Klara Novak-Wightman</t>
  </si>
  <si>
    <t>Ada Greenaway</t>
  </si>
  <si>
    <t>Esme Murray</t>
  </si>
  <si>
    <t>Bobbie Murray</t>
  </si>
  <si>
    <t>Evie  Hunter</t>
  </si>
  <si>
    <t>Taylor Thom-Watts</t>
  </si>
  <si>
    <t>Isaac Machin</t>
  </si>
  <si>
    <t>Matthew Reid</t>
  </si>
  <si>
    <t>Tommy Batchelor</t>
  </si>
  <si>
    <t>Martha Challis</t>
  </si>
  <si>
    <t>Jaiten Best</t>
  </si>
  <si>
    <t>Charley Short</t>
  </si>
  <si>
    <t>Rosa Pucci</t>
  </si>
  <si>
    <t>Lara Cox</t>
  </si>
  <si>
    <t>Kira Dunfold</t>
  </si>
  <si>
    <t>Evie Murray</t>
  </si>
  <si>
    <t>Jude Porter</t>
  </si>
  <si>
    <t>Toby Salazar</t>
  </si>
  <si>
    <t>Matthew Plummer</t>
  </si>
  <si>
    <t>Louis Ashworth</t>
  </si>
  <si>
    <t>Archer Pilkington</t>
  </si>
  <si>
    <t>Elodie Bradley</t>
  </si>
  <si>
    <t>Stella Kalman</t>
  </si>
  <si>
    <t>Isla Pursaill</t>
  </si>
  <si>
    <t>Layla Bowen</t>
  </si>
  <si>
    <t>Damola Atinaro</t>
  </si>
  <si>
    <t>Oliver Aylward</t>
  </si>
  <si>
    <t>Charlie Coleman</t>
  </si>
  <si>
    <t>Ethan Cowell</t>
  </si>
  <si>
    <t>Aaron Legrain</t>
  </si>
  <si>
    <t>Alfie Prior</t>
  </si>
  <si>
    <t>Adanna Anah</t>
  </si>
  <si>
    <t>Ella Clark</t>
  </si>
  <si>
    <t>Isabel Hemsley</t>
  </si>
  <si>
    <t>Clara Martin</t>
  </si>
  <si>
    <t>Jennifer Klein</t>
  </si>
  <si>
    <t>Zitelu Esiefiho</t>
  </si>
  <si>
    <t>Paul Nixon</t>
  </si>
  <si>
    <t>Sophie Ware</t>
  </si>
  <si>
    <t>Mia Barnes</t>
  </si>
  <si>
    <t>Maya Westgate</t>
  </si>
  <si>
    <t>William Brooks</t>
  </si>
  <si>
    <t>Kaylee Cowell</t>
  </si>
  <si>
    <t>Keira Bruce</t>
  </si>
  <si>
    <t>Christiano Anah</t>
  </si>
  <si>
    <t>Katie Harrison</t>
  </si>
  <si>
    <t>Vittorio Anah</t>
  </si>
  <si>
    <t>Braimoh Busari</t>
  </si>
  <si>
    <t>Toby Jenkins</t>
  </si>
  <si>
    <t>Gharan Kunalam</t>
  </si>
  <si>
    <t>Nilukshan Sasikumar</t>
  </si>
  <si>
    <t>James Templar Earl</t>
  </si>
  <si>
    <t>Callum Ware</t>
  </si>
  <si>
    <t>Liam Thomas</t>
  </si>
  <si>
    <t>Dami Atinaro</t>
  </si>
  <si>
    <t>Sienna Constable</t>
  </si>
  <si>
    <t>Millie Davey</t>
  </si>
  <si>
    <t>Emma Harrison</t>
  </si>
  <si>
    <t>Success Osemwegie</t>
  </si>
  <si>
    <t>Madeleine Way</t>
  </si>
  <si>
    <t>Isla Pearson</t>
  </si>
  <si>
    <t>Ethan Cooper</t>
  </si>
  <si>
    <t>Eden Winstanley</t>
  </si>
  <si>
    <t>Max Gayle</t>
  </si>
  <si>
    <t>Ethan O'Donnell</t>
  </si>
  <si>
    <t>Frankie Thomas</t>
  </si>
  <si>
    <t>Freddie Gay</t>
  </si>
  <si>
    <t>Harry Clarke</t>
  </si>
  <si>
    <t>Ashanti Walker</t>
  </si>
  <si>
    <t>Austin  Stack</t>
  </si>
  <si>
    <t>Olivia Scott</t>
  </si>
  <si>
    <t>Beau Bulezuik</t>
  </si>
  <si>
    <t>Jason Akpoveta</t>
  </si>
  <si>
    <t>Matthew Down</t>
  </si>
  <si>
    <t>Cameron  Nuttall</t>
  </si>
  <si>
    <t>Isabella Akpoveta</t>
  </si>
  <si>
    <t>Ruby-lily Marsh</t>
  </si>
  <si>
    <t>Izzy  Wheeler</t>
  </si>
  <si>
    <t>Leyla  Carrillo</t>
  </si>
  <si>
    <t>Maia Columbo</t>
  </si>
  <si>
    <t>Ferdinand Akpoveta</t>
  </si>
  <si>
    <t>Freddie Denyssen</t>
  </si>
  <si>
    <t>Sam Cooke</t>
  </si>
  <si>
    <t>Stanley Mansfield</t>
  </si>
  <si>
    <t>Myles  Kennedy</t>
  </si>
  <si>
    <t>William Waghorn</t>
  </si>
  <si>
    <t>Joe Wilkie</t>
  </si>
  <si>
    <t>Lily-Mae  Carter</t>
  </si>
  <si>
    <t>Zoe Neal</t>
  </si>
  <si>
    <t>Jess  Hulbert</t>
  </si>
  <si>
    <t>Aurelia Smith</t>
  </si>
  <si>
    <t>Evie Delahunt</t>
  </si>
  <si>
    <t>Callum White</t>
  </si>
  <si>
    <t>Reggie Tydd</t>
  </si>
  <si>
    <t>Thomas  Ong</t>
  </si>
  <si>
    <t>Tom Hays</t>
  </si>
  <si>
    <t>Sam  Sullivan</t>
  </si>
  <si>
    <t>Oscar Fermor-McGhie</t>
  </si>
  <si>
    <t>Amy Bomansaan</t>
  </si>
  <si>
    <t>Jia Atkins</t>
  </si>
  <si>
    <t>Bella Smith</t>
  </si>
  <si>
    <t>Obakeng Mati</t>
  </si>
  <si>
    <t>Evie Button</t>
  </si>
  <si>
    <t>Dominic Redshaw</t>
  </si>
  <si>
    <t>Samuel Coe</t>
  </si>
  <si>
    <t>Laurence St Louis</t>
  </si>
  <si>
    <t>Scarlett Harvey</t>
  </si>
  <si>
    <t>Iestyn Walsh</t>
  </si>
  <si>
    <t>Jesse Coleman</t>
  </si>
  <si>
    <t>Louis Cooper-Seel</t>
  </si>
  <si>
    <t>Layna Buckley</t>
  </si>
  <si>
    <t>Jessica Taylor</t>
  </si>
  <si>
    <t>Jenaveve Lee</t>
  </si>
  <si>
    <t>Imogen Read</t>
  </si>
  <si>
    <t>Matilda Masset</t>
  </si>
  <si>
    <t>Lily Kitching</t>
  </si>
  <si>
    <t>Stella Gambie</t>
  </si>
  <si>
    <t>Riley Lecheminant-Pay</t>
  </si>
  <si>
    <t>Raffi Annafizz</t>
  </si>
  <si>
    <t>May Powell</t>
  </si>
  <si>
    <t>Marie Leclercq</t>
  </si>
  <si>
    <t>Matthew Noakes</t>
  </si>
  <si>
    <t>Raphael Reed</t>
  </si>
  <si>
    <t>Rosa Howie</t>
  </si>
  <si>
    <t>Niko Matthews</t>
  </si>
  <si>
    <t>Raffaele Barra</t>
  </si>
  <si>
    <t>Lily Milton</t>
  </si>
  <si>
    <t>Cheyenne Collins</t>
  </si>
  <si>
    <t>Lewis Wilby</t>
  </si>
  <si>
    <t>Jahnvi Choksi</t>
  </si>
  <si>
    <t>Louis Wilson</t>
  </si>
  <si>
    <t>Leighton Norman</t>
  </si>
  <si>
    <t>Jacob Churchill</t>
  </si>
  <si>
    <t>Prince Andrew</t>
  </si>
  <si>
    <t>George Barker</t>
  </si>
  <si>
    <t>Jacob Grant</t>
  </si>
  <si>
    <t>Shane Oakley</t>
  </si>
  <si>
    <t>Ethan Best</t>
  </si>
  <si>
    <t>Ryan Angell</t>
  </si>
  <si>
    <t>Toby Johnstone</t>
  </si>
  <si>
    <t>Aidan Bayley</t>
  </si>
  <si>
    <t>Evie Muggerridge</t>
  </si>
  <si>
    <t>Summer Falkingham</t>
  </si>
  <si>
    <t>Lydia Metters</t>
  </si>
  <si>
    <t>Enayah Phillips</t>
  </si>
  <si>
    <t>Isabel Griggs</t>
  </si>
  <si>
    <t>Hope Norman</t>
  </si>
  <si>
    <t>Olina Chatfield</t>
  </si>
  <si>
    <t>Georgia Spells</t>
  </si>
  <si>
    <t>Amy Haydon</t>
  </si>
  <si>
    <t>Grace Shearing</t>
  </si>
  <si>
    <t>Alice Howie</t>
  </si>
  <si>
    <t>Freya Lloyd</t>
  </si>
  <si>
    <t>Athlete Name</t>
  </si>
  <si>
    <t>unknown athlete</t>
  </si>
  <si>
    <t>2.88m</t>
  </si>
  <si>
    <t>SPEED BOUNCE
(20 secs)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</si>
</sst>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1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0" fontId="9" fillId="0" borderId="0"/>
    <xf numFmtId="0" fontId="1" fillId="0" borderId="0"/>
  </cellStyleXfs>
  <cellXfs count="88">
    <xf numFmtId="0" fontId="0" fillId="0" borderId="0" xfId="0"/>
    <xf numFmtId="165" fontId="5" fillId="0" borderId="0" xfId="1" applyFont="1" applyAlignment="1">
      <alignment horizontal="center" vertical="center"/>
    </xf>
    <xf numFmtId="165" fontId="6" fillId="0" borderId="0" xfId="1" applyFont="1" applyAlignment="1">
      <alignment horizontal="center" vertical="center"/>
    </xf>
    <xf numFmtId="165" fontId="2" fillId="0" borderId="0" xfId="1"/>
    <xf numFmtId="164" fontId="6" fillId="0" borderId="0" xfId="1" applyNumberFormat="1" applyFont="1" applyAlignment="1">
      <alignment horizontal="center" vertical="center"/>
    </xf>
    <xf numFmtId="165" fontId="2" fillId="0" borderId="0" xfId="1" applyAlignment="1">
      <alignment horizontal="center" vertical="center"/>
    </xf>
    <xf numFmtId="165" fontId="7" fillId="0" borderId="0" xfId="1" applyFont="1" applyAlignment="1">
      <alignment horizontal="center" vertical="center"/>
    </xf>
    <xf numFmtId="165" fontId="2" fillId="0" borderId="0" xfId="1" applyFont="1" applyAlignment="1">
      <alignment horizontal="center" vertical="center"/>
    </xf>
    <xf numFmtId="165" fontId="8" fillId="0" borderId="0" xfId="1" applyFont="1"/>
    <xf numFmtId="165" fontId="2" fillId="0" borderId="0" xfId="1" applyFill="1"/>
    <xf numFmtId="165" fontId="2" fillId="0" borderId="2" xfId="1" applyBorder="1"/>
    <xf numFmtId="165" fontId="5" fillId="0" borderId="3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6" applyFont="1" applyBorder="1" applyAlignment="1">
      <alignment horizontal="center"/>
    </xf>
    <xf numFmtId="165" fontId="12" fillId="0" borderId="0" xfId="1" applyFont="1" applyAlignment="1">
      <alignment horizontal="center" vertical="center" wrapText="1" shrinkToFit="1"/>
    </xf>
    <xf numFmtId="165" fontId="11" fillId="0" borderId="0" xfId="1" applyFont="1" applyAlignment="1">
      <alignment horizontal="center" vertical="center" wrapText="1" shrinkToFit="1"/>
    </xf>
    <xf numFmtId="165" fontId="2" fillId="0" borderId="0" xfId="1" applyFill="1" applyAlignment="1">
      <alignment horizontal="center" vertical="center"/>
    </xf>
    <xf numFmtId="165" fontId="2" fillId="0" borderId="0" xfId="1" applyAlignment="1">
      <alignment horizontal="center" vertical="center"/>
    </xf>
    <xf numFmtId="165" fontId="2" fillId="0" borderId="0" xfId="1" applyFill="1" applyBorder="1"/>
    <xf numFmtId="165" fontId="2" fillId="0" borderId="0" xfId="1" applyFont="1" applyFill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165" fontId="6" fillId="6" borderId="0" xfId="1" applyFont="1" applyFill="1" applyAlignment="1">
      <alignment horizontal="center" vertical="center"/>
    </xf>
    <xf numFmtId="165" fontId="2" fillId="6" borderId="0" xfId="1" applyFill="1" applyAlignment="1">
      <alignment horizontal="center" vertical="center"/>
    </xf>
    <xf numFmtId="0" fontId="0" fillId="0" borderId="0" xfId="0" applyFill="1"/>
    <xf numFmtId="165" fontId="2" fillId="0" borderId="0" xfId="1" applyFont="1" applyFill="1" applyBorder="1" applyAlignment="1">
      <alignment horizontal="center" vertical="center"/>
    </xf>
    <xf numFmtId="165" fontId="12" fillId="0" borderId="0" xfId="1" applyFont="1" applyBorder="1" applyAlignment="1">
      <alignment horizontal="center" vertical="center" wrapText="1" shrinkToFit="1"/>
    </xf>
    <xf numFmtId="165" fontId="11" fillId="0" borderId="5" xfId="1" applyFont="1" applyBorder="1" applyAlignment="1">
      <alignment horizontal="center" vertical="center" wrapText="1" shrinkToFit="1"/>
    </xf>
    <xf numFmtId="165" fontId="2" fillId="0" borderId="5" xfId="1" applyFill="1" applyBorder="1" applyAlignment="1">
      <alignment horizontal="center" vertical="center"/>
    </xf>
    <xf numFmtId="165" fontId="11" fillId="0" borderId="0" xfId="1" applyFont="1" applyBorder="1" applyAlignment="1">
      <alignment horizontal="center" vertical="center" wrapText="1" shrinkToFit="1"/>
    </xf>
    <xf numFmtId="165" fontId="12" fillId="0" borderId="6" xfId="1" applyFont="1" applyBorder="1" applyAlignment="1">
      <alignment horizontal="center" vertical="center" wrapText="1" shrinkToFit="1"/>
    </xf>
    <xf numFmtId="165" fontId="2" fillId="0" borderId="6" xfId="1" applyFont="1" applyFill="1" applyBorder="1" applyAlignment="1">
      <alignment horizontal="center" vertical="center"/>
    </xf>
    <xf numFmtId="0" fontId="0" fillId="0" borderId="6" xfId="0" applyBorder="1"/>
    <xf numFmtId="165" fontId="2" fillId="0" borderId="6" xfId="1" applyBorder="1" applyAlignment="1">
      <alignment horizontal="center" vertical="center"/>
    </xf>
    <xf numFmtId="165" fontId="2" fillId="0" borderId="6" xfId="1" applyFill="1" applyBorder="1" applyAlignment="1">
      <alignment horizontal="center" vertical="center"/>
    </xf>
    <xf numFmtId="165" fontId="2" fillId="0" borderId="8" xfId="1" applyFont="1" applyFill="1" applyBorder="1" applyAlignment="1">
      <alignment horizontal="center" vertical="center"/>
    </xf>
    <xf numFmtId="165" fontId="2" fillId="0" borderId="8" xfId="1" applyFill="1" applyBorder="1" applyAlignment="1">
      <alignment horizontal="center" vertical="center"/>
    </xf>
    <xf numFmtId="165" fontId="2" fillId="0" borderId="7" xfId="1" applyFill="1" applyBorder="1" applyAlignment="1">
      <alignment horizontal="center" vertical="center"/>
    </xf>
    <xf numFmtId="165" fontId="2" fillId="0" borderId="9" xfId="1" applyFont="1" applyFill="1" applyBorder="1" applyAlignment="1">
      <alignment horizontal="center" vertical="center"/>
    </xf>
    <xf numFmtId="165" fontId="2" fillId="0" borderId="9" xfId="1" applyBorder="1" applyAlignment="1">
      <alignment horizontal="center" vertical="center"/>
    </xf>
    <xf numFmtId="165" fontId="5" fillId="0" borderId="10" xfId="1" applyFont="1" applyFill="1" applyBorder="1" applyAlignment="1">
      <alignment horizontal="center" vertical="center"/>
    </xf>
    <xf numFmtId="165" fontId="2" fillId="3" borderId="12" xfId="1" applyFill="1" applyBorder="1" applyAlignment="1">
      <alignment horizontal="center" vertical="center"/>
    </xf>
    <xf numFmtId="165" fontId="2" fillId="2" borderId="12" xfId="1" applyFill="1" applyBorder="1" applyAlignment="1">
      <alignment horizontal="center" vertical="center"/>
    </xf>
    <xf numFmtId="165" fontId="2" fillId="2" borderId="13" xfId="1" applyFill="1" applyBorder="1" applyAlignment="1">
      <alignment horizontal="center" vertical="center"/>
    </xf>
    <xf numFmtId="165" fontId="2" fillId="2" borderId="14" xfId="1" applyFill="1" applyBorder="1" applyAlignment="1">
      <alignment horizontal="center" vertical="center"/>
    </xf>
    <xf numFmtId="165" fontId="2" fillId="2" borderId="11" xfId="1" applyFill="1" applyBorder="1" applyAlignment="1">
      <alignment horizontal="center" vertical="center"/>
    </xf>
    <xf numFmtId="165" fontId="2" fillId="0" borderId="15" xfId="1" applyFill="1" applyBorder="1"/>
    <xf numFmtId="165" fontId="6" fillId="6" borderId="5" xfId="1" applyFont="1" applyFill="1" applyBorder="1" applyAlignment="1">
      <alignment horizontal="center" vertical="center"/>
    </xf>
    <xf numFmtId="165" fontId="2" fillId="6" borderId="13" xfId="1" applyFill="1" applyBorder="1" applyAlignment="1">
      <alignment horizontal="center" vertical="center"/>
    </xf>
    <xf numFmtId="165" fontId="2" fillId="6" borderId="5" xfId="1" applyFill="1" applyBorder="1" applyAlignment="1">
      <alignment horizontal="center" vertical="center"/>
    </xf>
    <xf numFmtId="165" fontId="2" fillId="6" borderId="7" xfId="1" applyFill="1" applyBorder="1" applyAlignment="1">
      <alignment horizontal="center" vertical="center"/>
    </xf>
    <xf numFmtId="165" fontId="6" fillId="6" borderId="13" xfId="1" applyFont="1" applyFill="1" applyBorder="1" applyAlignment="1">
      <alignment horizontal="center" vertical="center"/>
    </xf>
    <xf numFmtId="165" fontId="5" fillId="0" borderId="15" xfId="1" applyFont="1" applyBorder="1" applyAlignment="1">
      <alignment horizontal="center" vertical="center" wrapText="1"/>
    </xf>
    <xf numFmtId="165" fontId="6" fillId="0" borderId="6" xfId="1" applyFont="1" applyFill="1" applyBorder="1" applyAlignment="1">
      <alignment horizontal="center" vertical="center"/>
    </xf>
    <xf numFmtId="165" fontId="6" fillId="0" borderId="17" xfId="1" applyFont="1" applyFill="1" applyBorder="1" applyAlignment="1">
      <alignment horizontal="center" vertical="center"/>
    </xf>
    <xf numFmtId="165" fontId="2" fillId="0" borderId="19" xfId="1" applyFont="1" applyFill="1" applyBorder="1" applyAlignment="1">
      <alignment horizontal="center" vertical="center"/>
    </xf>
    <xf numFmtId="167" fontId="11" fillId="0" borderId="5" xfId="1" applyNumberFormat="1" applyFont="1" applyBorder="1" applyAlignment="1">
      <alignment horizontal="center" vertical="center" wrapText="1" shrinkToFit="1"/>
    </xf>
    <xf numFmtId="167" fontId="11" fillId="0" borderId="21" xfId="1" applyNumberFormat="1" applyFont="1" applyBorder="1" applyAlignment="1">
      <alignment horizontal="center" vertical="center" wrapText="1" shrinkToFit="1"/>
    </xf>
    <xf numFmtId="165" fontId="12" fillId="0" borderId="17" xfId="1" applyFont="1" applyBorder="1" applyAlignment="1">
      <alignment horizontal="center" vertical="center" wrapText="1" shrinkToFit="1"/>
    </xf>
    <xf numFmtId="165" fontId="11" fillId="0" borderId="21" xfId="1" applyFont="1" applyBorder="1" applyAlignment="1">
      <alignment horizontal="center" vertical="center" wrapText="1" shrinkToFit="1"/>
    </xf>
    <xf numFmtId="165" fontId="12" fillId="0" borderId="6" xfId="1" applyFont="1" applyFill="1" applyBorder="1" applyAlignment="1">
      <alignment horizontal="center" vertical="center" wrapText="1" shrinkToFit="1"/>
    </xf>
    <xf numFmtId="165" fontId="2" fillId="0" borderId="16" xfId="1" applyFont="1" applyFill="1" applyBorder="1" applyAlignment="1">
      <alignment horizontal="center" vertical="center"/>
    </xf>
    <xf numFmtId="165" fontId="2" fillId="0" borderId="18" xfId="1" applyFont="1" applyFill="1" applyBorder="1" applyAlignment="1">
      <alignment horizontal="center" vertical="center"/>
    </xf>
    <xf numFmtId="165" fontId="2" fillId="0" borderId="20" xfId="1" applyFill="1" applyBorder="1" applyAlignment="1">
      <alignment horizontal="center" vertical="center"/>
    </xf>
    <xf numFmtId="165" fontId="2" fillId="0" borderId="15" xfId="1" applyBorder="1" applyAlignment="1">
      <alignment horizontal="center"/>
    </xf>
    <xf numFmtId="165" fontId="12" fillId="4" borderId="6" xfId="1" applyFont="1" applyFill="1" applyBorder="1" applyAlignment="1">
      <alignment horizontal="center" vertical="center" wrapText="1" shrinkToFit="1"/>
    </xf>
    <xf numFmtId="165" fontId="11" fillId="0" borderId="1" xfId="1" applyFont="1" applyBorder="1" applyAlignment="1">
      <alignment horizontal="center" vertical="center" wrapText="1" shrinkToFit="1"/>
    </xf>
    <xf numFmtId="165" fontId="6" fillId="0" borderId="9" xfId="1" applyFont="1" applyFill="1" applyBorder="1" applyAlignment="1">
      <alignment horizontal="center" vertical="center"/>
    </xf>
    <xf numFmtId="167" fontId="11" fillId="0" borderId="7" xfId="1" applyNumberFormat="1" applyFont="1" applyBorder="1" applyAlignment="1">
      <alignment horizontal="center" vertical="center" wrapText="1" shrinkToFit="1"/>
    </xf>
    <xf numFmtId="165" fontId="12" fillId="0" borderId="8" xfId="1" applyFont="1" applyBorder="1" applyAlignment="1">
      <alignment horizontal="center" vertical="center" wrapText="1" shrinkToFit="1"/>
    </xf>
    <xf numFmtId="165" fontId="11" fillId="0" borderId="7" xfId="1" applyFont="1" applyBorder="1" applyAlignment="1">
      <alignment horizontal="center" vertical="center" wrapText="1" shrinkToFit="1"/>
    </xf>
    <xf numFmtId="165" fontId="12" fillId="0" borderId="9" xfId="1" applyFont="1" applyBorder="1" applyAlignment="1">
      <alignment horizontal="center" vertical="center" wrapText="1" shrinkToFit="1"/>
    </xf>
    <xf numFmtId="165" fontId="11" fillId="0" borderId="8" xfId="1" applyFont="1" applyBorder="1" applyAlignment="1">
      <alignment horizontal="center" vertical="center" wrapText="1" shrinkToFit="1"/>
    </xf>
    <xf numFmtId="165" fontId="11" fillId="0" borderId="22" xfId="1" applyFont="1" applyBorder="1" applyAlignment="1">
      <alignment horizontal="center" vertical="center" wrapText="1" shrinkToFit="1"/>
    </xf>
    <xf numFmtId="165" fontId="6" fillId="4" borderId="6" xfId="1" applyFont="1" applyFill="1" applyBorder="1" applyAlignment="1">
      <alignment horizontal="center" vertical="center"/>
    </xf>
    <xf numFmtId="165" fontId="12" fillId="4" borderId="0" xfId="1" applyFont="1" applyFill="1" applyBorder="1" applyAlignment="1">
      <alignment horizontal="center" vertical="center" wrapText="1" shrinkToFit="1"/>
    </xf>
    <xf numFmtId="165" fontId="6" fillId="0" borderId="14" xfId="1" applyFont="1" applyBorder="1" applyAlignment="1">
      <alignment horizontal="center" vertical="center"/>
    </xf>
    <xf numFmtId="165" fontId="6" fillId="0" borderId="12" xfId="1" applyFont="1" applyBorder="1" applyAlignment="1">
      <alignment horizontal="center" vertical="center"/>
    </xf>
    <xf numFmtId="165" fontId="6" fillId="0" borderId="13" xfId="1" applyFont="1" applyBorder="1" applyAlignment="1">
      <alignment horizontal="center" vertical="center"/>
    </xf>
    <xf numFmtId="165" fontId="6" fillId="0" borderId="11" xfId="1" applyFont="1" applyBorder="1" applyAlignment="1">
      <alignment horizontal="center" vertical="center"/>
    </xf>
    <xf numFmtId="165" fontId="6" fillId="0" borderId="14" xfId="1" applyFont="1" applyFill="1" applyBorder="1" applyAlignment="1">
      <alignment horizontal="center" vertical="center"/>
    </xf>
    <xf numFmtId="165" fontId="6" fillId="0" borderId="12" xfId="1" applyFont="1" applyFill="1" applyBorder="1" applyAlignment="1">
      <alignment horizontal="center" vertical="center"/>
    </xf>
    <xf numFmtId="165" fontId="6" fillId="0" borderId="13" xfId="1" applyFont="1" applyFill="1" applyBorder="1" applyAlignment="1">
      <alignment horizontal="center" vertical="center"/>
    </xf>
    <xf numFmtId="165" fontId="6" fillId="0" borderId="12" xfId="1" applyFont="1" applyBorder="1" applyAlignment="1">
      <alignment horizontal="center" vertical="center" wrapText="1"/>
    </xf>
    <xf numFmtId="165" fontId="6" fillId="0" borderId="11" xfId="1" applyFont="1" applyBorder="1" applyAlignment="1">
      <alignment horizontal="center" vertical="center" wrapText="1"/>
    </xf>
    <xf numFmtId="165" fontId="6" fillId="0" borderId="23" xfId="1" applyFont="1" applyBorder="1" applyAlignment="1">
      <alignment horizontal="center" vertical="center" wrapText="1"/>
    </xf>
    <xf numFmtId="165" fontId="6" fillId="0" borderId="11" xfId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7AD1EC31-9B58-427C-B593-8652F13A87A2}"/>
    <cellStyle name="Normal 3" xfId="7" xr:uid="{7AFCE914-F389-4E43-8238-6D2177905E43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workbookViewId="0">
      <selection activeCell="I15" sqref="I15"/>
    </sheetView>
  </sheetViews>
  <sheetFormatPr defaultRowHeight="14.4" x14ac:dyDescent="0.3"/>
  <cols>
    <col min="1" max="1" width="41.59765625" style="3" customWidth="1"/>
    <col min="2" max="8" width="10.69921875" style="3" customWidth="1"/>
    <col min="9" max="1024" width="28.59765625" style="3" customWidth="1"/>
  </cols>
  <sheetData>
    <row r="1" spans="1:8" ht="30" customHeight="1" x14ac:dyDescent="0.3">
      <c r="A1" s="1" t="s">
        <v>48</v>
      </c>
      <c r="B1" s="2"/>
      <c r="D1" s="2"/>
    </row>
    <row r="2" spans="1:8" ht="30" customHeight="1" x14ac:dyDescent="0.3">
      <c r="A2" s="4">
        <v>44542</v>
      </c>
      <c r="B2" s="2"/>
      <c r="D2" s="2"/>
    </row>
    <row r="3" spans="1:8" ht="30" customHeight="1" x14ac:dyDescent="0.3">
      <c r="A3" s="2" t="s">
        <v>47</v>
      </c>
      <c r="B3" s="2"/>
      <c r="D3" s="2"/>
    </row>
    <row r="4" spans="1:8" ht="30" customHeight="1" x14ac:dyDescent="0.3">
      <c r="A4" s="2" t="s">
        <v>49</v>
      </c>
      <c r="B4" s="2"/>
      <c r="D4" s="2"/>
    </row>
    <row r="5" spans="1:8" ht="30" customHeight="1" x14ac:dyDescent="0.3">
      <c r="A5" s="5"/>
      <c r="B5" s="6" t="s">
        <v>40</v>
      </c>
      <c r="C5" s="6" t="s">
        <v>41</v>
      </c>
      <c r="D5" s="6" t="s">
        <v>42</v>
      </c>
      <c r="E5" s="6" t="s">
        <v>43</v>
      </c>
      <c r="F5" s="6" t="s">
        <v>0</v>
      </c>
      <c r="G5" s="6" t="s">
        <v>1</v>
      </c>
      <c r="H5" s="6" t="s">
        <v>2</v>
      </c>
    </row>
    <row r="6" spans="1:8" ht="30" customHeight="1" x14ac:dyDescent="0.3">
      <c r="A6" s="2" t="s">
        <v>3</v>
      </c>
      <c r="B6" s="7">
        <f>'U11 Girls'!K36</f>
        <v>80</v>
      </c>
      <c r="C6" s="7">
        <f>'U11 Girls'!L36</f>
        <v>69</v>
      </c>
      <c r="D6" s="7">
        <f>'U11 Girls'!M36</f>
        <v>12.5</v>
      </c>
      <c r="E6" s="7">
        <f>'U11 Girls'!N36</f>
        <v>17</v>
      </c>
      <c r="F6" s="7">
        <f>'U11 Girls'!O36</f>
        <v>10</v>
      </c>
      <c r="G6" s="7">
        <f>'U11 Girls'!P36</f>
        <v>74.5</v>
      </c>
      <c r="H6" s="7">
        <f>'U11 Girls'!Q36</f>
        <v>61</v>
      </c>
    </row>
    <row r="7" spans="1:8" ht="30" customHeight="1" x14ac:dyDescent="0.3">
      <c r="A7" s="2" t="s">
        <v>4</v>
      </c>
      <c r="B7" s="7">
        <f>'U11 Boys'!K36</f>
        <v>73.5</v>
      </c>
      <c r="C7" s="7">
        <f>'U11 Boys'!L36</f>
        <v>79.5</v>
      </c>
      <c r="D7" s="7">
        <f>'U11 Boys'!M36</f>
        <v>37.5</v>
      </c>
      <c r="E7" s="7">
        <f>'U11 Boys'!N36</f>
        <v>68.5</v>
      </c>
      <c r="F7" s="7">
        <f>'U11 Boys'!O36</f>
        <v>29.5</v>
      </c>
      <c r="G7" s="7">
        <f>'U11 Boys'!P36</f>
        <v>50</v>
      </c>
      <c r="H7" s="7">
        <f>'U11 Boys'!Q36</f>
        <v>32.5</v>
      </c>
    </row>
    <row r="8" spans="1:8" ht="30" customHeight="1" x14ac:dyDescent="0.3">
      <c r="A8" s="2" t="s">
        <v>5</v>
      </c>
      <c r="B8" s="7">
        <f>'U13 Girls'!K42</f>
        <v>100</v>
      </c>
      <c r="C8" s="7">
        <f>'U13 Girls'!L42</f>
        <v>87.5</v>
      </c>
      <c r="D8" s="7">
        <f>'U13 Girls'!M42</f>
        <v>7</v>
      </c>
      <c r="E8" s="7">
        <f>'U13 Girls'!N42</f>
        <v>84.5</v>
      </c>
      <c r="F8" s="7">
        <f>'U13 Girls'!O42</f>
        <v>14</v>
      </c>
      <c r="G8" s="7">
        <f>'U13 Girls'!P42</f>
        <v>47</v>
      </c>
      <c r="H8" s="7">
        <f>'U13 Girls'!Q42</f>
        <v>61</v>
      </c>
    </row>
    <row r="9" spans="1:8" ht="30" customHeight="1" x14ac:dyDescent="0.3">
      <c r="A9" s="2" t="s">
        <v>6</v>
      </c>
      <c r="B9" s="7">
        <f>'U13 Boys'!K42</f>
        <v>65</v>
      </c>
      <c r="C9" s="7">
        <f>'U13 Boys'!L42</f>
        <v>66</v>
      </c>
      <c r="D9" s="7">
        <f>'U13 Boys'!M42</f>
        <v>56</v>
      </c>
      <c r="E9" s="7">
        <f>'U13 Boys'!N42</f>
        <v>82</v>
      </c>
      <c r="F9" s="7">
        <f>'U13 Boys'!O42</f>
        <v>0</v>
      </c>
      <c r="G9" s="7">
        <f>'U13 Boys'!P42</f>
        <v>64</v>
      </c>
      <c r="H9" s="7">
        <f>'U13 Boys'!Q42</f>
        <v>34</v>
      </c>
    </row>
    <row r="10" spans="1:8" ht="30" customHeight="1" x14ac:dyDescent="0.3">
      <c r="A10" s="2" t="s">
        <v>45</v>
      </c>
      <c r="B10" s="7">
        <f>'U15 Girls'!K42</f>
        <v>88.5</v>
      </c>
      <c r="C10" s="7">
        <f>'U15 Girls'!L42</f>
        <v>92.5</v>
      </c>
      <c r="D10" s="7">
        <f>'U15 Girls'!M42</f>
        <v>0</v>
      </c>
      <c r="E10" s="7">
        <f>'U15 Girls'!N42</f>
        <v>66</v>
      </c>
      <c r="F10" s="7">
        <f>'U15 Girls'!O42</f>
        <v>22</v>
      </c>
      <c r="G10" s="7">
        <f>'U15 Girls'!P42</f>
        <v>75</v>
      </c>
      <c r="H10" s="7">
        <f>'U15 Girls'!Q42</f>
        <v>44</v>
      </c>
    </row>
    <row r="11" spans="1:8" ht="30" customHeight="1" x14ac:dyDescent="0.3">
      <c r="A11" s="2" t="s">
        <v>46</v>
      </c>
      <c r="B11" s="7">
        <f>'U15 Boys'!K42</f>
        <v>0</v>
      </c>
      <c r="C11" s="7">
        <f>'U15 Boys'!L42</f>
        <v>96</v>
      </c>
      <c r="D11" s="7">
        <f>'U15 Boys'!M42</f>
        <v>11</v>
      </c>
      <c r="E11" s="7">
        <f>'U15 Boys'!N42</f>
        <v>72</v>
      </c>
      <c r="F11" s="7">
        <f>'U15 Boys'!O42</f>
        <v>21</v>
      </c>
      <c r="G11" s="7">
        <f>'U15 Boys'!P42</f>
        <v>93.5</v>
      </c>
      <c r="H11" s="7">
        <f>'U15 Boys'!Q42</f>
        <v>66.5</v>
      </c>
    </row>
    <row r="12" spans="1:8" ht="30" customHeight="1" x14ac:dyDescent="0.3">
      <c r="A12" s="1" t="s">
        <v>7</v>
      </c>
      <c r="B12" s="1">
        <v>509</v>
      </c>
      <c r="C12" s="1">
        <v>483</v>
      </c>
      <c r="D12" s="1">
        <v>0</v>
      </c>
      <c r="E12" s="1">
        <v>408.5</v>
      </c>
      <c r="F12" s="1">
        <v>52.5</v>
      </c>
      <c r="G12" s="1">
        <v>358</v>
      </c>
      <c r="H12" s="1">
        <v>249</v>
      </c>
    </row>
    <row r="13" spans="1:8" ht="30" customHeight="1" x14ac:dyDescent="0.3">
      <c r="A13" s="1" t="s">
        <v>8</v>
      </c>
      <c r="B13" s="1">
        <f>SUM(B6:B11)</f>
        <v>407</v>
      </c>
      <c r="C13" s="1">
        <f t="shared" ref="C13:H13" si="0">SUM(C6:C11)</f>
        <v>490.5</v>
      </c>
      <c r="D13" s="1">
        <f t="shared" si="0"/>
        <v>124</v>
      </c>
      <c r="E13" s="1">
        <f t="shared" si="0"/>
        <v>390</v>
      </c>
      <c r="F13" s="1">
        <f t="shared" si="0"/>
        <v>96.5</v>
      </c>
      <c r="G13" s="1">
        <f t="shared" si="0"/>
        <v>404</v>
      </c>
      <c r="H13" s="1">
        <f t="shared" si="0"/>
        <v>299</v>
      </c>
    </row>
    <row r="14" spans="1:8" ht="30" customHeight="1" x14ac:dyDescent="0.3">
      <c r="A14" s="1" t="s">
        <v>9</v>
      </c>
      <c r="B14" s="1"/>
      <c r="C14" s="1"/>
      <c r="D14" s="1"/>
      <c r="E14" s="1"/>
    </row>
    <row r="15" spans="1:8" ht="30" customHeight="1" x14ac:dyDescent="0.3">
      <c r="A15" s="6" t="s">
        <v>10</v>
      </c>
      <c r="B15" s="6">
        <f t="shared" ref="B15:H15" si="1">SUM(B12:B14)</f>
        <v>916</v>
      </c>
      <c r="C15" s="6">
        <f t="shared" si="1"/>
        <v>973.5</v>
      </c>
      <c r="D15" s="6">
        <f t="shared" si="1"/>
        <v>124</v>
      </c>
      <c r="E15" s="6">
        <f t="shared" si="1"/>
        <v>798.5</v>
      </c>
      <c r="F15" s="6">
        <f t="shared" si="1"/>
        <v>149</v>
      </c>
      <c r="G15" s="6">
        <f t="shared" si="1"/>
        <v>762</v>
      </c>
      <c r="H15" s="6">
        <f t="shared" si="1"/>
        <v>548</v>
      </c>
    </row>
    <row r="16" spans="1:8" ht="30" customHeight="1" x14ac:dyDescent="0.3"/>
    <row r="17" spans="4:5" ht="30" customHeight="1" x14ac:dyDescent="0.4">
      <c r="D17" s="8"/>
      <c r="E17" s="8"/>
    </row>
    <row r="18" spans="4:5" ht="30" customHeight="1" x14ac:dyDescent="0.3"/>
    <row r="19" spans="4:5" ht="30" customHeight="1" x14ac:dyDescent="0.3"/>
    <row r="20" spans="4:5" ht="30" customHeight="1" x14ac:dyDescent="0.3"/>
    <row r="21" spans="4:5" ht="30" customHeight="1" x14ac:dyDescent="0.3"/>
    <row r="22" spans="4:5" ht="30" customHeight="1" x14ac:dyDescent="0.3"/>
    <row r="23" spans="4:5" ht="30" customHeight="1" x14ac:dyDescent="0.3"/>
    <row r="24" spans="4:5" ht="30" customHeight="1" x14ac:dyDescent="0.3"/>
    <row r="25" spans="4:5" ht="30" customHeight="1" x14ac:dyDescent="0.3"/>
    <row r="26" spans="4:5" ht="30" customHeight="1" x14ac:dyDescent="0.3"/>
    <row r="27" spans="4:5" ht="30" customHeight="1" x14ac:dyDescent="0.3"/>
    <row r="28" spans="4:5" ht="30" customHeight="1" x14ac:dyDescent="0.3"/>
    <row r="29" spans="4:5" ht="30" customHeight="1" x14ac:dyDescent="0.3"/>
    <row r="30" spans="4:5" ht="30" customHeight="1" x14ac:dyDescent="0.3"/>
    <row r="31" spans="4:5" ht="30" customHeight="1" x14ac:dyDescent="0.3"/>
    <row r="32" spans="4:5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234F-C932-40C0-9DB0-8EF6FEFD2383}">
  <dimension ref="A1:Y36"/>
  <sheetViews>
    <sheetView zoomScaleNormal="100" workbookViewId="0">
      <pane ySplit="1" topLeftCell="A11" activePane="bottomLeft" state="frozen"/>
      <selection pane="bottomLeft" activeCell="I14" sqref="I14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2.69921875" customWidth="1"/>
    <col min="11" max="11" width="8.59765625" customWidth="1"/>
    <col min="12" max="12" width="7.69921875" customWidth="1"/>
    <col min="13" max="13" width="8.69921875" customWidth="1"/>
    <col min="14" max="14" width="7.3984375" customWidth="1"/>
    <col min="15" max="15" width="6.19921875" customWidth="1"/>
    <col min="16" max="16" width="7.3984375" customWidth="1"/>
    <col min="17" max="17" width="7.8984375" customWidth="1"/>
    <col min="18" max="18" width="6.0976562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78" t="s">
        <v>16</v>
      </c>
      <c r="B2" s="77" t="s">
        <v>17</v>
      </c>
      <c r="C2" s="54">
        <v>1</v>
      </c>
      <c r="D2" s="54">
        <v>48</v>
      </c>
      <c r="E2" s="54">
        <v>170</v>
      </c>
      <c r="F2" s="54">
        <v>206</v>
      </c>
      <c r="G2" s="54">
        <v>81</v>
      </c>
      <c r="H2" s="54">
        <v>121</v>
      </c>
      <c r="I2" s="55">
        <v>253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Brighton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Lewes</v>
      </c>
      <c r="V2" s="20" t="str" cm="1">
        <f t="array" ref="V2">IF(F2="","",INDEX($K$1:$Q$1,ROUNDUP(F2/40,0)))</f>
        <v>Phoenix</v>
      </c>
      <c r="W2" s="20" t="str" cm="1">
        <f t="array" ref="W2">IF(G2="","",INDEX($K$1:$Q$1,ROUNDUP(G2/40,0)))</f>
        <v>Chichester</v>
      </c>
      <c r="X2" s="20" t="str" cm="1">
        <f t="array" ref="X2">IF(H2="","",INDEX($K$1:$Q$1,ROUNDUP(H2/40,0)))</f>
        <v>Horsham</v>
      </c>
      <c r="Y2" s="20" t="str" cm="1">
        <f t="array" ref="Y2">IF(I2="","",INDEX($K$1:$Q$1,ROUNDUP(I2/40,0)))</f>
        <v>Worthing</v>
      </c>
    </row>
    <row r="3" spans="1:25" ht="14.4" customHeight="1" x14ac:dyDescent="0.25">
      <c r="A3" s="78"/>
      <c r="B3" s="78"/>
      <c r="C3" s="26" t="str">
        <f>IF(C2="","",IF(ISERROR(VLOOKUP(C2,Athletes!$A:$B,2,FALSE)),"?",VLOOKUP(C2,Athletes!$A:$B,2,FALSE)))</f>
        <v>Seren Rowe</v>
      </c>
      <c r="D3" s="26" t="str">
        <f>IF(D2="","",IF(ISERROR(VLOOKUP(D2,Athletes!$A:$B,2,FALSE)),"?",VLOOKUP(D2,Athletes!$A:$B,2,FALSE)))</f>
        <v>Ella Clark</v>
      </c>
      <c r="E3" s="26" t="str">
        <f>IF(E2="","",IF(ISERROR(VLOOKUP(E2,Athletes!$A:$B,2,FALSE)),"?",VLOOKUP(E2,Athletes!$A:$B,2,FALSE)))</f>
        <v>Scarlett Harvey</v>
      </c>
      <c r="F3" s="26" t="str">
        <f>IF(F2="","",IF(ISERROR(VLOOKUP(F2,Athletes!$A:$B,2,FALSE)),"?",VLOOKUP(F2,Athletes!$A:$B,2,FALSE)))</f>
        <v>Jenaveve Lee</v>
      </c>
      <c r="G3" s="26" t="str">
        <f>IF(G2="","",IF(ISERROR(VLOOKUP(G2,Athletes!$A:$B,2,FALSE)),"?",VLOOKUP(G2,Athletes!$A:$B,2,FALSE)))</f>
        <v>Isla Pearson</v>
      </c>
      <c r="H3" s="26" t="str">
        <f>IF(H2="","",IF(ISERROR(VLOOKUP(H2,Athletes!$A:$B,2,FALSE)),"?",VLOOKUP(H2,Athletes!$A:$B,2,FALSE)))</f>
        <v>Olivia Scott</v>
      </c>
      <c r="I3" s="56" t="str">
        <f>IF(I2="","",IF(ISERROR(VLOOKUP(I2,Athletes!$A:$B,2,FALSE)),"?",VLOOKUP(I2,Athletes!$A:$B,2,FALSE)))</f>
        <v>Lydia Metters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78"/>
      <c r="B4" s="79"/>
      <c r="C4" s="57">
        <v>13.3</v>
      </c>
      <c r="D4" s="57">
        <v>13.5</v>
      </c>
      <c r="E4" s="57">
        <v>14</v>
      </c>
      <c r="F4" s="57">
        <v>14.3</v>
      </c>
      <c r="G4" s="57">
        <v>14.4</v>
      </c>
      <c r="H4" s="57">
        <v>14.5</v>
      </c>
      <c r="I4" s="58">
        <v>15.2</v>
      </c>
      <c r="J4" s="43"/>
      <c r="K4" s="64">
        <f>IF(ISERROR(MATCH(K$1,$S2:$Y2,0)),"",8-MATCH(K$1,$S2:$Y2,0))</f>
        <v>7</v>
      </c>
      <c r="L4" s="29">
        <f t="shared" ref="L4:Q4" si="0">IF(ISERROR(MATCH(L$1,$S2:$Y2,0)),"",8-MATCH(L$1,$S2:$Y2,0))</f>
        <v>6</v>
      </c>
      <c r="M4" s="29">
        <f t="shared" si="0"/>
        <v>3</v>
      </c>
      <c r="N4" s="29">
        <f t="shared" si="0"/>
        <v>2</v>
      </c>
      <c r="O4" s="29">
        <f t="shared" si="0"/>
        <v>5</v>
      </c>
      <c r="P4" s="29">
        <f t="shared" si="0"/>
        <v>4</v>
      </c>
      <c r="Q4" s="38">
        <f t="shared" si="0"/>
        <v>1</v>
      </c>
      <c r="R4" s="17"/>
      <c r="S4" s="20"/>
      <c r="T4" s="20"/>
      <c r="U4" s="20"/>
      <c r="V4" s="20"/>
      <c r="W4" s="20"/>
      <c r="X4" s="20"/>
      <c r="Y4" s="20"/>
    </row>
    <row r="5" spans="1:25" ht="14.4" x14ac:dyDescent="0.25">
      <c r="A5" s="78"/>
      <c r="B5" s="78" t="s">
        <v>18</v>
      </c>
      <c r="C5" s="27">
        <v>47</v>
      </c>
      <c r="D5" s="27">
        <v>3</v>
      </c>
      <c r="E5" s="27">
        <v>214</v>
      </c>
      <c r="F5" s="27">
        <v>252</v>
      </c>
      <c r="G5" s="27"/>
      <c r="H5" s="27"/>
      <c r="I5" s="27"/>
      <c r="J5" s="43"/>
      <c r="K5" s="26"/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Crawley</v>
      </c>
      <c r="T5" s="20" t="str" cm="1">
        <f t="array" ref="T5">IF(D5="","",INDEX($K$1:$Q$1,ROUNDUP(D5/40,0)))</f>
        <v>Brighton</v>
      </c>
      <c r="U5" s="20" t="str" cm="1">
        <f t="array" ref="U5">IF(E5="","",INDEX($K$1:$Q$1,ROUNDUP(E5/40,0)))</f>
        <v>Phoenix</v>
      </c>
      <c r="V5" s="20" t="str" cm="1">
        <f t="array" ref="V5">IF(F5="","",INDEX($K$1:$Q$1,ROUNDUP(F5/40,0)))</f>
        <v>Worthing</v>
      </c>
      <c r="W5" s="20" t="str" cm="1">
        <f t="array" ref="W5">IF(G5="","",INDEX($K$1:$Q$1,ROUNDUP(G5/40,0)))</f>
        <v/>
      </c>
      <c r="X5" s="20" t="str" cm="1">
        <f t="array" ref="X5">IF(H5="","",INDEX($K$1:$Q$1,ROUNDUP(H5/40,0)))</f>
        <v/>
      </c>
      <c r="Y5" s="20" t="str" cm="1">
        <f t="array" ref="Y5">IF(I5="","",INDEX($K$1:$Q$1,ROUNDUP(I5/40,0)))</f>
        <v/>
      </c>
    </row>
    <row r="6" spans="1:25" ht="14.4" x14ac:dyDescent="0.25">
      <c r="A6" s="78"/>
      <c r="B6" s="78"/>
      <c r="C6" s="26" t="str">
        <f>IF(C5="","",IF(ISERROR(VLOOKUP(C5,Athletes!$A:$B,2,FALSE)),"?",VLOOKUP(C5,Athletes!$A:$B,2,FALSE)))</f>
        <v>Adanna Anah</v>
      </c>
      <c r="D6" s="26" t="str">
        <f>IF(D5="","",IF(ISERROR(VLOOKUP(D5,Athletes!$A:$B,2,FALSE)),"?",VLOOKUP(D5,Athletes!$A:$B,2,FALSE)))</f>
        <v>Alex Koloutsos</v>
      </c>
      <c r="E6" s="26" t="str">
        <f>IF(E5="","",IF(ISERROR(VLOOKUP(E5,Athletes!$A:$B,2,FALSE)),"?",VLOOKUP(E5,Athletes!$A:$B,2,FALSE)))</f>
        <v>Marie Leclercq</v>
      </c>
      <c r="F6" s="26" t="str">
        <f>IF(F5="","",IF(ISERROR(VLOOKUP(F5,Athletes!$A:$B,2,FALSE)),"?",VLOOKUP(F5,Athletes!$A:$B,2,FALSE)))</f>
        <v>Summer Falkingham</v>
      </c>
      <c r="G6" s="26" t="str">
        <f>IF(G5="","",IF(ISERROR(VLOOKUP(G5,Athletes!$A:$B,2,FALSE)),"?",VLOOKUP(G5,Athletes!$A:$B,2,FALSE)))</f>
        <v/>
      </c>
      <c r="H6" s="26" t="str">
        <f>IF(H5="","",IF(ISERROR(VLOOKUP(H5,Athletes!$A:$B,2,FALSE)),"?",VLOOKUP(H5,Athletes!$A:$B,2,FALSE)))</f>
        <v/>
      </c>
      <c r="I6" s="56" t="str">
        <f>IF(I5="","",IF(ISERROR(VLOOKUP(I5,Athletes!$A:$B,2,FALSE)),"?",VLOOKUP(I5,Athletes!$A:$B,2,FALSE)))</f>
        <v/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5" ht="14.4" x14ac:dyDescent="0.25">
      <c r="A7" s="79"/>
      <c r="B7" s="79"/>
      <c r="C7" s="28">
        <v>13.8</v>
      </c>
      <c r="D7" s="28">
        <v>14.1</v>
      </c>
      <c r="E7" s="28">
        <v>14.9</v>
      </c>
      <c r="F7" s="28">
        <v>15.4</v>
      </c>
      <c r="G7" s="28"/>
      <c r="H7" s="28"/>
      <c r="I7" s="28"/>
      <c r="J7" s="44"/>
      <c r="K7" s="29">
        <f>IF(ISERROR(MATCH(K$1,$S5:$Y5,0)),"",8-MATCH(K$1,$S5:$Y5,0))</f>
        <v>6</v>
      </c>
      <c r="L7" s="29">
        <f t="shared" ref="L7:Q7" si="1">IF(ISERROR(MATCH(L$1,$S5:$Y5,0)),"",8-MATCH(L$1,$S5:$Y5,0))</f>
        <v>7</v>
      </c>
      <c r="M7" s="29" t="str">
        <f t="shared" si="1"/>
        <v/>
      </c>
      <c r="N7" s="29" t="str">
        <f t="shared" si="1"/>
        <v/>
      </c>
      <c r="O7" s="29" t="str">
        <f t="shared" si="1"/>
        <v/>
      </c>
      <c r="P7" s="29">
        <f t="shared" si="1"/>
        <v>5</v>
      </c>
      <c r="Q7" s="38">
        <f t="shared" si="1"/>
        <v>4</v>
      </c>
      <c r="R7" s="17"/>
      <c r="S7" s="20"/>
      <c r="T7" s="20"/>
      <c r="U7" s="20"/>
      <c r="V7" s="20"/>
      <c r="W7" s="20"/>
      <c r="X7" s="20"/>
      <c r="Y7" s="20"/>
    </row>
    <row r="8" spans="1:25" ht="14.4" x14ac:dyDescent="0.25">
      <c r="A8" s="81" t="s">
        <v>19</v>
      </c>
      <c r="B8" s="81" t="s">
        <v>17</v>
      </c>
      <c r="C8" s="31">
        <v>81</v>
      </c>
      <c r="D8" s="31">
        <v>210</v>
      </c>
      <c r="E8" s="31">
        <v>121</v>
      </c>
      <c r="F8" s="31">
        <v>251</v>
      </c>
      <c r="G8" s="31">
        <v>49</v>
      </c>
      <c r="H8" s="31">
        <v>2</v>
      </c>
      <c r="I8" s="59"/>
      <c r="J8" s="45"/>
      <c r="K8" s="62"/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Chichester</v>
      </c>
      <c r="T8" s="20" t="str" cm="1">
        <f t="array" ref="T8">IF(D8="","",INDEX($K$1:$Q$1,ROUNDUP(D8/40,0)))</f>
        <v>Phoenix</v>
      </c>
      <c r="U8" s="20" t="str" cm="1">
        <f t="array" ref="U8">IF(E8="","",INDEX($K$1:$Q$1,ROUNDUP(E8/40,0)))</f>
        <v>Horsham</v>
      </c>
      <c r="V8" s="20" t="str" cm="1">
        <f t="array" ref="V8">IF(F8="","",INDEX($K$1:$Q$1,ROUNDUP(F8/40,0)))</f>
        <v>Worthing</v>
      </c>
      <c r="W8" s="20" t="str" cm="1">
        <f t="array" ref="W8">IF(G8="","",INDEX($K$1:$Q$1,ROUNDUP(G8/40,0)))</f>
        <v>Crawley</v>
      </c>
      <c r="X8" s="20" t="str" cm="1">
        <f t="array" ref="X8">IF(H8="","",INDEX($K$1:$Q$1,ROUNDUP(H8/40,0)))</f>
        <v>Brighton</v>
      </c>
      <c r="Y8" s="20" t="str" cm="1">
        <f t="array" ref="Y8">IF(I8="","",INDEX($K$1:$Q$1,ROUNDUP(I8/40,0)))</f>
        <v/>
      </c>
    </row>
    <row r="9" spans="1:25" ht="14.4" x14ac:dyDescent="0.25">
      <c r="A9" s="82"/>
      <c r="B9" s="82"/>
      <c r="C9" s="26" t="str">
        <f>IF(C8="","",IF(ISERROR(VLOOKUP(C8,Athletes!$A:$B,2,FALSE)),"?",VLOOKUP(C8,Athletes!$A:$B,2,FALSE)))</f>
        <v>Isla Pearson</v>
      </c>
      <c r="D9" s="26" t="str">
        <f>IF(D8="","",IF(ISERROR(VLOOKUP(D8,Athletes!$A:$B,2,FALSE)),"?",VLOOKUP(D8,Athletes!$A:$B,2,FALSE)))</f>
        <v>Stella Gambie</v>
      </c>
      <c r="E9" s="26" t="str">
        <f>IF(E8="","",IF(ISERROR(VLOOKUP(E8,Athletes!$A:$B,2,FALSE)),"?",VLOOKUP(E8,Athletes!$A:$B,2,FALSE)))</f>
        <v>Olivia Scott</v>
      </c>
      <c r="F9" s="26" t="str">
        <f>IF(F8="","",IF(ISERROR(VLOOKUP(F8,Athletes!$A:$B,2,FALSE)),"?",VLOOKUP(F8,Athletes!$A:$B,2,FALSE)))</f>
        <v>Evie Muggerridge</v>
      </c>
      <c r="G9" s="26" t="str">
        <f>IF(G8="","",IF(ISERROR(VLOOKUP(G8,Athletes!$A:$B,2,FALSE)),"?",VLOOKUP(G8,Athletes!$A:$B,2,FALSE)))</f>
        <v>Isabel Hemsley</v>
      </c>
      <c r="H9" s="26" t="str">
        <f>IF(H8="","",IF(ISERROR(VLOOKUP(H8,Athletes!$A:$B,2,FALSE)),"?",VLOOKUP(H8,Athletes!$A:$B,2,FALSE)))</f>
        <v>Gracie Fox</v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5" ht="14.4" x14ac:dyDescent="0.25">
      <c r="A10" s="82"/>
      <c r="B10" s="83"/>
      <c r="C10" s="28">
        <v>62.6</v>
      </c>
      <c r="D10" s="28">
        <v>63.1</v>
      </c>
      <c r="E10" s="28">
        <v>64.2</v>
      </c>
      <c r="F10" s="28">
        <v>65.2</v>
      </c>
      <c r="G10" s="28">
        <v>65.8</v>
      </c>
      <c r="H10" s="28">
        <v>65.900000000000006</v>
      </c>
      <c r="I10" s="60"/>
      <c r="J10" s="43"/>
      <c r="K10" s="64">
        <f>IF(ISERROR(MATCH(K$1,$S8:$Y8,0)),"",8-MATCH(K$1,$S8:$Y8,0))</f>
        <v>2</v>
      </c>
      <c r="L10" s="29">
        <f t="shared" ref="L10:Q10" si="2">IF(ISERROR(MATCH(L$1,$S8:$Y8,0)),"",8-MATCH(L$1,$S8:$Y8,0))</f>
        <v>3</v>
      </c>
      <c r="M10" s="29">
        <f t="shared" si="2"/>
        <v>7</v>
      </c>
      <c r="N10" s="29">
        <f t="shared" si="2"/>
        <v>5</v>
      </c>
      <c r="O10" s="29" t="str">
        <f t="shared" si="2"/>
        <v/>
      </c>
      <c r="P10" s="29">
        <f t="shared" si="2"/>
        <v>6</v>
      </c>
      <c r="Q10" s="38">
        <f t="shared" si="2"/>
        <v>4</v>
      </c>
      <c r="R10" s="17"/>
      <c r="S10" s="20"/>
      <c r="T10" s="20"/>
      <c r="U10" s="20"/>
      <c r="V10" s="20"/>
      <c r="W10" s="20"/>
      <c r="X10" s="20"/>
      <c r="Y10" s="20"/>
    </row>
    <row r="11" spans="1:25" ht="14.4" x14ac:dyDescent="0.25">
      <c r="A11" s="82"/>
      <c r="B11" s="82" t="s">
        <v>18</v>
      </c>
      <c r="C11" s="27">
        <v>5</v>
      </c>
      <c r="D11" s="27">
        <v>209</v>
      </c>
      <c r="E11" s="27">
        <v>253</v>
      </c>
      <c r="F11" s="27">
        <v>50</v>
      </c>
      <c r="G11" s="27"/>
      <c r="H11" s="27"/>
      <c r="I11" s="27"/>
      <c r="J11" s="43"/>
      <c r="K11" s="26"/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Brighton</v>
      </c>
      <c r="T11" s="20" t="str" cm="1">
        <f t="array" ref="T11">IF(D11="","",INDEX($K$1:$Q$1,ROUNDUP(D11/40,0)))</f>
        <v>Phoenix</v>
      </c>
      <c r="U11" s="20" t="str" cm="1">
        <f t="array" ref="U11">IF(E11="","",INDEX($K$1:$Q$1,ROUNDUP(E11/40,0)))</f>
        <v>Worthing</v>
      </c>
      <c r="V11" s="20" t="str" cm="1">
        <f t="array" ref="V11">IF(F11="","",INDEX($K$1:$Q$1,ROUNDUP(F11/40,0)))</f>
        <v>Crawley</v>
      </c>
      <c r="W11" s="20" t="str" cm="1">
        <f t="array" ref="W11">IF(G11="","",INDEX($K$1:$Q$1,ROUNDUP(G11/40,0)))</f>
        <v/>
      </c>
      <c r="X11" s="20" t="str" cm="1">
        <f t="array" ref="X11">IF(H11="","",INDEX($K$1:$Q$1,ROUNDUP(H11/40,0)))</f>
        <v/>
      </c>
      <c r="Y11" s="20" t="str" cm="1">
        <f t="array" ref="Y11">IF(I11="","",INDEX($K$1:$Q$1,ROUNDUP(I11/40,0)))</f>
        <v/>
      </c>
    </row>
    <row r="12" spans="1:25" ht="14.4" x14ac:dyDescent="0.25">
      <c r="A12" s="82"/>
      <c r="B12" s="82"/>
      <c r="C12" s="26" t="str">
        <f>IF(C11="","",IF(ISERROR(VLOOKUP(C11,Athletes!$A:$B,2,FALSE)),"?",VLOOKUP(C11,Athletes!$A:$B,2,FALSE)))</f>
        <v>Betty Grice</v>
      </c>
      <c r="D12" s="26" t="str">
        <f>IF(D11="","",IF(ISERROR(VLOOKUP(D11,Athletes!$A:$B,2,FALSE)),"?",VLOOKUP(D11,Athletes!$A:$B,2,FALSE)))</f>
        <v>Lily Kitching</v>
      </c>
      <c r="E12" s="26" t="str">
        <f>IF(E11="","",IF(ISERROR(VLOOKUP(E11,Athletes!$A:$B,2,FALSE)),"?",VLOOKUP(E11,Athletes!$A:$B,2,FALSE)))</f>
        <v>Lydia Metters</v>
      </c>
      <c r="F12" s="26" t="str">
        <f>IF(F11="","",IF(ISERROR(VLOOKUP(F11,Athletes!$A:$B,2,FALSE)),"?",VLOOKUP(F11,Athletes!$A:$B,2,FALSE)))</f>
        <v>Clara Martin</v>
      </c>
      <c r="G12" s="26" t="str">
        <f>IF(G11="","",IF(ISERROR(VLOOKUP(G11,Athletes!$A:$B,2,FALSE)),"?",VLOOKUP(G11,Athletes!$A:$B,2,FALSE)))</f>
        <v/>
      </c>
      <c r="H12" s="26" t="str">
        <f>IF(H11="","",IF(ISERROR(VLOOKUP(H11,Athletes!$A:$B,2,FALSE)),"?",VLOOKUP(H11,Athletes!$A:$B,2,FALSE)))</f>
        <v/>
      </c>
      <c r="I12" s="5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3"/>
      <c r="B13" s="83"/>
      <c r="C13" s="28">
        <v>61</v>
      </c>
      <c r="D13" s="28">
        <v>61.6</v>
      </c>
      <c r="E13" s="28">
        <v>62.7</v>
      </c>
      <c r="F13" s="28">
        <v>66.7</v>
      </c>
      <c r="G13" s="28"/>
      <c r="H13" s="28"/>
      <c r="I13" s="28"/>
      <c r="J13" s="44"/>
      <c r="K13" s="29">
        <f>IF(ISERROR(MATCH(K$1,$S11:$Y11,0)),"",8-MATCH(K$1,$S11:$Y11,0))</f>
        <v>7</v>
      </c>
      <c r="L13" s="29">
        <f t="shared" ref="L13:Q13" si="3">IF(ISERROR(MATCH(L$1,$S11:$Y11,0)),"",8-MATCH(L$1,$S11:$Y11,0))</f>
        <v>4</v>
      </c>
      <c r="M13" s="29" t="str">
        <f t="shared" si="3"/>
        <v/>
      </c>
      <c r="N13" s="29" t="str">
        <f t="shared" si="3"/>
        <v/>
      </c>
      <c r="O13" s="29" t="str">
        <f t="shared" si="3"/>
        <v/>
      </c>
      <c r="P13" s="29">
        <f t="shared" si="3"/>
        <v>6</v>
      </c>
      <c r="Q13" s="38">
        <f t="shared" si="3"/>
        <v>5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77" t="s">
        <v>20</v>
      </c>
      <c r="B14" s="77" t="s">
        <v>21</v>
      </c>
      <c r="C14" s="31" t="s">
        <v>54</v>
      </c>
      <c r="D14" s="31" t="s">
        <v>60</v>
      </c>
      <c r="E14" s="31" t="s">
        <v>56</v>
      </c>
      <c r="F14" s="31" t="s">
        <v>61</v>
      </c>
      <c r="G14" s="31"/>
      <c r="H14" s="31"/>
      <c r="I14" s="31"/>
      <c r="J14" s="45"/>
      <c r="K14" s="33"/>
      <c r="L14" s="34"/>
      <c r="M14" s="34"/>
      <c r="N14" s="34"/>
      <c r="O14" s="35"/>
      <c r="P14" s="34"/>
      <c r="Q14" s="40"/>
      <c r="R14" s="18"/>
      <c r="S14" s="17" t="str">
        <f>IF(C14="","",C14)</f>
        <v>Brighton</v>
      </c>
      <c r="T14" s="17" t="str">
        <f>IF(D14="","",D14)</f>
        <v>Phoenix</v>
      </c>
      <c r="U14" s="17" t="str">
        <f>IF(E14="","",E14)</f>
        <v>Crawley</v>
      </c>
      <c r="V14" s="17" t="str">
        <f>IF(F14="","",F14)</f>
        <v>Worthing</v>
      </c>
      <c r="W14" s="17" t="str">
        <f t="shared" ref="W14:Y14" si="4">IF(G14="","",G14)</f>
        <v/>
      </c>
      <c r="X14" s="17" t="str">
        <f t="shared" si="4"/>
        <v/>
      </c>
      <c r="Y14" s="17" t="str">
        <f t="shared" si="4"/>
        <v/>
      </c>
    </row>
    <row r="15" spans="1:25" ht="14.4" x14ac:dyDescent="0.25">
      <c r="A15" s="79"/>
      <c r="B15" s="79"/>
      <c r="C15" s="28" t="s">
        <v>92</v>
      </c>
      <c r="D15" s="28" t="s">
        <v>93</v>
      </c>
      <c r="E15" s="28" t="s">
        <v>94</v>
      </c>
      <c r="F15" s="28" t="s">
        <v>95</v>
      </c>
      <c r="G15" s="28"/>
      <c r="H15" s="28"/>
      <c r="I15" s="28"/>
      <c r="J15" s="44"/>
      <c r="K15" s="29">
        <f t="shared" ref="K15:Q15" si="5">IF(ISERROR(MATCH(K$1,$S14:$Y14,0)),"",16-2*MATCH(K$1,$S14:$Y14,0))</f>
        <v>14</v>
      </c>
      <c r="L15" s="29">
        <f t="shared" si="5"/>
        <v>10</v>
      </c>
      <c r="M15" s="29" t="str">
        <f t="shared" si="5"/>
        <v/>
      </c>
      <c r="N15" s="29" t="str">
        <f t="shared" si="5"/>
        <v/>
      </c>
      <c r="O15" s="29" t="str">
        <f t="shared" si="5"/>
        <v/>
      </c>
      <c r="P15" s="29">
        <f t="shared" si="5"/>
        <v>12</v>
      </c>
      <c r="Q15" s="38">
        <f t="shared" si="5"/>
        <v>8</v>
      </c>
      <c r="R15" s="17"/>
      <c r="S15" s="17"/>
      <c r="T15" s="17"/>
      <c r="U15" s="17"/>
      <c r="V15" s="17"/>
      <c r="W15" s="17"/>
      <c r="X15" s="17"/>
      <c r="Y15" s="17"/>
    </row>
    <row r="16" spans="1:25" ht="14.4" x14ac:dyDescent="0.25">
      <c r="A16" s="77" t="s">
        <v>22</v>
      </c>
      <c r="B16" s="77" t="s">
        <v>21</v>
      </c>
      <c r="C16" s="31" t="s">
        <v>54</v>
      </c>
      <c r="D16" s="31" t="s">
        <v>60</v>
      </c>
      <c r="E16" s="31" t="s">
        <v>61</v>
      </c>
      <c r="F16" s="31"/>
      <c r="G16" s="31"/>
      <c r="H16" s="31"/>
      <c r="I16" s="31"/>
      <c r="J16" s="45"/>
      <c r="K16" s="33"/>
      <c r="L16" s="34"/>
      <c r="M16" s="34"/>
      <c r="N16" s="34"/>
      <c r="O16" s="35"/>
      <c r="P16" s="34"/>
      <c r="Q16" s="40"/>
      <c r="R16" s="18"/>
      <c r="S16" s="17" t="str">
        <f>IF(C16="","",C16)</f>
        <v>Brighton</v>
      </c>
      <c r="T16" s="17" t="str">
        <f>IF(D16="","",D16)</f>
        <v>Phoenix</v>
      </c>
      <c r="U16" s="17" t="str">
        <f>IF(E16="","",E16)</f>
        <v>Worthing</v>
      </c>
      <c r="V16" s="17" t="str">
        <f>IF(F16="","",F16)</f>
        <v/>
      </c>
      <c r="W16" s="17" t="str">
        <f t="shared" ref="W16:Y16" si="6">IF(G16="","",G16)</f>
        <v/>
      </c>
      <c r="X16" s="17" t="str">
        <f t="shared" si="6"/>
        <v/>
      </c>
      <c r="Y16" s="17" t="str">
        <f t="shared" si="6"/>
        <v/>
      </c>
    </row>
    <row r="17" spans="1:25" ht="14.4" x14ac:dyDescent="0.25">
      <c r="A17" s="79"/>
      <c r="B17" s="79"/>
      <c r="C17" s="28">
        <v>55.5</v>
      </c>
      <c r="D17" s="28">
        <v>59.3</v>
      </c>
      <c r="E17" s="28">
        <v>59.6</v>
      </c>
      <c r="F17" s="28"/>
      <c r="G17" s="28"/>
      <c r="H17" s="28"/>
      <c r="I17" s="28"/>
      <c r="J17" s="44"/>
      <c r="K17" s="29">
        <f t="shared" ref="K17:Q17" si="7">IF(ISERROR(MATCH(K$1,$S16:$Y16,0)),"",16-2*MATCH(K$1,$S16:$Y16,0))</f>
        <v>14</v>
      </c>
      <c r="L17" s="29" t="str">
        <f t="shared" si="7"/>
        <v/>
      </c>
      <c r="M17" s="29" t="str">
        <f t="shared" si="7"/>
        <v/>
      </c>
      <c r="N17" s="29" t="str">
        <f t="shared" si="7"/>
        <v/>
      </c>
      <c r="O17" s="29" t="str">
        <f t="shared" si="7"/>
        <v/>
      </c>
      <c r="P17" s="29">
        <f t="shared" si="7"/>
        <v>12</v>
      </c>
      <c r="Q17" s="38">
        <f t="shared" si="7"/>
        <v>10</v>
      </c>
      <c r="R17" s="17"/>
      <c r="S17" s="17"/>
      <c r="T17" s="17"/>
      <c r="U17" s="17"/>
      <c r="V17" s="17"/>
      <c r="W17" s="17"/>
      <c r="X17" s="17"/>
      <c r="Y17" s="17"/>
    </row>
    <row r="18" spans="1:25" ht="14.4" x14ac:dyDescent="0.25">
      <c r="A18" s="77" t="s">
        <v>23</v>
      </c>
      <c r="B18" s="77" t="s">
        <v>17</v>
      </c>
      <c r="C18" s="31">
        <v>1</v>
      </c>
      <c r="D18" s="31">
        <v>47</v>
      </c>
      <c r="E18" s="31">
        <v>121</v>
      </c>
      <c r="F18" s="31">
        <v>209</v>
      </c>
      <c r="G18" s="31">
        <v>254</v>
      </c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Brighton</v>
      </c>
      <c r="T18" s="20" t="str" cm="1">
        <f t="array" ref="T18">IF(D18="","",INDEX($K$1:$Q$1,ROUNDUP(D18/40,0)))</f>
        <v>Crawley</v>
      </c>
      <c r="U18" s="20" t="str" cm="1">
        <f t="array" ref="U18">IF(E18="","",INDEX($K$1:$Q$1,ROUNDUP(E18/40,0)))</f>
        <v>Horsham</v>
      </c>
      <c r="V18" s="20" t="str" cm="1">
        <f t="array" ref="V18">IF(F18="","",INDEX($K$1:$Q$1,ROUNDUP(F18/40,0)))</f>
        <v>Phoenix</v>
      </c>
      <c r="W18" s="20" t="str" cm="1">
        <f t="array" ref="W18">IF(G18="","",INDEX($K$1:$Q$1,ROUNDUP(G18/40,0)))</f>
        <v>Worthing</v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78"/>
      <c r="B19" s="78"/>
      <c r="C19" s="26" t="str">
        <f>IF(C18="","",IF(ISERROR(VLOOKUP(C18,Athletes!$A:$B,2,FALSE)),"?",VLOOKUP(C18,Athletes!$A:$B,2,FALSE)))</f>
        <v>Seren Rowe</v>
      </c>
      <c r="D19" s="26" t="str">
        <f>IF(D18="","",IF(ISERROR(VLOOKUP(D18,Athletes!$A:$B,2,FALSE)),"?",VLOOKUP(D18,Athletes!$A:$B,2,FALSE)))</f>
        <v>Adanna Anah</v>
      </c>
      <c r="E19" s="26" t="str">
        <f>IF(E18="","",IF(ISERROR(VLOOKUP(E18,Athletes!$A:$B,2,FALSE)),"?",VLOOKUP(E18,Athletes!$A:$B,2,FALSE)))</f>
        <v>Olivia Scott</v>
      </c>
      <c r="F19" s="26" t="str">
        <f>IF(F18="","",IF(ISERROR(VLOOKUP(F18,Athletes!$A:$B,2,FALSE)),"?",VLOOKUP(F18,Athletes!$A:$B,2,FALSE)))</f>
        <v>Lily Kitching</v>
      </c>
      <c r="G19" s="26" t="str">
        <f>IF(G18="","",IF(ISERROR(VLOOKUP(G18,Athletes!$A:$B,2,FALSE)),"?",VLOOKUP(G18,Athletes!$A:$B,2,FALSE)))</f>
        <v>Enayah Phillips</v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8"/>
      <c r="B20" s="79"/>
      <c r="C20" s="28" t="s">
        <v>96</v>
      </c>
      <c r="D20" s="28" t="s">
        <v>97</v>
      </c>
      <c r="E20" s="28" t="s">
        <v>98</v>
      </c>
      <c r="F20" s="28" t="s">
        <v>99</v>
      </c>
      <c r="G20" s="28" t="s">
        <v>100</v>
      </c>
      <c r="H20" s="28"/>
      <c r="I20" s="60"/>
      <c r="J20" s="43"/>
      <c r="K20" s="64">
        <f>IF(ISERROR(MATCH(K$1,$S18:$Y18,0)),"",8-MATCH(K$1,$S18:$Y18,0))</f>
        <v>7</v>
      </c>
      <c r="L20" s="29">
        <f t="shared" ref="L20:Q20" si="8">IF(ISERROR(MATCH(L$1,$S18:$Y18,0)),"",8-MATCH(L$1,$S18:$Y18,0))</f>
        <v>6</v>
      </c>
      <c r="M20" s="29" t="str">
        <f t="shared" si="8"/>
        <v/>
      </c>
      <c r="N20" s="29">
        <f t="shared" si="8"/>
        <v>5</v>
      </c>
      <c r="O20" s="29" t="str">
        <f t="shared" si="8"/>
        <v/>
      </c>
      <c r="P20" s="29">
        <f t="shared" si="8"/>
        <v>4</v>
      </c>
      <c r="Q20" s="38">
        <f t="shared" si="8"/>
        <v>3</v>
      </c>
      <c r="R20" s="17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78"/>
      <c r="B21" s="78" t="s">
        <v>18</v>
      </c>
      <c r="C21" s="27">
        <v>48</v>
      </c>
      <c r="D21" s="27">
        <v>4</v>
      </c>
      <c r="E21" s="27">
        <v>214</v>
      </c>
      <c r="F21" s="27">
        <v>252</v>
      </c>
      <c r="G21" s="27"/>
      <c r="H21" s="27"/>
      <c r="I21" s="27"/>
      <c r="J21" s="43"/>
      <c r="K21" s="26"/>
      <c r="L21" s="26"/>
      <c r="M21" s="26"/>
      <c r="N21" s="26"/>
      <c r="O21" s="26"/>
      <c r="P21" s="26"/>
      <c r="Q21" s="36"/>
      <c r="R21" s="20"/>
      <c r="S21" s="20" t="str" cm="1">
        <f t="array" ref="S21">IF(C21="","",INDEX($K$1:$Q$1,ROUNDUP(C21/40,0)))</f>
        <v>Crawley</v>
      </c>
      <c r="T21" s="20" t="str" cm="1">
        <f t="array" ref="T21">IF(D21="","",INDEX($K$1:$Q$1,ROUNDUP(D21/40,0)))</f>
        <v>Brighton</v>
      </c>
      <c r="U21" s="20" t="str" cm="1">
        <f t="array" ref="U21">IF(E21="","",INDEX($K$1:$Q$1,ROUNDUP(E21/40,0)))</f>
        <v>Phoenix</v>
      </c>
      <c r="V21" s="20" t="str" cm="1">
        <f t="array" ref="V21">IF(F21="","",INDEX($K$1:$Q$1,ROUNDUP(F21/40,0)))</f>
        <v>Worthing</v>
      </c>
      <c r="W21" s="20" t="str" cm="1">
        <f t="array" ref="W21">IF(G21="","",INDEX($K$1:$Q$1,ROUNDUP(G21/40,0)))</f>
        <v/>
      </c>
      <c r="X21" s="20" t="str" cm="1">
        <f t="array" ref="X21">IF(H21="","",INDEX($K$1:$Q$1,ROUNDUP(H21/40,0)))</f>
        <v/>
      </c>
      <c r="Y21" s="20" t="str" cm="1">
        <f t="array" ref="Y21">IF(I21="","",INDEX($K$1:$Q$1,ROUNDUP(I21/40,0)))</f>
        <v/>
      </c>
    </row>
    <row r="22" spans="1:25" ht="14.4" x14ac:dyDescent="0.25">
      <c r="A22" s="78"/>
      <c r="B22" s="78"/>
      <c r="C22" s="26" t="str">
        <f>IF(C21="","",IF(ISERROR(VLOOKUP(C21,Athletes!$A:$B,2,FALSE)),"?",VLOOKUP(C21,Athletes!$A:$B,2,FALSE)))</f>
        <v>Ella Clark</v>
      </c>
      <c r="D22" s="26" t="str">
        <f>IF(D21="","",IF(ISERROR(VLOOKUP(D21,Athletes!$A:$B,2,FALSE)),"?",VLOOKUP(D21,Athletes!$A:$B,2,FALSE)))</f>
        <v>Amelia Dorrington</v>
      </c>
      <c r="E22" s="26" t="str">
        <f>IF(E21="","",IF(ISERROR(VLOOKUP(E21,Athletes!$A:$B,2,FALSE)),"?",VLOOKUP(E21,Athletes!$A:$B,2,FALSE)))</f>
        <v>Marie Leclercq</v>
      </c>
      <c r="F22" s="26" t="str">
        <f>IF(F21="","",IF(ISERROR(VLOOKUP(F21,Athletes!$A:$B,2,FALSE)),"?",VLOOKUP(F21,Athletes!$A:$B,2,FALSE)))</f>
        <v>Summer Falkingham</v>
      </c>
      <c r="G22" s="26" t="str">
        <f>IF(G21="","",IF(ISERROR(VLOOKUP(G21,Athletes!$A:$B,2,FALSE)),"?",VLOOKUP(G21,Athletes!$A:$B,2,FALSE)))</f>
        <v/>
      </c>
      <c r="H22" s="26" t="str">
        <f>IF(H21="","",IF(ISERROR(VLOOKUP(H21,Athletes!$A:$B,2,FALSE)),"?",VLOOKUP(H21,Athletes!$A:$B,2,FALSE)))</f>
        <v/>
      </c>
      <c r="I22" s="56" t="str">
        <f>IF(I21="","",IF(ISERROR(VLOOKUP(I21,Athletes!$A:$B,2,FALSE)),"?",VLOOKUP(I21,Athletes!$A:$B,2,FALSE)))</f>
        <v/>
      </c>
      <c r="J22" s="43"/>
      <c r="K22" s="26"/>
      <c r="L22" s="26"/>
      <c r="M22" s="26"/>
      <c r="N22" s="26"/>
      <c r="O22" s="26"/>
      <c r="P22" s="26"/>
      <c r="Q22" s="36"/>
      <c r="R22" s="20"/>
      <c r="S22" s="20"/>
      <c r="T22" s="20"/>
      <c r="U22" s="20"/>
      <c r="V22" s="20"/>
      <c r="W22" s="20"/>
      <c r="X22" s="20"/>
      <c r="Y22" s="20"/>
    </row>
    <row r="23" spans="1:25" ht="14.4" x14ac:dyDescent="0.25">
      <c r="A23" s="79"/>
      <c r="B23" s="79"/>
      <c r="C23" s="28" t="s">
        <v>101</v>
      </c>
      <c r="D23" s="28" t="s">
        <v>102</v>
      </c>
      <c r="E23" s="28" t="s">
        <v>103</v>
      </c>
      <c r="F23" s="28" t="s">
        <v>104</v>
      </c>
      <c r="G23" s="28"/>
      <c r="H23" s="28"/>
      <c r="I23" s="28"/>
      <c r="J23" s="44"/>
      <c r="K23" s="29">
        <f>IF(ISERROR(MATCH(K$1,$S21:$Y21,0)),"",8-MATCH(K$1,$S21:$Y21,0))</f>
        <v>6</v>
      </c>
      <c r="L23" s="29">
        <f t="shared" ref="L23:Q23" si="9">IF(ISERROR(MATCH(L$1,$S21:$Y21,0)),"",8-MATCH(L$1,$S21:$Y21,0))</f>
        <v>7</v>
      </c>
      <c r="M23" s="29" t="str">
        <f t="shared" si="9"/>
        <v/>
      </c>
      <c r="N23" s="29" t="str">
        <f t="shared" si="9"/>
        <v/>
      </c>
      <c r="O23" s="29" t="str">
        <f t="shared" si="9"/>
        <v/>
      </c>
      <c r="P23" s="29">
        <f t="shared" si="9"/>
        <v>5</v>
      </c>
      <c r="Q23" s="38">
        <f t="shared" si="9"/>
        <v>4</v>
      </c>
      <c r="R23" s="17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78" t="s">
        <v>24</v>
      </c>
      <c r="B24" s="77" t="s">
        <v>17</v>
      </c>
      <c r="C24" s="31">
        <v>47</v>
      </c>
      <c r="D24" s="31">
        <v>214</v>
      </c>
      <c r="E24" s="61">
        <v>121</v>
      </c>
      <c r="F24" s="31">
        <v>254</v>
      </c>
      <c r="G24" s="31">
        <v>170</v>
      </c>
      <c r="H24" s="31">
        <v>19</v>
      </c>
      <c r="I24" s="59"/>
      <c r="J24" s="43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Crawley</v>
      </c>
      <c r="T24" s="20" t="str" cm="1">
        <f t="array" ref="T24">IF(D24="","",INDEX($K$1:$Q$1,ROUNDUP(D24/40,0)))</f>
        <v>Phoenix</v>
      </c>
      <c r="U24" s="20" t="str" cm="1">
        <f t="array" ref="U24">IF(E24="","",INDEX($K$1:$Q$1,ROUNDUP(E24/40,0)))</f>
        <v>Horsham</v>
      </c>
      <c r="V24" s="20" t="str" cm="1">
        <f t="array" ref="V24">IF(F24="","",INDEX($K$1:$Q$1,ROUNDUP(F24/40,0)))</f>
        <v>Worthing</v>
      </c>
      <c r="W24" s="20" t="str" cm="1">
        <f t="array" ref="W24">IF(G24="","",INDEX($K$1:$Q$1,ROUNDUP(G24/40,0)))</f>
        <v>Lewes</v>
      </c>
      <c r="X24" s="20" t="str" cm="1">
        <f t="array" ref="X24">IF(H24="","",INDEX($K$1:$Q$1,ROUNDUP(H24/40,0)))</f>
        <v>Brighton</v>
      </c>
      <c r="Y24" s="20" t="str" cm="1">
        <f t="array" ref="Y24">IF(I24="","",INDEX($K$1:$Q$1,ROUNDUP(I24/40,0)))</f>
        <v/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Adanna Anah</v>
      </c>
      <c r="D25" s="26" t="str">
        <f>IF(D24="","",IF(ISERROR(VLOOKUP(D24,Athletes!$A:$B,2,FALSE)),"?",VLOOKUP(D24,Athletes!$A:$B,2,FALSE)))</f>
        <v>Marie Leclercq</v>
      </c>
      <c r="E25" s="26" t="str">
        <f>IF(E24="","",IF(ISERROR(VLOOKUP(E24,Athletes!$A:$B,2,FALSE)),"?",VLOOKUP(E24,Athletes!$A:$B,2,FALSE)))</f>
        <v>Olivia Scott</v>
      </c>
      <c r="F25" s="26" t="str">
        <f>IF(F24="","",IF(ISERROR(VLOOKUP(F24,Athletes!$A:$B,2,FALSE)),"?",VLOOKUP(F24,Athletes!$A:$B,2,FALSE)))</f>
        <v>Enayah Phillips</v>
      </c>
      <c r="G25" s="26" t="str">
        <f>IF(G24="","",IF(ISERROR(VLOOKUP(G24,Athletes!$A:$B,2,FALSE)),"?",VLOOKUP(G24,Athletes!$A:$B,2,FALSE)))</f>
        <v>Scarlett Harvey</v>
      </c>
      <c r="H25" s="26" t="str">
        <f>IF(H24="","",IF(ISERROR(VLOOKUP(H24,Athletes!$A:$B,2,FALSE)),"?",VLOOKUP(H24,Athletes!$A:$B,2,FALSE)))</f>
        <v>Rosa Pucci</v>
      </c>
      <c r="I25" s="56" t="str">
        <f>IF(I24="","",IF(ISERROR(VLOOKUP(I24,Athletes!$A:$B,2,FALSE)),"?",VLOOKUP(I24,Athletes!$A:$B,2,FALSE)))</f>
        <v/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>
        <v>50</v>
      </c>
      <c r="D26" s="28">
        <v>45</v>
      </c>
      <c r="E26" s="28">
        <v>36</v>
      </c>
      <c r="F26" s="28">
        <v>35</v>
      </c>
      <c r="G26" s="28">
        <v>30</v>
      </c>
      <c r="H26" s="28">
        <v>30</v>
      </c>
      <c r="I26" s="60"/>
      <c r="J26" s="43"/>
      <c r="K26" s="64">
        <f t="shared" ref="K26:Q26" si="10">IF(ISERROR(MATCH(K$1,$S24:$Y24,0)),"",8-MATCH(K$1,$S24:$Y24,0)+IF(ISERROR(MATCH(K$1,$S24:$Y24,0)),0,INDEX($S26:$Y26,1,MATCH(K$1,$S24:$Y24,0))))</f>
        <v>2.5</v>
      </c>
      <c r="L26" s="29">
        <f t="shared" si="10"/>
        <v>7</v>
      </c>
      <c r="M26" s="29" t="str">
        <f t="shared" si="10"/>
        <v/>
      </c>
      <c r="N26" s="29">
        <f t="shared" si="10"/>
        <v>5</v>
      </c>
      <c r="O26" s="29">
        <f t="shared" si="10"/>
        <v>2.5</v>
      </c>
      <c r="P26" s="29">
        <f t="shared" si="10"/>
        <v>6</v>
      </c>
      <c r="Q26" s="38">
        <f t="shared" si="10"/>
        <v>4</v>
      </c>
      <c r="R26" s="17"/>
      <c r="S26" s="20">
        <f>IF(C24="","",IF(INDEX($C26:$I26,1,MATCH(S24,$S24:$Y24,0))=INDEX($C26:$I26,1,MATCH(T24,$S24:$Y24,0)),-0.5,0)+IF(INDEX($C26:$I26,1,MATCH(S24,$S24:$Y24,0))=INDEX($C26:$I26,1,MATCH(U24,$S24:$Y24,0)),-0.5,0))</f>
        <v>0</v>
      </c>
      <c r="T26" s="20">
        <f>IF(D24="","",IF(INDEX($C26:$I26,1,MATCH(T24,$S24:$Y24,0))=INDEX($C26:$I26,1,MATCH(S24,$S24:$Y24,0)),0.5,0)+IF(INDEX($C26:$I26,1,MATCH(T24,$S24:$Y24,0))=INDEX($C26:$I26,1,MATCH(U24,$S24:$Y24,0)),-0.5,0)+IF(INDEX($C26:$I26,1,MATCH(T24,$S24:$Y24,0))=INDEX($C26:$I26,1,MATCH(V24,$S24:$Y24,0)),-0.5,0))</f>
        <v>0</v>
      </c>
      <c r="U26" s="20">
        <f>IF(E24="","",IF(INDEX($C26:$I26,1,MATCH(U24,$S24:$Y24,0))=INDEX($C26:$I26,1,MATCH(S24,$S24:$Y24,0)),0.5,0)+IF(INDEX($C26:$I26,1,MATCH(U24,$S24:$Y24,0))=INDEX($C26:$I26,1,MATCH(T24,$S24:$Y24,0)),0.5,0)+IF(INDEX($C26:$I26,1,MATCH(U24,$S24:$Y24,0))=INDEX($C26:$I26,1,MATCH(V24,$S24:$Y24,0)),-0.5,0)+IF(INDEX($C26:$I26,1,MATCH(U24,$S24:$Y24,0))=INDEX($C26:$I26,1,MATCH(W24,$S24:$Y24,0)),-0.5,0))</f>
        <v>0</v>
      </c>
      <c r="V26" s="20">
        <f>IF(F24="","",IF(INDEX($C26:$I26,1,MATCH(V24,$S24:$Y24,0))=INDEX($C26:$I26,1,MATCH(T24,$S24:$Y24,0)),0.5,0)+IF(INDEX($C26:$I26,1,MATCH(V24,$S24:$Y24,0))=INDEX($C26:$I26,1,MATCH(U24,$S24:$Y24,0)),0.5,0)+IF(INDEX($C26:$I26,1,MATCH(V24,$S24:$Y24,0))=INDEX($C26:$I26,1,MATCH(W24,$S24:$Y24,0)),-0.5,0)+IF(INDEX($C26:$I26,1,MATCH(V24,$S24:$Y24,0))=INDEX($C26:$I26,1,MATCH(X24,$S24:$Y24,0)),-0.5,0))</f>
        <v>0</v>
      </c>
      <c r="W26" s="20">
        <f>IF(G24="","",IF(INDEX($C26:$I26,1,MATCH(W24,$S24:$Y24,0))=INDEX($C26:$I26,1,MATCH(U24,$S24:$Y24,0)),0.5,0)+IF(INDEX($C26:$I26,1,MATCH(W24,$S24:$Y24,0))=INDEX($C26:$I26,1,MATCH(V24,$S24:$Y24,0)),0.5,0)+IF(INDEX($C26:$I26,1,MATCH(W24,$S24:$Y24,0))=INDEX($C26:$I26,1,MATCH(X24,$S24:$Y24,0)),-0.5,0)+IF(INDEX($C26:$I26,1,MATCH(W24,$S24:$Y24,0))=INDEX($C26:$I26,1,MATCH(Y24,$S24:$Y24,0)),-0.5,0))</f>
        <v>-0.5</v>
      </c>
      <c r="X26" s="20">
        <f>IF(H24="","",IF(INDEX($C26:$I26,1,MATCH(X24,$S24:$Y24,0))=INDEX($C26:$I26,1,MATCH(V24,$S24:$Y24,0)),0.5,0)+IF(INDEX($C26:$I26,1,MATCH(X24,$S24:$Y24,0))=INDEX($C26:$I26,1,MATCH(W24,$S24:$Y24,0)),0.5,0)+IF(INDEX($C26:$I26,1,MATCH(X24,$S24:$Y24,0))=INDEX($C26:$I26,1,MATCH(Y24,$S24:$Y24,0)),-0.5,0))</f>
        <v>0.5</v>
      </c>
      <c r="Y26" s="20" t="str">
        <f>IF(I24="","",IF(INDEX($C26:$I26,1,MATCH(Y24,$S24:$Y24,0))=INDEX($C26:$I26,1,MATCH(W24,$S24:$Y24,0)),0.5,0)+IF(INDEX($C26:$I26,1,MATCH(Y24,$S24:$Y24,0))=INDEX($C26:$I26,1,MATCH(X24,$S24:$Y24,0)),0.5,0))</f>
        <v/>
      </c>
    </row>
    <row r="27" spans="1:25" ht="14.4" x14ac:dyDescent="0.25">
      <c r="A27" s="78"/>
      <c r="B27" s="78" t="s">
        <v>18</v>
      </c>
      <c r="C27" s="27">
        <v>48</v>
      </c>
      <c r="D27" s="27">
        <v>209</v>
      </c>
      <c r="E27" s="27">
        <v>6</v>
      </c>
      <c r="F27" s="27">
        <v>252</v>
      </c>
      <c r="G27" s="27"/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Crawley</v>
      </c>
      <c r="T27" s="20" t="str" cm="1">
        <f t="array" ref="T27">IF(D27="","",INDEX($K$1:$Q$1,ROUNDUP(D27/40,0)))</f>
        <v>Phoenix</v>
      </c>
      <c r="U27" s="20" t="str" cm="1">
        <f t="array" ref="U27">IF(E27="","",INDEX($K$1:$Q$1,ROUNDUP(E27/40,0)))</f>
        <v>Brighton</v>
      </c>
      <c r="V27" s="20" t="str" cm="1">
        <f t="array" ref="V27">IF(F27="","",INDEX($K$1:$Q$1,ROUNDUP(F27/40,0)))</f>
        <v>Worthing</v>
      </c>
      <c r="W27" s="20" t="str" cm="1">
        <f t="array" ref="W27">IF(G27="","",INDEX($K$1:$Q$1,ROUNDUP(G27/40,0)))</f>
        <v/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Ella Clark</v>
      </c>
      <c r="D28" s="26" t="str">
        <f>IF(D27="","",IF(ISERROR(VLOOKUP(D27,Athletes!$A:$B,2,FALSE)),"?",VLOOKUP(D27,Athletes!$A:$B,2,FALSE)))</f>
        <v>Lily Kitching</v>
      </c>
      <c r="E28" s="26" t="str">
        <f>IF(E27="","",IF(ISERROR(VLOOKUP(E27,Athletes!$A:$B,2,FALSE)),"?",VLOOKUP(E27,Athletes!$A:$B,2,FALSE)))</f>
        <v>Klara Novak-Wightman</v>
      </c>
      <c r="F28" s="26" t="str">
        <f>IF(F27="","",IF(ISERROR(VLOOKUP(F27,Athletes!$A:$B,2,FALSE)),"?",VLOOKUP(F27,Athletes!$A:$B,2,FALSE)))</f>
        <v>Summer Falkingham</v>
      </c>
      <c r="G28" s="26" t="str">
        <f>IF(G27="","",IF(ISERROR(VLOOKUP(G27,Athletes!$A:$B,2,FALSE)),"?",VLOOKUP(G27,Athletes!$A:$B,2,FALSE)))</f>
        <v/>
      </c>
      <c r="H28" s="26" t="str">
        <f>IF(H27="","",IF(ISERROR(VLOOKUP(H27,Athletes!$A:$B,2,FALSE)),"?",VLOOKUP(H27,Athletes!$A:$B,2,FALSE)))</f>
        <v/>
      </c>
      <c r="I28" s="5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>
        <v>41</v>
      </c>
      <c r="D29" s="28">
        <v>37</v>
      </c>
      <c r="E29" s="28">
        <v>29</v>
      </c>
      <c r="F29" s="28">
        <v>28</v>
      </c>
      <c r="G29" s="28"/>
      <c r="H29" s="28"/>
      <c r="I29" s="28"/>
      <c r="J29" s="44"/>
      <c r="K29" s="29">
        <f t="shared" ref="K29:Q29" si="11">IF(ISERROR(MATCH(K$1,$S27:$Y27,0)),"",8-MATCH(K$1,$S27:$Y27,0)+IF(ISERROR(MATCH(K$1,$S27:$Y27,0)),0,INDEX($S29:$Y29,1,MATCH(K$1,$S27:$Y27,0))))</f>
        <v>5</v>
      </c>
      <c r="L29" s="29">
        <f t="shared" si="11"/>
        <v>7</v>
      </c>
      <c r="M29" s="29" t="str">
        <f t="shared" si="11"/>
        <v/>
      </c>
      <c r="N29" s="29" t="str">
        <f t="shared" si="11"/>
        <v/>
      </c>
      <c r="O29" s="29" t="str">
        <f t="shared" si="11"/>
        <v/>
      </c>
      <c r="P29" s="29">
        <f t="shared" si="11"/>
        <v>6</v>
      </c>
      <c r="Q29" s="38">
        <f t="shared" si="11"/>
        <v>4</v>
      </c>
      <c r="R29" s="17"/>
      <c r="S29" s="20">
        <f>IF(C27="","",IF(INDEX($C29:$I29,1,MATCH(S27,$S27:$Y27,0))=INDEX($C29:$I29,1,MATCH(T27,$S27:$Y27,0)),-0.5,0)+IF(INDEX($C29:$I29,1,MATCH(S27,$S27:$Y27,0))=INDEX($C29:$I29,1,MATCH(U27,$S27:$Y27,0)),-0.5,0))</f>
        <v>0</v>
      </c>
      <c r="T29" s="20">
        <f>IF(D27="","",IF(INDEX($C29:$I29,1,MATCH(T27,$S27:$Y27,0))=INDEX($C29:$I29,1,MATCH(S27,$S27:$Y27,0)),0.5,0)+IF(INDEX($C29:$I29,1,MATCH(T27,$S27:$Y27,0))=INDEX($C29:$I29,1,MATCH(U27,$S27:$Y27,0)),-0.5,0)+IF(INDEX($C29:$I29,1,MATCH(T27,$S27:$Y27,0))=INDEX($C29:$I29,1,MATCH(V27,$S27:$Y27,0)),-0.5,0))</f>
        <v>0</v>
      </c>
      <c r="U29" s="20">
        <f>IF(E27="","",IF(INDEX($C29:$I29,1,MATCH(U27,$S27:$Y27,0))=INDEX($C29:$I29,1,MATCH(S27,$S27:$Y27,0)),0.5,0)+IF(INDEX($C29:$I29,1,MATCH(U27,$S27:$Y27,0))=INDEX($C29:$I29,1,MATCH(T27,$S27:$Y27,0)),0.5,0)+IF(INDEX($C29:$I29,1,MATCH(U27,$S27:$Y27,0))=INDEX($C29:$I29,1,MATCH(V27,$S27:$Y27,0)),-0.5,0)+IF(INDEX($C29:$I29,1,MATCH(U27,$S27:$Y27,0))=INDEX($C29:$I29,1,MATCH(W27,$S27:$Y27,0)),-0.5,0))</f>
        <v>0</v>
      </c>
      <c r="V29" s="20">
        <f>IF(F27="","",IF(INDEX($C29:$I29,1,MATCH(V27,$S27:$Y27,0))=INDEX($C29:$I29,1,MATCH(T27,$S27:$Y27,0)),0.5,0)+IF(INDEX($C29:$I29,1,MATCH(V27,$S27:$Y27,0))=INDEX($C29:$I29,1,MATCH(U27,$S27:$Y27,0)),0.5,0)+IF(INDEX($C29:$I29,1,MATCH(V27,$S27:$Y27,0))=INDEX($C29:$I29,1,MATCH(W27,$S27:$Y27,0)),-0.5,0)+IF(INDEX($C29:$I29,1,MATCH(V27,$S27:$Y27,0))=INDEX($C29:$I29,1,MATCH(X27,$S27:$Y27,0)),-0.5,0))</f>
        <v>0</v>
      </c>
      <c r="W29" s="20" t="str">
        <f>IF(G27="","",IF(INDEX($C29:$I29,1,MATCH(W27,$S27:$Y27,0))=INDEX($C29:$I29,1,MATCH(U27,$S27:$Y27,0)),0.5,0)+IF(INDEX($C29:$I29,1,MATCH(W27,$S27:$Y27,0))=INDEX($C29:$I29,1,MATCH(V27,$S27:$Y27,0)),0.5,0)+IF(INDEX($C29:$I29,1,MATCH(W27,$S27:$Y27,0))=INDEX($C29:$I29,1,MATCH(X27,$S27:$Y27,0)),-0.5,0)+IF(INDEX($C29:$I29,1,MATCH(W27,$S27:$Y27,0))=INDEX($C29:$I29,1,MATCH(Y27,$S27:$Y27,0)),-0.5,0))</f>
        <v/>
      </c>
      <c r="X29" s="20" t="str">
        <f>IF(H27="","",IF(INDEX($C29:$I29,1,MATCH(X27,$S27:$Y27,0))=INDEX($C29:$I29,1,MATCH(V27,$S27:$Y27,0)),0.5,0)+IF(INDEX($C29:$I29,1,MATCH(X27,$S27:$Y27,0))=INDEX($C29:$I29,1,MATCH(W27,$S27:$Y27,0)),0.5,0)+IF(INDEX($C29:$I29,1,MATCH(X27,$S27:$Y27,0))=INDEX($C29:$I29,1,MATCH(Y27,$S27:$Y27,0)),-0.5,0))</f>
        <v/>
      </c>
      <c r="Y29" s="20" t="str">
        <f>IF(I27="","",IF(INDEX($C29:$I29,1,MATCH(Y27,$S27:$Y27,0))=INDEX($C29:$I29,1,MATCH(W27,$S27:$Y27,0)),0.5,0)+IF(INDEX($C29:$I29,1,MATCH(Y27,$S27:$Y27,0))=INDEX($C29:$I29,1,MATCH(X27,$S27:$Y27,0)),0.5,0))</f>
        <v/>
      </c>
    </row>
    <row r="30" spans="1:25" ht="14.4" customHeight="1" x14ac:dyDescent="0.25">
      <c r="A30" s="84" t="s">
        <v>25</v>
      </c>
      <c r="B30" s="77" t="s">
        <v>17</v>
      </c>
      <c r="C30" s="31">
        <v>254</v>
      </c>
      <c r="D30" s="31">
        <v>50</v>
      </c>
      <c r="E30" s="31">
        <v>5</v>
      </c>
      <c r="F30" s="31">
        <v>210</v>
      </c>
      <c r="G30" s="31">
        <v>81</v>
      </c>
      <c r="H30" s="31">
        <v>170</v>
      </c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Worthing</v>
      </c>
      <c r="T30" s="20" t="str" cm="1">
        <f t="array" ref="T30">IF(D30="","",INDEX($K$1:$Q$1,ROUNDUP(D30/40,0)))</f>
        <v>Crawley</v>
      </c>
      <c r="U30" s="20" t="str" cm="1">
        <f t="array" ref="U30">IF(E30="","",INDEX($K$1:$Q$1,ROUNDUP(E30/40,0)))</f>
        <v>Brighton</v>
      </c>
      <c r="V30" s="20" t="str" cm="1">
        <f t="array" ref="V30">IF(F30="","",INDEX($K$1:$Q$1,ROUNDUP(F30/40,0)))</f>
        <v>Phoenix</v>
      </c>
      <c r="W30" s="20" t="str" cm="1">
        <f t="array" ref="W30">IF(G30="","",INDEX($K$1:$Q$1,ROUNDUP(G30/40,0)))</f>
        <v>Chichester</v>
      </c>
      <c r="X30" s="20" t="str" cm="1">
        <f t="array" ref="X30">IF(H30="","",INDEX($K$1:$Q$1,ROUNDUP(H30/40,0)))</f>
        <v>Lewes</v>
      </c>
      <c r="Y30" s="20" t="str" cm="1">
        <f t="array" ref="Y30">IF(I30="","",INDEX($K$1:$Q$1,ROUNDUP(I30/40,0)))</f>
        <v/>
      </c>
    </row>
    <row r="31" spans="1:25" ht="14.4" customHeight="1" x14ac:dyDescent="0.25">
      <c r="A31" s="84"/>
      <c r="B31" s="78"/>
      <c r="C31" s="26" t="str">
        <f>IF(C30="","",IF(ISERROR(VLOOKUP(C30,Athletes!$A:$B,2,FALSE)),"?",VLOOKUP(C30,Athletes!$A:$B,2,FALSE)))</f>
        <v>Enayah Phillips</v>
      </c>
      <c r="D31" s="26" t="str">
        <f>IF(D30="","",IF(ISERROR(VLOOKUP(D30,Athletes!$A:$B,2,FALSE)),"?",VLOOKUP(D30,Athletes!$A:$B,2,FALSE)))</f>
        <v>Clara Martin</v>
      </c>
      <c r="E31" s="26" t="str">
        <f>IF(E30="","",IF(ISERROR(VLOOKUP(E30,Athletes!$A:$B,2,FALSE)),"?",VLOOKUP(E30,Athletes!$A:$B,2,FALSE)))</f>
        <v>Betty Grice</v>
      </c>
      <c r="F31" s="26" t="str">
        <f>IF(F30="","",IF(ISERROR(VLOOKUP(F30,Athletes!$A:$B,2,FALSE)),"?",VLOOKUP(F30,Athletes!$A:$B,2,FALSE)))</f>
        <v>Stella Gambie</v>
      </c>
      <c r="G31" s="26" t="str">
        <f>IF(G30="","",IF(ISERROR(VLOOKUP(G30,Athletes!$A:$B,2,FALSE)),"?",VLOOKUP(G30,Athletes!$A:$B,2,FALSE)))</f>
        <v>Isla Pearson</v>
      </c>
      <c r="H31" s="26" t="str">
        <f>IF(H30="","",IF(ISERROR(VLOOKUP(H30,Athletes!$A:$B,2,FALSE)),"?",VLOOKUP(H30,Athletes!$A:$B,2,FALSE)))</f>
        <v>Scarlett Harvey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79"/>
      <c r="C32" s="28">
        <v>48</v>
      </c>
      <c r="D32" s="28">
        <v>44</v>
      </c>
      <c r="E32" s="28">
        <v>43</v>
      </c>
      <c r="F32" s="28">
        <v>42</v>
      </c>
      <c r="G32" s="28">
        <v>40</v>
      </c>
      <c r="H32" s="28">
        <v>40</v>
      </c>
      <c r="I32" s="60"/>
      <c r="J32" s="43"/>
      <c r="K32" s="64">
        <f t="shared" ref="K32:Q32" si="12">IF(ISERROR(MATCH(K$1,$S30:$Y30,0)),"",8-MATCH(K$1,$S30:$Y30,0)+IF(ISERROR(MATCH(K$1,$S30:$Y30,0)),0,INDEX($S32:$Y32,1,MATCH(K$1,$S30:$Y30,0))))</f>
        <v>5</v>
      </c>
      <c r="L32" s="29">
        <f t="shared" si="12"/>
        <v>6</v>
      </c>
      <c r="M32" s="29">
        <f t="shared" si="12"/>
        <v>2.5</v>
      </c>
      <c r="N32" s="29" t="str">
        <f t="shared" si="12"/>
        <v/>
      </c>
      <c r="O32" s="29">
        <f t="shared" si="12"/>
        <v>2.5</v>
      </c>
      <c r="P32" s="29">
        <f t="shared" si="12"/>
        <v>4</v>
      </c>
      <c r="Q32" s="38">
        <f t="shared" si="12"/>
        <v>7</v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0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-0.5</v>
      </c>
      <c r="X32" s="20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>0.5</v>
      </c>
      <c r="Y32" s="20" t="str">
        <f>IF(I30="","",IF(INDEX($C32:$I32,1,MATCH(Y30,$S30:$Y30,0))=INDEX($C32:$I32,1,MATCH(W30,$S30:$Y30,0)),0.5,0)+IF(INDEX($C32:$I32,1,MATCH(Y30,$S30:$Y30,0))=INDEX($C32:$I32,1,MATCH(X30,$S30:$Y30,0)),0.5,0))</f>
        <v/>
      </c>
    </row>
    <row r="33" spans="1:25" ht="14.4" x14ac:dyDescent="0.25">
      <c r="A33" s="84"/>
      <c r="B33" s="78" t="s">
        <v>18</v>
      </c>
      <c r="C33" s="15">
        <v>251</v>
      </c>
      <c r="D33" s="15">
        <v>49</v>
      </c>
      <c r="E33" s="15">
        <v>7</v>
      </c>
      <c r="F33" s="15">
        <v>206</v>
      </c>
      <c r="G33" s="15"/>
      <c r="H33" s="15"/>
      <c r="I33" s="15"/>
      <c r="J33" s="43"/>
      <c r="K33" s="20"/>
      <c r="L33" s="20"/>
      <c r="M33" s="20"/>
      <c r="N33" s="20"/>
      <c r="O33" s="20"/>
      <c r="P33" s="20"/>
      <c r="Q33" s="36"/>
      <c r="R33" s="20"/>
      <c r="S33" s="20" t="str" cm="1">
        <f t="array" ref="S33">IF(C33="","",INDEX($K$1:$Q$1,ROUNDUP(C33/40,0)))</f>
        <v>Worthing</v>
      </c>
      <c r="T33" s="20" t="str" cm="1">
        <f t="array" ref="T33">IF(D33="","",INDEX($K$1:$Q$1,ROUNDUP(D33/40,0)))</f>
        <v>Crawley</v>
      </c>
      <c r="U33" s="20" t="str" cm="1">
        <f t="array" ref="U33">IF(E33="","",INDEX($K$1:$Q$1,ROUNDUP(E33/40,0)))</f>
        <v>Brighton</v>
      </c>
      <c r="V33" s="20" t="str" cm="1">
        <f t="array" ref="V33">IF(F33="","",INDEX($K$1:$Q$1,ROUNDUP(F33/40,0)))</f>
        <v>Phoenix</v>
      </c>
      <c r="W33" s="20" t="str" cm="1">
        <f t="array" ref="W33">IF(G33="","",INDEX($K$1:$Q$1,ROUNDUP(G33/40,0)))</f>
        <v/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84"/>
      <c r="B34" s="78"/>
      <c r="C34" s="26" t="str">
        <f>IF(C33="","",IF(ISERROR(VLOOKUP(C33,Athletes!$A:$B,2,FALSE)),"?",VLOOKUP(C33,Athletes!$A:$B,2,FALSE)))</f>
        <v>Evie Muggerridge</v>
      </c>
      <c r="D34" s="26" t="str">
        <f>IF(D33="","",IF(ISERROR(VLOOKUP(D33,Athletes!$A:$B,2,FALSE)),"?",VLOOKUP(D33,Athletes!$A:$B,2,FALSE)))</f>
        <v>Isabel Hemsley</v>
      </c>
      <c r="E34" s="26" t="str">
        <f>IF(E33="","",IF(ISERROR(VLOOKUP(E33,Athletes!$A:$B,2,FALSE)),"?",VLOOKUP(E33,Athletes!$A:$B,2,FALSE)))</f>
        <v>Ada Greenaway</v>
      </c>
      <c r="F34" s="26" t="str">
        <f>IF(F33="","",IF(ISERROR(VLOOKUP(F33,Athletes!$A:$B,2,FALSE)),"?",VLOOKUP(F33,Athletes!$A:$B,2,FALSE)))</f>
        <v>Jenaveve Lee</v>
      </c>
      <c r="G34" s="26" t="str">
        <f>IF(G33="","",IF(ISERROR(VLOOKUP(G33,Athletes!$A:$B,2,FALSE)),"?",VLOOKUP(G33,Athletes!$A:$B,2,FALSE)))</f>
        <v/>
      </c>
      <c r="H34" s="26" t="str">
        <f>IF(H33="","",IF(ISERROR(VLOOKUP(H33,Athletes!$A:$B,2,FALSE)),"?",VLOOKUP(H33,Athletes!$A:$B,2,FALSE)))</f>
        <v/>
      </c>
      <c r="I34" s="56" t="str">
        <f>IF(I33="","",IF(ISERROR(VLOOKUP(I33,Athletes!$A:$B,2,FALSE)),"?",VLOOKUP(I33,Athletes!$A:$B,2,FALSE)))</f>
        <v/>
      </c>
      <c r="J34" s="43"/>
      <c r="K34" s="20"/>
      <c r="L34" s="20"/>
      <c r="M34" s="20"/>
      <c r="N34" s="20"/>
      <c r="O34" s="20"/>
      <c r="P34" s="20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85"/>
      <c r="B35" s="80"/>
      <c r="C35" s="16">
        <v>46</v>
      </c>
      <c r="D35" s="16">
        <v>43</v>
      </c>
      <c r="E35" s="16">
        <v>38</v>
      </c>
      <c r="F35" s="16">
        <v>38</v>
      </c>
      <c r="G35" s="16"/>
      <c r="H35" s="16"/>
      <c r="I35" s="16"/>
      <c r="J35" s="46"/>
      <c r="K35" s="17">
        <f t="shared" ref="K35:Q35" si="13">IF(ISERROR(MATCH(K$1,$S33:$Y33,0)),"",8-MATCH(K$1,$S33:$Y33,0)+IF(ISERROR(MATCH(K$1,$S33:$Y33,0)),0,INDEX($S35:$Y35,1,MATCH(K$1,$S33:$Y33,0))))</f>
        <v>4.5</v>
      </c>
      <c r="L35" s="17">
        <f t="shared" si="13"/>
        <v>6</v>
      </c>
      <c r="M35" s="17" t="str">
        <f t="shared" si="13"/>
        <v/>
      </c>
      <c r="N35" s="17" t="str">
        <f t="shared" si="13"/>
        <v/>
      </c>
      <c r="O35" s="17" t="str">
        <f t="shared" si="13"/>
        <v/>
      </c>
      <c r="P35" s="17">
        <f t="shared" si="13"/>
        <v>4.5</v>
      </c>
      <c r="Q35" s="37">
        <f t="shared" si="13"/>
        <v>7</v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0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0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-0.5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0.5</v>
      </c>
      <c r="W35" s="20" t="str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/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28.8" x14ac:dyDescent="0.3">
      <c r="A36" s="53" t="s">
        <v>26</v>
      </c>
      <c r="B36" s="65"/>
      <c r="C36" s="10"/>
      <c r="D36" s="10"/>
      <c r="E36" s="10"/>
      <c r="F36" s="10"/>
      <c r="G36" s="10"/>
      <c r="H36" s="10"/>
      <c r="I36" s="10"/>
      <c r="J36" s="47"/>
      <c r="K36" s="11">
        <f t="shared" ref="K36:Q36" si="14">SUM(K4:K35)</f>
        <v>80</v>
      </c>
      <c r="L36" s="11">
        <f t="shared" si="14"/>
        <v>69</v>
      </c>
      <c r="M36" s="11">
        <f t="shared" si="14"/>
        <v>12.5</v>
      </c>
      <c r="N36" s="11">
        <f t="shared" si="14"/>
        <v>17</v>
      </c>
      <c r="O36" s="11">
        <f t="shared" si="14"/>
        <v>10</v>
      </c>
      <c r="P36" s="11">
        <f t="shared" si="14"/>
        <v>74.5</v>
      </c>
      <c r="Q36" s="41">
        <f t="shared" si="14"/>
        <v>61</v>
      </c>
      <c r="R36" s="21"/>
      <c r="S36" s="19"/>
      <c r="T36" s="19"/>
      <c r="U36" s="19"/>
      <c r="V36" s="19"/>
      <c r="W36" s="19"/>
      <c r="X36" s="19"/>
      <c r="Y36" s="19"/>
    </row>
  </sheetData>
  <mergeCells count="19">
    <mergeCell ref="A2:A7"/>
    <mergeCell ref="A8:A13"/>
    <mergeCell ref="A18:A23"/>
    <mergeCell ref="A24:A29"/>
    <mergeCell ref="A30:A35"/>
    <mergeCell ref="A14:A15"/>
    <mergeCell ref="A16:A17"/>
    <mergeCell ref="B2:B4"/>
    <mergeCell ref="B27:B29"/>
    <mergeCell ref="B30:B32"/>
    <mergeCell ref="B33:B35"/>
    <mergeCell ref="B5:B7"/>
    <mergeCell ref="B8:B10"/>
    <mergeCell ref="B11:B13"/>
    <mergeCell ref="B14:B15"/>
    <mergeCell ref="B16:B17"/>
    <mergeCell ref="B18:B20"/>
    <mergeCell ref="B21:B23"/>
    <mergeCell ref="B24:B2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DB37-B55B-4B8C-8E89-16F89E38B891}">
  <dimension ref="A1:Z36"/>
  <sheetViews>
    <sheetView zoomScaleNormal="100" workbookViewId="0">
      <pane ySplit="1" topLeftCell="A11" activePane="bottomLeft" state="frozen"/>
      <selection pane="bottomLeft" activeCell="D3" sqref="D3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4.0976562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6.09765625" customWidth="1"/>
    <col min="19" max="25" width="9" hidden="1" customWidth="1"/>
  </cols>
  <sheetData>
    <row r="1" spans="1:26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  <c r="Z1" s="25"/>
    </row>
    <row r="2" spans="1:26" ht="14.4" x14ac:dyDescent="0.25">
      <c r="A2" s="78" t="s">
        <v>16</v>
      </c>
      <c r="B2" s="77" t="s">
        <v>17</v>
      </c>
      <c r="C2" s="54">
        <v>123</v>
      </c>
      <c r="D2" s="54">
        <v>14</v>
      </c>
      <c r="E2" s="54">
        <v>84</v>
      </c>
      <c r="F2" s="54">
        <v>161</v>
      </c>
      <c r="G2" s="54">
        <v>212</v>
      </c>
      <c r="H2" s="54">
        <v>41</v>
      </c>
      <c r="I2" s="55">
        <v>243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Horsham</v>
      </c>
      <c r="T2" s="20" t="str" cm="1">
        <f t="array" ref="T2">IF(D2="","",INDEX($K$1:$Q$1,ROUNDUP(D2/40,0)))</f>
        <v>Brighton</v>
      </c>
      <c r="U2" s="20" t="str" cm="1">
        <f t="array" ref="U2">IF(E2="","",INDEX($K$1:$Q$1,ROUNDUP(E2/40,0)))</f>
        <v>Chichester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>Crawley</v>
      </c>
      <c r="Y2" s="20" t="str" cm="1">
        <f t="array" ref="Y2">IF(I2="","",INDEX($K$1:$Q$1,ROUNDUP(I2/40,0)))</f>
        <v>Worthing</v>
      </c>
    </row>
    <row r="3" spans="1:26" ht="14.4" x14ac:dyDescent="0.25">
      <c r="A3" s="78"/>
      <c r="B3" s="78"/>
      <c r="C3" s="26" t="str">
        <f>IF(C2="","",IF(ISERROR(VLOOKUP(C2,Athletes!$A:$B,2,FALSE)),"?",VLOOKUP(C2,Athletes!$A:$B,2,FALSE)))</f>
        <v>Beau Bulezuik</v>
      </c>
      <c r="D3" s="26" t="str">
        <f>IF(D2="","",IF(ISERROR(VLOOKUP(D2,Athletes!$A:$B,2,FALSE)),"?",VLOOKUP(D2,Athletes!$A:$B,2,FALSE)))</f>
        <v>Matthew Reid</v>
      </c>
      <c r="E3" s="26" t="str">
        <f>IF(E2="","",IF(ISERROR(VLOOKUP(E2,Athletes!$A:$B,2,FALSE)),"?",VLOOKUP(E2,Athletes!$A:$B,2,FALSE)))</f>
        <v>Max Gayle</v>
      </c>
      <c r="F3" s="26" t="str">
        <f>IF(F2="","",IF(ISERROR(VLOOKUP(F2,Athletes!$A:$B,2,FALSE)),"?",VLOOKUP(F2,Athletes!$A:$B,2,FALSE)))</f>
        <v>Oscar Fermor-McGhie</v>
      </c>
      <c r="G3" s="26" t="str">
        <f>IF(G2="","",IF(ISERROR(VLOOKUP(G2,Athletes!$A:$B,2,FALSE)),"?",VLOOKUP(G2,Athletes!$A:$B,2,FALSE)))</f>
        <v>Raffi Annafizz</v>
      </c>
      <c r="H3" s="26" t="str">
        <f>IF(H2="","",IF(ISERROR(VLOOKUP(H2,Athletes!$A:$B,2,FALSE)),"?",VLOOKUP(H2,Athletes!$A:$B,2,FALSE)))</f>
        <v>Damola Atinaro</v>
      </c>
      <c r="I3" s="56" t="str">
        <f>IF(I2="","",IF(ISERROR(VLOOKUP(I2,Athletes!$A:$B,2,FALSE)),"?",VLOOKUP(I2,Athletes!$A:$B,2,FALSE)))</f>
        <v>Prince Andrew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6" ht="14.4" x14ac:dyDescent="0.25">
      <c r="A4" s="78"/>
      <c r="B4" s="79"/>
      <c r="C4" s="57">
        <v>13.2</v>
      </c>
      <c r="D4" s="57">
        <v>13.4</v>
      </c>
      <c r="E4" s="57">
        <v>13.5</v>
      </c>
      <c r="F4" s="57">
        <v>13.6</v>
      </c>
      <c r="G4" s="57">
        <v>13.8</v>
      </c>
      <c r="H4" s="57">
        <v>14</v>
      </c>
      <c r="I4" s="58">
        <v>14.3</v>
      </c>
      <c r="J4" s="43"/>
      <c r="K4" s="64">
        <f>IF(ISERROR(MATCH(K$1,$S2:$Y2,0)),"",8-MATCH(K$1,$S2:$Y2,0))</f>
        <v>6</v>
      </c>
      <c r="L4" s="29">
        <f t="shared" ref="L4:Q4" si="0">IF(ISERROR(MATCH(L$1,$S2:$Y2,0)),"",8-MATCH(L$1,$S2:$Y2,0))</f>
        <v>2</v>
      </c>
      <c r="M4" s="29">
        <f t="shared" si="0"/>
        <v>5</v>
      </c>
      <c r="N4" s="29">
        <f t="shared" si="0"/>
        <v>7</v>
      </c>
      <c r="O4" s="29">
        <f t="shared" si="0"/>
        <v>4</v>
      </c>
      <c r="P4" s="29">
        <f t="shared" si="0"/>
        <v>3</v>
      </c>
      <c r="Q4" s="38">
        <f t="shared" si="0"/>
        <v>1</v>
      </c>
      <c r="R4" s="17"/>
    </row>
    <row r="5" spans="1:26" ht="14.4" x14ac:dyDescent="0.25">
      <c r="A5" s="78"/>
      <c r="B5" s="78" t="s">
        <v>18</v>
      </c>
      <c r="C5" s="27">
        <v>42</v>
      </c>
      <c r="D5" s="27">
        <v>15</v>
      </c>
      <c r="E5" s="27">
        <v>125</v>
      </c>
      <c r="F5" s="27">
        <v>203</v>
      </c>
      <c r="G5" s="27">
        <v>83</v>
      </c>
      <c r="H5" s="27">
        <v>242</v>
      </c>
      <c r="I5" s="27">
        <v>168</v>
      </c>
      <c r="J5" s="43"/>
      <c r="K5" s="26"/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Crawley</v>
      </c>
      <c r="T5" s="20" t="str" cm="1">
        <f t="array" ref="T5">IF(D5="","",INDEX($K$1:$Q$1,ROUNDUP(D5/40,0)))</f>
        <v>Brighton</v>
      </c>
      <c r="U5" s="20" t="str" cm="1">
        <f t="array" ref="U5">IF(E5="","",INDEX($K$1:$Q$1,ROUNDUP(E5/40,0)))</f>
        <v>Horsham</v>
      </c>
      <c r="V5" s="20" t="str" cm="1">
        <f t="array" ref="V5">IF(F5="","",INDEX($K$1:$Q$1,ROUNDUP(F5/40,0)))</f>
        <v>Phoenix</v>
      </c>
      <c r="W5" s="20" t="str" cm="1">
        <f t="array" ref="W5">IF(G5="","",INDEX($K$1:$Q$1,ROUNDUP(G5/40,0)))</f>
        <v>Chichester</v>
      </c>
      <c r="X5" s="20" t="str" cm="1">
        <f t="array" ref="X5">IF(H5="","",INDEX($K$1:$Q$1,ROUNDUP(H5/40,0)))</f>
        <v>Worthing</v>
      </c>
      <c r="Y5" s="20" t="str" cm="1">
        <f t="array" ref="Y5">IF(I5="","",INDEX($K$1:$Q$1,ROUNDUP(I5/40,0)))</f>
        <v>Lewes</v>
      </c>
    </row>
    <row r="6" spans="1:26" ht="14.4" x14ac:dyDescent="0.25">
      <c r="A6" s="78"/>
      <c r="B6" s="78"/>
      <c r="C6" s="26" t="str">
        <f>IF(C5="","",IF(ISERROR(VLOOKUP(C5,Athletes!$A:$B,2,FALSE)),"?",VLOOKUP(C5,Athletes!$A:$B,2,FALSE)))</f>
        <v>Oliver Aylward</v>
      </c>
      <c r="D6" s="26" t="str">
        <f>IF(D5="","",IF(ISERROR(VLOOKUP(D5,Athletes!$A:$B,2,FALSE)),"?",VLOOKUP(D5,Athletes!$A:$B,2,FALSE)))</f>
        <v>Tommy Batchelor</v>
      </c>
      <c r="E6" s="26" t="str">
        <f>IF(E5="","",IF(ISERROR(VLOOKUP(E5,Athletes!$A:$B,2,FALSE)),"?",VLOOKUP(E5,Athletes!$A:$B,2,FALSE)))</f>
        <v>Jason Akpoveta</v>
      </c>
      <c r="F6" s="26" t="str">
        <f>IF(F5="","",IF(ISERROR(VLOOKUP(F5,Athletes!$A:$B,2,FALSE)),"?",VLOOKUP(F5,Athletes!$A:$B,2,FALSE)))</f>
        <v>Louis Cooper-Seel</v>
      </c>
      <c r="G6" s="26" t="str">
        <f>IF(G5="","",IF(ISERROR(VLOOKUP(G5,Athletes!$A:$B,2,FALSE)),"?",VLOOKUP(G5,Athletes!$A:$B,2,FALSE)))</f>
        <v>Eden Winstanley</v>
      </c>
      <c r="H6" s="26" t="str">
        <f>IF(H5="","",IF(ISERROR(VLOOKUP(H5,Athletes!$A:$B,2,FALSE)),"?",VLOOKUP(H5,Athletes!$A:$B,2,FALSE)))</f>
        <v>Jacob Churchill</v>
      </c>
      <c r="I6" s="56" t="str">
        <f>IF(I5="","",IF(ISERROR(VLOOKUP(I5,Athletes!$A:$B,2,FALSE)),"?",VLOOKUP(I5,Athletes!$A:$B,2,FALSE)))</f>
        <v>Samuel Coe</v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6" ht="14.4" x14ac:dyDescent="0.25">
      <c r="A7" s="79"/>
      <c r="B7" s="79"/>
      <c r="C7" s="28">
        <v>13.6</v>
      </c>
      <c r="D7" s="28">
        <v>13.7</v>
      </c>
      <c r="E7" s="28">
        <v>13.8</v>
      </c>
      <c r="F7" s="28">
        <v>14.8</v>
      </c>
      <c r="G7" s="28">
        <v>14.8</v>
      </c>
      <c r="H7" s="28">
        <v>14.9</v>
      </c>
      <c r="I7" s="28">
        <v>15.2</v>
      </c>
      <c r="J7" s="44"/>
      <c r="K7" s="29">
        <f>IF(ISERROR(MATCH(K$1,$S5:$Y5,0)),"",8-MATCH(K$1,$S5:$Y5,0))</f>
        <v>6</v>
      </c>
      <c r="L7" s="29">
        <f t="shared" ref="L7" si="1">IF(ISERROR(MATCH(L$1,$S5:$Y5,0)),"",8-MATCH(L$1,$S5:$Y5,0))</f>
        <v>7</v>
      </c>
      <c r="M7" s="29">
        <f t="shared" ref="M7" si="2">IF(ISERROR(MATCH(M$1,$S5:$Y5,0)),"",8-MATCH(M$1,$S5:$Y5,0))</f>
        <v>3</v>
      </c>
      <c r="N7" s="29">
        <f t="shared" ref="N7" si="3">IF(ISERROR(MATCH(N$1,$S5:$Y5,0)),"",8-MATCH(N$1,$S5:$Y5,0))</f>
        <v>5</v>
      </c>
      <c r="O7" s="29">
        <f t="shared" ref="O7" si="4">IF(ISERROR(MATCH(O$1,$S5:$Y5,0)),"",8-MATCH(O$1,$S5:$Y5,0))</f>
        <v>1</v>
      </c>
      <c r="P7" s="29">
        <f t="shared" ref="P7" si="5">IF(ISERROR(MATCH(P$1,$S5:$Y5,0)),"",8-MATCH(P$1,$S5:$Y5,0))</f>
        <v>4</v>
      </c>
      <c r="Q7" s="38">
        <f t="shared" ref="Q7" si="6">IF(ISERROR(MATCH(Q$1,$S5:$Y5,0)),"",8-MATCH(Q$1,$S5:$Y5,0))</f>
        <v>2</v>
      </c>
      <c r="R7" s="17"/>
    </row>
    <row r="8" spans="1:26" ht="14.4" x14ac:dyDescent="0.25">
      <c r="A8" s="81" t="s">
        <v>19</v>
      </c>
      <c r="B8" s="81" t="s">
        <v>17</v>
      </c>
      <c r="C8" s="31">
        <v>123</v>
      </c>
      <c r="D8" s="31">
        <v>45</v>
      </c>
      <c r="E8" s="31">
        <v>12</v>
      </c>
      <c r="F8" s="31">
        <v>84</v>
      </c>
      <c r="G8" s="31">
        <v>242</v>
      </c>
      <c r="H8" s="31">
        <v>201</v>
      </c>
      <c r="I8" s="59"/>
      <c r="J8" s="45"/>
      <c r="K8" s="62"/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Horsham</v>
      </c>
      <c r="T8" s="20" t="str" cm="1">
        <f t="array" ref="T8">IF(D8="","",INDEX($K$1:$Q$1,ROUNDUP(D8/40,0)))</f>
        <v>Crawley</v>
      </c>
      <c r="U8" s="20" t="str" cm="1">
        <f t="array" ref="U8">IF(E8="","",INDEX($K$1:$Q$1,ROUNDUP(E8/40,0)))</f>
        <v>Brighton</v>
      </c>
      <c r="V8" s="20" t="str" cm="1">
        <f t="array" ref="V8">IF(F8="","",INDEX($K$1:$Q$1,ROUNDUP(F8/40,0)))</f>
        <v>Chichester</v>
      </c>
      <c r="W8" s="20" t="str" cm="1">
        <f t="array" ref="W8">IF(G8="","",INDEX($K$1:$Q$1,ROUNDUP(G8/40,0)))</f>
        <v>Worthing</v>
      </c>
      <c r="X8" s="20" t="str" cm="1">
        <f t="array" ref="X8">IF(H8="","",INDEX($K$1:$Q$1,ROUNDUP(H8/40,0)))</f>
        <v>Phoenix</v>
      </c>
      <c r="Y8" s="20" t="str" cm="1">
        <f t="array" ref="Y8">IF(I8="","",INDEX($K$1:$Q$1,ROUNDUP(I8/40,0)))</f>
        <v/>
      </c>
    </row>
    <row r="9" spans="1:26" ht="14.4" x14ac:dyDescent="0.25">
      <c r="A9" s="82"/>
      <c r="B9" s="82"/>
      <c r="C9" s="26" t="str">
        <f>IF(C8="","",IF(ISERROR(VLOOKUP(C8,Athletes!$A:$B,2,FALSE)),"?",VLOOKUP(C8,Athletes!$A:$B,2,FALSE)))</f>
        <v>Beau Bulezuik</v>
      </c>
      <c r="D9" s="26" t="str">
        <f>IF(D8="","",IF(ISERROR(VLOOKUP(D8,Athletes!$A:$B,2,FALSE)),"?",VLOOKUP(D8,Athletes!$A:$B,2,FALSE)))</f>
        <v>Aaron Legrain</v>
      </c>
      <c r="E9" s="26" t="str">
        <f>IF(E8="","",IF(ISERROR(VLOOKUP(E8,Athletes!$A:$B,2,FALSE)),"?",VLOOKUP(E8,Athletes!$A:$B,2,FALSE)))</f>
        <v>Taylor Thom-Watts</v>
      </c>
      <c r="F9" s="26" t="str">
        <f>IF(F8="","",IF(ISERROR(VLOOKUP(F8,Athletes!$A:$B,2,FALSE)),"?",VLOOKUP(F8,Athletes!$A:$B,2,FALSE)))</f>
        <v>Max Gayle</v>
      </c>
      <c r="G9" s="26" t="str">
        <f>IF(G8="","",IF(ISERROR(VLOOKUP(G8,Athletes!$A:$B,2,FALSE)),"?",VLOOKUP(G8,Athletes!$A:$B,2,FALSE)))</f>
        <v>Jacob Churchill</v>
      </c>
      <c r="H9" s="26" t="str">
        <f>IF(H8="","",IF(ISERROR(VLOOKUP(H8,Athletes!$A:$B,2,FALSE)),"?",VLOOKUP(H8,Athletes!$A:$B,2,FALSE)))</f>
        <v>Iestyn Walsh</v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6" ht="14.4" x14ac:dyDescent="0.25">
      <c r="A10" s="82"/>
      <c r="B10" s="83"/>
      <c r="C10" s="28">
        <v>58.5</v>
      </c>
      <c r="D10" s="28">
        <v>59</v>
      </c>
      <c r="E10" s="28">
        <v>59</v>
      </c>
      <c r="F10" s="28">
        <v>59.1</v>
      </c>
      <c r="G10" s="28">
        <v>60.4</v>
      </c>
      <c r="H10" s="28">
        <v>61.6</v>
      </c>
      <c r="I10" s="60"/>
      <c r="J10" s="43"/>
      <c r="K10" s="64">
        <f>IF(ISERROR(MATCH(K$1,$S8:$Y8,0)),"",8-MATCH(K$1,$S8:$Y8,0))</f>
        <v>5</v>
      </c>
      <c r="L10" s="29">
        <f t="shared" ref="L10" si="7">IF(ISERROR(MATCH(L$1,$S8:$Y8,0)),"",8-MATCH(L$1,$S8:$Y8,0))</f>
        <v>6</v>
      </c>
      <c r="M10" s="29">
        <f t="shared" ref="M10" si="8">IF(ISERROR(MATCH(M$1,$S8:$Y8,0)),"",8-MATCH(M$1,$S8:$Y8,0))</f>
        <v>4</v>
      </c>
      <c r="N10" s="29">
        <f t="shared" ref="N10" si="9">IF(ISERROR(MATCH(N$1,$S8:$Y8,0)),"",8-MATCH(N$1,$S8:$Y8,0))</f>
        <v>7</v>
      </c>
      <c r="O10" s="29" t="str">
        <f t="shared" ref="O10" si="10">IF(ISERROR(MATCH(O$1,$S8:$Y8,0)),"",8-MATCH(O$1,$S8:$Y8,0))</f>
        <v/>
      </c>
      <c r="P10" s="29">
        <f t="shared" ref="P10" si="11">IF(ISERROR(MATCH(P$1,$S8:$Y8,0)),"",8-MATCH(P$1,$S8:$Y8,0))</f>
        <v>2</v>
      </c>
      <c r="Q10" s="38">
        <f t="shared" ref="Q10" si="12">IF(ISERROR(MATCH(Q$1,$S8:$Y8,0)),"",8-MATCH(Q$1,$S8:$Y8,0))</f>
        <v>3</v>
      </c>
      <c r="R10" s="17"/>
    </row>
    <row r="11" spans="1:26" ht="14.4" x14ac:dyDescent="0.25">
      <c r="A11" s="82"/>
      <c r="B11" s="82" t="s">
        <v>18</v>
      </c>
      <c r="C11" s="27">
        <v>125</v>
      </c>
      <c r="D11" s="27">
        <v>13</v>
      </c>
      <c r="E11" s="27">
        <v>241</v>
      </c>
      <c r="F11" s="27">
        <v>46</v>
      </c>
      <c r="G11" s="27">
        <v>87</v>
      </c>
      <c r="H11" s="27">
        <v>211</v>
      </c>
      <c r="I11" s="27"/>
      <c r="J11" s="43"/>
      <c r="K11" s="26"/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Horsham</v>
      </c>
      <c r="T11" s="20" t="str" cm="1">
        <f t="array" ref="T11">IF(D11="","",INDEX($K$1:$Q$1,ROUNDUP(D11/40,0)))</f>
        <v>Brighton</v>
      </c>
      <c r="U11" s="20" t="str" cm="1">
        <f t="array" ref="U11">IF(E11="","",INDEX($K$1:$Q$1,ROUNDUP(E11/40,0)))</f>
        <v>Worthing</v>
      </c>
      <c r="V11" s="20" t="str" cm="1">
        <f t="array" ref="V11">IF(F11="","",INDEX($K$1:$Q$1,ROUNDUP(F11/40,0)))</f>
        <v>Crawley</v>
      </c>
      <c r="W11" s="20" t="str" cm="1">
        <f t="array" ref="W11">IF(G11="","",INDEX($K$1:$Q$1,ROUNDUP(G11/40,0)))</f>
        <v>Chichester</v>
      </c>
      <c r="X11" s="20" t="str" cm="1">
        <f t="array" ref="X11">IF(H11="","",INDEX($K$1:$Q$1,ROUNDUP(H11/40,0)))</f>
        <v>Phoenix</v>
      </c>
      <c r="Y11" s="20" t="str" cm="1">
        <f t="array" ref="Y11">IF(I11="","",INDEX($K$1:$Q$1,ROUNDUP(I11/40,0)))</f>
        <v/>
      </c>
    </row>
    <row r="12" spans="1:26" ht="14.4" x14ac:dyDescent="0.25">
      <c r="A12" s="82"/>
      <c r="B12" s="82"/>
      <c r="C12" s="26" t="str">
        <f>IF(C11="","",IF(ISERROR(VLOOKUP(C11,Athletes!$A:$B,2,FALSE)),"?",VLOOKUP(C11,Athletes!$A:$B,2,FALSE)))</f>
        <v>Jason Akpoveta</v>
      </c>
      <c r="D12" s="26" t="str">
        <f>IF(D11="","",IF(ISERROR(VLOOKUP(D11,Athletes!$A:$B,2,FALSE)),"?",VLOOKUP(D11,Athletes!$A:$B,2,FALSE)))</f>
        <v>Isaac Machin</v>
      </c>
      <c r="E12" s="26" t="str">
        <f>IF(E11="","",IF(ISERROR(VLOOKUP(E11,Athletes!$A:$B,2,FALSE)),"?",VLOOKUP(E11,Athletes!$A:$B,2,FALSE)))</f>
        <v>Leighton Norman</v>
      </c>
      <c r="F12" s="26" t="str">
        <f>IF(F11="","",IF(ISERROR(VLOOKUP(F11,Athletes!$A:$B,2,FALSE)),"?",VLOOKUP(F11,Athletes!$A:$B,2,FALSE)))</f>
        <v>Alfie Prior</v>
      </c>
      <c r="G12" s="26" t="str">
        <f>IF(G11="","",IF(ISERROR(VLOOKUP(G11,Athletes!$A:$B,2,FALSE)),"?",VLOOKUP(G11,Athletes!$A:$B,2,FALSE)))</f>
        <v>Freddie Gay</v>
      </c>
      <c r="H12" s="26" t="str">
        <f>IF(H11="","",IF(ISERROR(VLOOKUP(H11,Athletes!$A:$B,2,FALSE)),"?",VLOOKUP(H11,Athletes!$A:$B,2,FALSE)))</f>
        <v>Riley Lecheminant-Pay</v>
      </c>
      <c r="I12" s="5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6" ht="14.4" x14ac:dyDescent="0.25">
      <c r="A13" s="83"/>
      <c r="B13" s="83"/>
      <c r="C13" s="28">
        <v>58.9</v>
      </c>
      <c r="D13" s="28">
        <v>59.5</v>
      </c>
      <c r="E13" s="28">
        <v>60.6</v>
      </c>
      <c r="F13" s="28">
        <v>62</v>
      </c>
      <c r="G13" s="28">
        <v>63.4</v>
      </c>
      <c r="H13" s="28">
        <v>72.099999999999994</v>
      </c>
      <c r="I13" s="28"/>
      <c r="J13" s="44"/>
      <c r="K13" s="29">
        <f>IF(ISERROR(MATCH(K$1,$S11:$Y11,0)),"",8-MATCH(K$1,$S11:$Y11,0))</f>
        <v>6</v>
      </c>
      <c r="L13" s="29">
        <f t="shared" ref="L13" si="13">IF(ISERROR(MATCH(L$1,$S11:$Y11,0)),"",8-MATCH(L$1,$S11:$Y11,0))</f>
        <v>4</v>
      </c>
      <c r="M13" s="29">
        <f t="shared" ref="M13" si="14">IF(ISERROR(MATCH(M$1,$S11:$Y11,0)),"",8-MATCH(M$1,$S11:$Y11,0))</f>
        <v>3</v>
      </c>
      <c r="N13" s="29">
        <f t="shared" ref="N13" si="15">IF(ISERROR(MATCH(N$1,$S11:$Y11,0)),"",8-MATCH(N$1,$S11:$Y11,0))</f>
        <v>7</v>
      </c>
      <c r="O13" s="29" t="str">
        <f t="shared" ref="O13" si="16">IF(ISERROR(MATCH(O$1,$S11:$Y11,0)),"",8-MATCH(O$1,$S11:$Y11,0))</f>
        <v/>
      </c>
      <c r="P13" s="29">
        <f t="shared" ref="P13" si="17">IF(ISERROR(MATCH(P$1,$S11:$Y11,0)),"",8-MATCH(P$1,$S11:$Y11,0))</f>
        <v>2</v>
      </c>
      <c r="Q13" s="38">
        <f t="shared" ref="Q13" si="18">IF(ISERROR(MATCH(Q$1,$S11:$Y11,0)),"",8-MATCH(Q$1,$S11:$Y11,0))</f>
        <v>5</v>
      </c>
      <c r="R13" s="17"/>
    </row>
    <row r="14" spans="1:26" ht="14.4" x14ac:dyDescent="0.25">
      <c r="A14" s="77" t="s">
        <v>20</v>
      </c>
      <c r="B14" s="77" t="s">
        <v>21</v>
      </c>
      <c r="C14" s="31" t="s">
        <v>58</v>
      </c>
      <c r="D14" s="31" t="s">
        <v>56</v>
      </c>
      <c r="E14" s="31" t="s">
        <v>54</v>
      </c>
      <c r="F14" s="31" t="s">
        <v>60</v>
      </c>
      <c r="G14" s="31" t="s">
        <v>61</v>
      </c>
      <c r="H14" s="31" t="s">
        <v>57</v>
      </c>
      <c r="I14" s="31" t="s">
        <v>59</v>
      </c>
      <c r="J14" s="45"/>
      <c r="K14" s="33"/>
      <c r="L14" s="34"/>
      <c r="M14" s="34"/>
      <c r="N14" s="34"/>
      <c r="O14" s="35"/>
      <c r="P14" s="34"/>
      <c r="Q14" s="40"/>
      <c r="R14" s="18"/>
      <c r="S14" s="17" t="str">
        <f t="shared" ref="S14:Y14" si="19">IF(C14="","",C14)</f>
        <v>Horsham</v>
      </c>
      <c r="T14" s="17" t="str">
        <f t="shared" si="19"/>
        <v>Crawley</v>
      </c>
      <c r="U14" s="17" t="str">
        <f t="shared" si="19"/>
        <v>Brighton</v>
      </c>
      <c r="V14" s="17" t="str">
        <f t="shared" si="19"/>
        <v>Phoenix</v>
      </c>
      <c r="W14" s="17" t="str">
        <f t="shared" si="19"/>
        <v>Worthing</v>
      </c>
      <c r="X14" s="17" t="str">
        <f t="shared" si="19"/>
        <v>Chichester</v>
      </c>
      <c r="Y14" s="17" t="str">
        <f t="shared" si="19"/>
        <v>Lewes</v>
      </c>
    </row>
    <row r="15" spans="1:26" ht="14.4" x14ac:dyDescent="0.25">
      <c r="A15" s="79"/>
      <c r="B15" s="79"/>
      <c r="C15" s="28" t="s">
        <v>105</v>
      </c>
      <c r="D15" s="28" t="s">
        <v>111</v>
      </c>
      <c r="E15" s="28" t="s">
        <v>106</v>
      </c>
      <c r="F15" s="28" t="s">
        <v>110</v>
      </c>
      <c r="G15" s="28" t="s">
        <v>107</v>
      </c>
      <c r="H15" s="28" t="s">
        <v>109</v>
      </c>
      <c r="I15" s="28" t="s">
        <v>108</v>
      </c>
      <c r="J15" s="44"/>
      <c r="K15" s="29">
        <f t="shared" ref="K15:Q15" si="20">IF(ISERROR(MATCH(K$1,$S14:$Y14,0)),"",16-2*MATCH(K$1,$S14:$Y14,0))</f>
        <v>10</v>
      </c>
      <c r="L15" s="29">
        <f t="shared" si="20"/>
        <v>12</v>
      </c>
      <c r="M15" s="29">
        <f t="shared" si="20"/>
        <v>4</v>
      </c>
      <c r="N15" s="29">
        <f t="shared" si="20"/>
        <v>14</v>
      </c>
      <c r="O15" s="29">
        <f t="shared" si="20"/>
        <v>2</v>
      </c>
      <c r="P15" s="29">
        <f t="shared" si="20"/>
        <v>8</v>
      </c>
      <c r="Q15" s="38">
        <f t="shared" si="20"/>
        <v>6</v>
      </c>
      <c r="R15" s="17"/>
      <c r="S15" s="17"/>
      <c r="T15" s="17"/>
      <c r="U15" s="17"/>
      <c r="V15" s="17"/>
      <c r="W15" s="17"/>
      <c r="X15" s="17"/>
      <c r="Y15" s="17"/>
    </row>
    <row r="16" spans="1:26" ht="14.4" x14ac:dyDescent="0.25">
      <c r="A16" s="77" t="s">
        <v>22</v>
      </c>
      <c r="B16" s="77" t="s">
        <v>21</v>
      </c>
      <c r="C16" s="31" t="s">
        <v>54</v>
      </c>
      <c r="D16" s="31" t="s">
        <v>56</v>
      </c>
      <c r="E16" s="31" t="s">
        <v>58</v>
      </c>
      <c r="F16" s="31" t="s">
        <v>60</v>
      </c>
      <c r="G16" s="31"/>
      <c r="H16" s="31"/>
      <c r="I16" s="31"/>
      <c r="J16" s="45"/>
      <c r="K16" s="33"/>
      <c r="L16" s="34"/>
      <c r="M16" s="34"/>
      <c r="N16" s="34"/>
      <c r="O16" s="35"/>
      <c r="P16" s="34"/>
      <c r="Q16" s="40"/>
      <c r="R16" s="18"/>
      <c r="S16" s="17" t="str">
        <f t="shared" ref="S16:Y16" si="21">IF(C16="","",C16)</f>
        <v>Brighton</v>
      </c>
      <c r="T16" s="17" t="str">
        <f t="shared" si="21"/>
        <v>Crawley</v>
      </c>
      <c r="U16" s="17" t="str">
        <f t="shared" si="21"/>
        <v>Horsham</v>
      </c>
      <c r="V16" s="17" t="str">
        <f t="shared" si="21"/>
        <v>Phoenix</v>
      </c>
      <c r="W16" s="17" t="str">
        <f t="shared" si="21"/>
        <v/>
      </c>
      <c r="X16" s="17" t="str">
        <f t="shared" si="21"/>
        <v/>
      </c>
      <c r="Y16" s="17" t="str">
        <f t="shared" si="21"/>
        <v/>
      </c>
    </row>
    <row r="17" spans="1:25" ht="14.4" x14ac:dyDescent="0.25">
      <c r="A17" s="79"/>
      <c r="B17" s="79"/>
      <c r="C17" s="28">
        <v>55.1</v>
      </c>
      <c r="D17" s="28">
        <v>55.7</v>
      </c>
      <c r="E17" s="28">
        <v>56.1</v>
      </c>
      <c r="F17" s="28">
        <v>57.1</v>
      </c>
      <c r="G17" s="28"/>
      <c r="H17" s="28"/>
      <c r="I17" s="28"/>
      <c r="J17" s="44"/>
      <c r="K17" s="29">
        <f t="shared" ref="K17:Q17" si="22">IF(ISERROR(MATCH(K$1,$S16:$Y16,0)),"",16-2*MATCH(K$1,$S16:$Y16,0))</f>
        <v>14</v>
      </c>
      <c r="L17" s="29">
        <f t="shared" si="22"/>
        <v>12</v>
      </c>
      <c r="M17" s="29" t="str">
        <f t="shared" si="22"/>
        <v/>
      </c>
      <c r="N17" s="29">
        <f t="shared" si="22"/>
        <v>10</v>
      </c>
      <c r="O17" s="29" t="str">
        <f t="shared" si="22"/>
        <v/>
      </c>
      <c r="P17" s="29">
        <f t="shared" si="22"/>
        <v>8</v>
      </c>
      <c r="Q17" s="38" t="str">
        <f t="shared" si="22"/>
        <v/>
      </c>
      <c r="R17" s="17"/>
      <c r="S17" s="17"/>
      <c r="T17" s="17"/>
      <c r="U17" s="17"/>
      <c r="V17" s="17"/>
      <c r="W17" s="17"/>
      <c r="X17" s="17"/>
      <c r="Y17" s="17"/>
    </row>
    <row r="18" spans="1:25" ht="14.4" x14ac:dyDescent="0.25">
      <c r="A18" s="77" t="s">
        <v>23</v>
      </c>
      <c r="B18" s="77" t="s">
        <v>17</v>
      </c>
      <c r="C18" s="31">
        <v>13</v>
      </c>
      <c r="D18" s="31">
        <v>41</v>
      </c>
      <c r="E18" s="31">
        <v>161</v>
      </c>
      <c r="F18" s="31">
        <v>243</v>
      </c>
      <c r="G18" s="31">
        <v>203</v>
      </c>
      <c r="H18" s="31">
        <v>87</v>
      </c>
      <c r="I18" s="59">
        <v>126</v>
      </c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Brighton</v>
      </c>
      <c r="T18" s="20" t="str" cm="1">
        <f t="array" ref="T18">IF(D18="","",INDEX($K$1:$Q$1,ROUNDUP(D18/40,0)))</f>
        <v>Crawley</v>
      </c>
      <c r="U18" s="20" t="str" cm="1">
        <f t="array" ref="U18">IF(E18="","",INDEX($K$1:$Q$1,ROUNDUP(E18/40,0)))</f>
        <v>Lewes</v>
      </c>
      <c r="V18" s="20" t="str" cm="1">
        <f t="array" ref="V18">IF(F18="","",INDEX($K$1:$Q$1,ROUNDUP(F18/40,0)))</f>
        <v>Worthing</v>
      </c>
      <c r="W18" s="20" t="str" cm="1">
        <f t="array" ref="W18">IF(G18="","",INDEX($K$1:$Q$1,ROUNDUP(G18/40,0)))</f>
        <v>Phoenix</v>
      </c>
      <c r="X18" s="20" t="str" cm="1">
        <f t="array" ref="X18">IF(H18="","",INDEX($K$1:$Q$1,ROUNDUP(H18/40,0)))</f>
        <v>Chichester</v>
      </c>
      <c r="Y18" s="20" t="str" cm="1">
        <f t="array" ref="Y18">IF(I18="","",INDEX($K$1:$Q$1,ROUNDUP(I18/40,0)))</f>
        <v>Horsham</v>
      </c>
    </row>
    <row r="19" spans="1:25" ht="14.4" x14ac:dyDescent="0.25">
      <c r="A19" s="78"/>
      <c r="B19" s="78"/>
      <c r="C19" s="26" t="str">
        <f>IF(C18="","",IF(ISERROR(VLOOKUP(C18,Athletes!$A:$B,2,FALSE)),"?",VLOOKUP(C18,Athletes!$A:$B,2,FALSE)))</f>
        <v>Isaac Machin</v>
      </c>
      <c r="D19" s="26" t="str">
        <f>IF(D18="","",IF(ISERROR(VLOOKUP(D18,Athletes!$A:$B,2,FALSE)),"?",VLOOKUP(D18,Athletes!$A:$B,2,FALSE)))</f>
        <v>Damola Atinaro</v>
      </c>
      <c r="E19" s="26" t="str">
        <f>IF(E18="","",IF(ISERROR(VLOOKUP(E18,Athletes!$A:$B,2,FALSE)),"?",VLOOKUP(E18,Athletes!$A:$B,2,FALSE)))</f>
        <v>Oscar Fermor-McGhie</v>
      </c>
      <c r="F19" s="26" t="str">
        <f>IF(F18="","",IF(ISERROR(VLOOKUP(F18,Athletes!$A:$B,2,FALSE)),"?",VLOOKUP(F18,Athletes!$A:$B,2,FALSE)))</f>
        <v>Prince Andrew</v>
      </c>
      <c r="G19" s="26" t="str">
        <f>IF(G18="","",IF(ISERROR(VLOOKUP(G18,Athletes!$A:$B,2,FALSE)),"?",VLOOKUP(G18,Athletes!$A:$B,2,FALSE)))</f>
        <v>Louis Cooper-Seel</v>
      </c>
      <c r="H19" s="26" t="str">
        <f>IF(H18="","",IF(ISERROR(VLOOKUP(H18,Athletes!$A:$B,2,FALSE)),"?",VLOOKUP(H18,Athletes!$A:$B,2,FALSE)))</f>
        <v>Freddie Gay</v>
      </c>
      <c r="I19" s="56" t="str">
        <f>IF(I18="","",IF(ISERROR(VLOOKUP(I18,Athletes!$A:$B,2,FALSE)),"?",VLOOKUP(I18,Athletes!$A:$B,2,FALSE)))</f>
        <v>Matthew Down</v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8"/>
      <c r="B20" s="79"/>
      <c r="C20" s="28" t="s">
        <v>112</v>
      </c>
      <c r="D20" s="28" t="s">
        <v>113</v>
      </c>
      <c r="E20" s="28" t="s">
        <v>114</v>
      </c>
      <c r="F20" s="28" t="s">
        <v>115</v>
      </c>
      <c r="G20" s="28" t="s">
        <v>100</v>
      </c>
      <c r="H20" s="28" t="s">
        <v>104</v>
      </c>
      <c r="I20" s="60" t="s">
        <v>116</v>
      </c>
      <c r="J20" s="43"/>
      <c r="K20" s="64">
        <f>IF(ISERROR(MATCH(K$1,$S18:$Y18,0)),"",8-MATCH(K$1,$S18:$Y18,0))</f>
        <v>7</v>
      </c>
      <c r="L20" s="29">
        <f t="shared" ref="L20" si="23">IF(ISERROR(MATCH(L$1,$S18:$Y18,0)),"",8-MATCH(L$1,$S18:$Y18,0))</f>
        <v>6</v>
      </c>
      <c r="M20" s="29">
        <f t="shared" ref="M20" si="24">IF(ISERROR(MATCH(M$1,$S18:$Y18,0)),"",8-MATCH(M$1,$S18:$Y18,0))</f>
        <v>2</v>
      </c>
      <c r="N20" s="29">
        <f t="shared" ref="N20" si="25">IF(ISERROR(MATCH(N$1,$S18:$Y18,0)),"",8-MATCH(N$1,$S18:$Y18,0))</f>
        <v>1</v>
      </c>
      <c r="O20" s="29">
        <f t="shared" ref="O20" si="26">IF(ISERROR(MATCH(O$1,$S18:$Y18,0)),"",8-MATCH(O$1,$S18:$Y18,0))</f>
        <v>5</v>
      </c>
      <c r="P20" s="29">
        <f t="shared" ref="P20" si="27">IF(ISERROR(MATCH(P$1,$S18:$Y18,0)),"",8-MATCH(P$1,$S18:$Y18,0))</f>
        <v>3</v>
      </c>
      <c r="Q20" s="38">
        <f t="shared" ref="Q20" si="28">IF(ISERROR(MATCH(Q$1,$S18:$Y18,0)),"",8-MATCH(Q$1,$S18:$Y18,0))</f>
        <v>4</v>
      </c>
      <c r="R20" s="17"/>
    </row>
    <row r="21" spans="1:25" ht="14.4" x14ac:dyDescent="0.25">
      <c r="A21" s="78"/>
      <c r="B21" s="78" t="s">
        <v>18</v>
      </c>
      <c r="C21" s="27">
        <v>15</v>
      </c>
      <c r="D21" s="27">
        <v>168</v>
      </c>
      <c r="E21" s="27">
        <v>46</v>
      </c>
      <c r="F21" s="27">
        <v>211</v>
      </c>
      <c r="G21" s="27">
        <v>127</v>
      </c>
      <c r="H21" s="27">
        <v>83</v>
      </c>
      <c r="I21" s="27"/>
      <c r="J21" s="43"/>
      <c r="K21" s="26"/>
      <c r="L21" s="26"/>
      <c r="M21" s="26"/>
      <c r="N21" s="26"/>
      <c r="O21" s="26"/>
      <c r="P21" s="26"/>
      <c r="Q21" s="36"/>
      <c r="R21" s="20"/>
      <c r="S21" s="20" t="str" cm="1">
        <f t="array" ref="S21">IF(C21="","",INDEX($K$1:$Q$1,ROUNDUP(C21/40,0)))</f>
        <v>Brighton</v>
      </c>
      <c r="T21" s="20" t="str" cm="1">
        <f t="array" ref="T21">IF(D21="","",INDEX($K$1:$Q$1,ROUNDUP(D21/40,0)))</f>
        <v>Lewes</v>
      </c>
      <c r="U21" s="20" t="str" cm="1">
        <f t="array" ref="U21">IF(E21="","",INDEX($K$1:$Q$1,ROUNDUP(E21/40,0)))</f>
        <v>Crawley</v>
      </c>
      <c r="V21" s="20" t="str" cm="1">
        <f t="array" ref="V21">IF(F21="","",INDEX($K$1:$Q$1,ROUNDUP(F21/40,0)))</f>
        <v>Phoenix</v>
      </c>
      <c r="W21" s="20" t="str" cm="1">
        <f t="array" ref="W21">IF(G21="","",INDEX($K$1:$Q$1,ROUNDUP(G21/40,0)))</f>
        <v>Horsham</v>
      </c>
      <c r="X21" s="20" t="str" cm="1">
        <f t="array" ref="X21">IF(H21="","",INDEX($K$1:$Q$1,ROUNDUP(H21/40,0)))</f>
        <v>Chichester</v>
      </c>
      <c r="Y21" s="20" t="str" cm="1">
        <f t="array" ref="Y21">IF(I21="","",INDEX($K$1:$Q$1,ROUNDUP(I21/40,0)))</f>
        <v/>
      </c>
    </row>
    <row r="22" spans="1:25" ht="14.4" x14ac:dyDescent="0.25">
      <c r="A22" s="78"/>
      <c r="B22" s="78"/>
      <c r="C22" s="26" t="str">
        <f>IF(C21="","",IF(ISERROR(VLOOKUP(C21,Athletes!$A:$B,2,FALSE)),"?",VLOOKUP(C21,Athletes!$A:$B,2,FALSE)))</f>
        <v>Tommy Batchelor</v>
      </c>
      <c r="D22" s="26" t="str">
        <f>IF(D21="","",IF(ISERROR(VLOOKUP(D21,Athletes!$A:$B,2,FALSE)),"?",VLOOKUP(D21,Athletes!$A:$B,2,FALSE)))</f>
        <v>Samuel Coe</v>
      </c>
      <c r="E22" s="26" t="str">
        <f>IF(E21="","",IF(ISERROR(VLOOKUP(E21,Athletes!$A:$B,2,FALSE)),"?",VLOOKUP(E21,Athletes!$A:$B,2,FALSE)))</f>
        <v>Alfie Prior</v>
      </c>
      <c r="F22" s="26" t="str">
        <f>IF(F21="","",IF(ISERROR(VLOOKUP(F21,Athletes!$A:$B,2,FALSE)),"?",VLOOKUP(F21,Athletes!$A:$B,2,FALSE)))</f>
        <v>Riley Lecheminant-Pay</v>
      </c>
      <c r="G22" s="26" t="str">
        <f>IF(G21="","",IF(ISERROR(VLOOKUP(G21,Athletes!$A:$B,2,FALSE)),"?",VLOOKUP(G21,Athletes!$A:$B,2,FALSE)))</f>
        <v>Cameron  Nuttall</v>
      </c>
      <c r="H22" s="26" t="str">
        <f>IF(H21="","",IF(ISERROR(VLOOKUP(H21,Athletes!$A:$B,2,FALSE)),"?",VLOOKUP(H21,Athletes!$A:$B,2,FALSE)))</f>
        <v>Eden Winstanley</v>
      </c>
      <c r="I22" s="56" t="str">
        <f>IF(I21="","",IF(ISERROR(VLOOKUP(I21,Athletes!$A:$B,2,FALSE)),"?",VLOOKUP(I21,Athletes!$A:$B,2,FALSE)))</f>
        <v/>
      </c>
      <c r="J22" s="43"/>
      <c r="K22" s="26"/>
      <c r="L22" s="26"/>
      <c r="M22" s="26"/>
      <c r="N22" s="26"/>
      <c r="O22" s="26"/>
      <c r="P22" s="26"/>
      <c r="Q22" s="36"/>
      <c r="R22" s="20"/>
      <c r="S22" s="20"/>
      <c r="T22" s="20"/>
      <c r="U22" s="20"/>
      <c r="V22" s="20"/>
      <c r="W22" s="20"/>
      <c r="X22" s="20"/>
      <c r="Y22" s="20"/>
    </row>
    <row r="23" spans="1:25" ht="14.4" x14ac:dyDescent="0.25">
      <c r="A23" s="79"/>
      <c r="B23" s="79"/>
      <c r="C23" s="28" t="s">
        <v>117</v>
      </c>
      <c r="D23" s="28" t="s">
        <v>118</v>
      </c>
      <c r="E23" s="28" t="s">
        <v>119</v>
      </c>
      <c r="F23" s="28" t="s">
        <v>120</v>
      </c>
      <c r="G23" s="28" t="s">
        <v>116</v>
      </c>
      <c r="H23" s="28" t="s">
        <v>121</v>
      </c>
      <c r="I23" s="28"/>
      <c r="J23" s="44"/>
      <c r="K23" s="29">
        <f>IF(ISERROR(MATCH(K$1,$S21:$Y21,0)),"",8-MATCH(K$1,$S21:$Y21,0))</f>
        <v>7</v>
      </c>
      <c r="L23" s="29">
        <f t="shared" ref="L23" si="29">IF(ISERROR(MATCH(L$1,$S21:$Y21,0)),"",8-MATCH(L$1,$S21:$Y21,0))</f>
        <v>5</v>
      </c>
      <c r="M23" s="29">
        <f t="shared" ref="M23" si="30">IF(ISERROR(MATCH(M$1,$S21:$Y21,0)),"",8-MATCH(M$1,$S21:$Y21,0))</f>
        <v>2</v>
      </c>
      <c r="N23" s="29">
        <f t="shared" ref="N23" si="31">IF(ISERROR(MATCH(N$1,$S21:$Y21,0)),"",8-MATCH(N$1,$S21:$Y21,0))</f>
        <v>3</v>
      </c>
      <c r="O23" s="29">
        <f t="shared" ref="O23" si="32">IF(ISERROR(MATCH(O$1,$S21:$Y21,0)),"",8-MATCH(O$1,$S21:$Y21,0))</f>
        <v>6</v>
      </c>
      <c r="P23" s="29">
        <f t="shared" ref="P23" si="33">IF(ISERROR(MATCH(P$1,$S21:$Y21,0)),"",8-MATCH(P$1,$S21:$Y21,0))</f>
        <v>4</v>
      </c>
      <c r="Q23" s="38" t="str">
        <f t="shared" ref="Q23" si="34">IF(ISERROR(MATCH(Q$1,$S21:$Y21,0)),"",8-MATCH(Q$1,$S21:$Y21,0))</f>
        <v/>
      </c>
      <c r="R23" s="17"/>
    </row>
    <row r="24" spans="1:25" ht="14.4" x14ac:dyDescent="0.25">
      <c r="A24" s="78" t="s">
        <v>24</v>
      </c>
      <c r="B24" s="77" t="s">
        <v>17</v>
      </c>
      <c r="C24" s="31">
        <v>201</v>
      </c>
      <c r="D24" s="31">
        <v>45</v>
      </c>
      <c r="E24" s="61">
        <v>127</v>
      </c>
      <c r="F24" s="31">
        <v>168</v>
      </c>
      <c r="G24" s="31">
        <v>87</v>
      </c>
      <c r="H24" s="31">
        <v>241</v>
      </c>
      <c r="I24" s="59">
        <v>15</v>
      </c>
      <c r="J24" s="43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Phoenix</v>
      </c>
      <c r="T24" s="20" t="str" cm="1">
        <f t="array" ref="T24">IF(D24="","",INDEX($K$1:$Q$1,ROUNDUP(D24/40,0)))</f>
        <v>Crawley</v>
      </c>
      <c r="U24" s="20" t="str" cm="1">
        <f t="array" ref="U24">IF(E24="","",INDEX($K$1:$Q$1,ROUNDUP(E24/40,0)))</f>
        <v>Horsham</v>
      </c>
      <c r="V24" s="20" t="str" cm="1">
        <f t="array" ref="V24">IF(F24="","",INDEX($K$1:$Q$1,ROUNDUP(F24/40,0)))</f>
        <v>Lewes</v>
      </c>
      <c r="W24" s="20" t="str" cm="1">
        <f t="array" ref="W24">IF(G24="","",INDEX($K$1:$Q$1,ROUNDUP(G24/40,0)))</f>
        <v>Chichester</v>
      </c>
      <c r="X24" s="20" t="str" cm="1">
        <f t="array" ref="X24">IF(H24="","",INDEX($K$1:$Q$1,ROUNDUP(H24/40,0)))</f>
        <v>Worthing</v>
      </c>
      <c r="Y24" s="20" t="str" cm="1">
        <f t="array" ref="Y24">IF(I24="","",INDEX($K$1:$Q$1,ROUNDUP(I24/40,0)))</f>
        <v>Brighton</v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Iestyn Walsh</v>
      </c>
      <c r="D25" s="26" t="str">
        <f>IF(D24="","",IF(ISERROR(VLOOKUP(D24,Athletes!$A:$B,2,FALSE)),"?",VLOOKUP(D24,Athletes!$A:$B,2,FALSE)))</f>
        <v>Aaron Legrain</v>
      </c>
      <c r="E25" s="26" t="str">
        <f>IF(E24="","",IF(ISERROR(VLOOKUP(E24,Athletes!$A:$B,2,FALSE)),"?",VLOOKUP(E24,Athletes!$A:$B,2,FALSE)))</f>
        <v>Cameron  Nuttall</v>
      </c>
      <c r="F25" s="26" t="str">
        <f>IF(F24="","",IF(ISERROR(VLOOKUP(F24,Athletes!$A:$B,2,FALSE)),"?",VLOOKUP(F24,Athletes!$A:$B,2,FALSE)))</f>
        <v>Samuel Coe</v>
      </c>
      <c r="G25" s="26" t="str">
        <f>IF(G24="","",IF(ISERROR(VLOOKUP(G24,Athletes!$A:$B,2,FALSE)),"?",VLOOKUP(G24,Athletes!$A:$B,2,FALSE)))</f>
        <v>Freddie Gay</v>
      </c>
      <c r="H25" s="26" t="str">
        <f>IF(H24="","",IF(ISERROR(VLOOKUP(H24,Athletes!$A:$B,2,FALSE)),"?",VLOOKUP(H24,Athletes!$A:$B,2,FALSE)))</f>
        <v>Leighton Norman</v>
      </c>
      <c r="I25" s="56" t="str">
        <f>IF(I24="","",IF(ISERROR(VLOOKUP(I24,Athletes!$A:$B,2,FALSE)),"?",VLOOKUP(I24,Athletes!$A:$B,2,FALSE)))</f>
        <v>Tommy Batchelor</v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>
        <v>50</v>
      </c>
      <c r="D26" s="28">
        <v>40</v>
      </c>
      <c r="E26" s="28">
        <v>36</v>
      </c>
      <c r="F26" s="28">
        <v>36</v>
      </c>
      <c r="G26" s="28">
        <v>35</v>
      </c>
      <c r="H26" s="28">
        <v>35</v>
      </c>
      <c r="I26" s="60">
        <v>32</v>
      </c>
      <c r="J26" s="43"/>
      <c r="K26" s="64">
        <f t="shared" ref="K26:Q26" si="35">IF(ISERROR(MATCH(K$1,$S24:$Y24,0)),"",8-MATCH(K$1,$S24:$Y24,0)+IF(ISERROR(MATCH(K$1,$S24:$Y24,0)),0,INDEX($S26:$Y26,1,MATCH(K$1,$S24:$Y24,0))))</f>
        <v>1</v>
      </c>
      <c r="L26" s="29">
        <f t="shared" si="35"/>
        <v>6</v>
      </c>
      <c r="M26" s="29">
        <f t="shared" si="35"/>
        <v>2.5</v>
      </c>
      <c r="N26" s="29">
        <f t="shared" si="35"/>
        <v>4.5</v>
      </c>
      <c r="O26" s="29">
        <f t="shared" si="35"/>
        <v>4.5</v>
      </c>
      <c r="P26" s="29">
        <f t="shared" si="35"/>
        <v>7</v>
      </c>
      <c r="Q26" s="38">
        <f t="shared" si="35"/>
        <v>2.5</v>
      </c>
      <c r="R26" s="17"/>
      <c r="S26" s="20">
        <f>IF(C24="","",IF(INDEX($C26:$I26,1,MATCH(S24,$S24:$Y24,0))=INDEX($C26:$I26,1,MATCH(T24,$S24:$Y24,0)),-0.5,0)+IF(INDEX($C26:$I26,1,MATCH(S24,$S24:$Y24,0))=INDEX($C26:$I26,1,MATCH(U24,$S24:$Y24,0)),-0.5,0))</f>
        <v>0</v>
      </c>
      <c r="T26" s="20">
        <f>IF(D24="","",IF(INDEX($C26:$I26,1,MATCH(T24,$S24:$Y24,0))=INDEX($C26:$I26,1,MATCH(S24,$S24:$Y24,0)),0.5,0)+IF(INDEX($C26:$I26,1,MATCH(T24,$S24:$Y24,0))=INDEX($C26:$I26,1,MATCH(U24,$S24:$Y24,0)),-0.5,0)+IF(INDEX($C26:$I26,1,MATCH(T24,$S24:$Y24,0))=INDEX($C26:$I26,1,MATCH(V24,$S24:$Y24,0)),-0.5,0))</f>
        <v>0</v>
      </c>
      <c r="U26" s="20">
        <f>IF(E24="","",IF(INDEX($C26:$I26,1,MATCH(U24,$S24:$Y24,0))=INDEX($C26:$I26,1,MATCH(S24,$S24:$Y24,0)),0.5,0)+IF(INDEX($C26:$I26,1,MATCH(U24,$S24:$Y24,0))=INDEX($C26:$I26,1,MATCH(T24,$S24:$Y24,0)),0.5,0)+IF(INDEX($C26:$I26,1,MATCH(U24,$S24:$Y24,0))=INDEX($C26:$I26,1,MATCH(V24,$S24:$Y24,0)),-0.5,0)+IF(INDEX($C26:$I26,1,MATCH(U24,$S24:$Y24,0))=INDEX($C26:$I26,1,MATCH(W24,$S24:$Y24,0)),-0.5,0))</f>
        <v>-0.5</v>
      </c>
      <c r="V26" s="20">
        <f>IF(F24="","",IF(INDEX($C26:$I26,1,MATCH(V24,$S24:$Y24,0))=INDEX($C26:$I26,1,MATCH(T24,$S24:$Y24,0)),0.5,0)+IF(INDEX($C26:$I26,1,MATCH(V24,$S24:$Y24,0))=INDEX($C26:$I26,1,MATCH(U24,$S24:$Y24,0)),0.5,0)+IF(INDEX($C26:$I26,1,MATCH(V24,$S24:$Y24,0))=INDEX($C26:$I26,1,MATCH(W24,$S24:$Y24,0)),-0.5,0)+IF(INDEX($C26:$I26,1,MATCH(V24,$S24:$Y24,0))=INDEX($C26:$I26,1,MATCH(X24,$S24:$Y24,0)),-0.5,0))</f>
        <v>0.5</v>
      </c>
      <c r="W26" s="20">
        <f>IF(G24="","",IF(INDEX($C26:$I26,1,MATCH(W24,$S24:$Y24,0))=INDEX($C26:$I26,1,MATCH(U24,$S24:$Y24,0)),0.5,0)+IF(INDEX($C26:$I26,1,MATCH(W24,$S24:$Y24,0))=INDEX($C26:$I26,1,MATCH(V24,$S24:$Y24,0)),0.5,0)+IF(INDEX($C26:$I26,1,MATCH(W24,$S24:$Y24,0))=INDEX($C26:$I26,1,MATCH(X24,$S24:$Y24,0)),-0.5,0)+IF(INDEX($C26:$I26,1,MATCH(W24,$S24:$Y24,0))=INDEX($C26:$I26,1,MATCH(Y24,$S24:$Y24,0)),-0.5,0))</f>
        <v>-0.5</v>
      </c>
      <c r="X26" s="20">
        <f>IF(H24="","",IF(INDEX($C26:$I26,1,MATCH(X24,$S24:$Y24,0))=INDEX($C26:$I26,1,MATCH(V24,$S24:$Y24,0)),0.5,0)+IF(INDEX($C26:$I26,1,MATCH(X24,$S24:$Y24,0))=INDEX($C26:$I26,1,MATCH(W24,$S24:$Y24,0)),0.5,0)+IF(INDEX($C26:$I26,1,MATCH(X24,$S24:$Y24,0))=INDEX($C26:$I26,1,MATCH(Y24,$S24:$Y24,0)),-0.5,0))</f>
        <v>0.5</v>
      </c>
      <c r="Y26" s="20">
        <f>IF(I24="","",IF(INDEX($C26:$I26,1,MATCH(Y24,$S24:$Y24,0))=INDEX($C26:$I26,1,MATCH(W24,$S24:$Y24,0)),0.5,0)+IF(INDEX($C26:$I26,1,MATCH(Y24,$S24:$Y24,0))=INDEX($C26:$I26,1,MATCH(X24,$S24:$Y24,0)),0.5,0))</f>
        <v>0</v>
      </c>
    </row>
    <row r="27" spans="1:25" ht="14.4" x14ac:dyDescent="0.25">
      <c r="A27" s="78"/>
      <c r="B27" s="78" t="s">
        <v>18</v>
      </c>
      <c r="C27" s="27">
        <v>41</v>
      </c>
      <c r="D27" s="27">
        <v>161</v>
      </c>
      <c r="E27" s="27">
        <v>243</v>
      </c>
      <c r="F27" s="27">
        <v>203</v>
      </c>
      <c r="G27" s="27">
        <v>126</v>
      </c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Crawley</v>
      </c>
      <c r="T27" s="20" t="str" cm="1">
        <f t="array" ref="T27">IF(D27="","",INDEX($K$1:$Q$1,ROUNDUP(D27/40,0)))</f>
        <v>Lewes</v>
      </c>
      <c r="U27" s="20" t="str" cm="1">
        <f t="array" ref="U27">IF(E27="","",INDEX($K$1:$Q$1,ROUNDUP(E27/40,0)))</f>
        <v>Worthing</v>
      </c>
      <c r="V27" s="20" t="str" cm="1">
        <f t="array" ref="V27">IF(F27="","",INDEX($K$1:$Q$1,ROUNDUP(F27/40,0)))</f>
        <v>Phoenix</v>
      </c>
      <c r="W27" s="20" t="str" cm="1">
        <f t="array" ref="W27">IF(G27="","",INDEX($K$1:$Q$1,ROUNDUP(G27/40,0)))</f>
        <v>Horsham</v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Damola Atinaro</v>
      </c>
      <c r="D28" s="26" t="str">
        <f>IF(D27="","",IF(ISERROR(VLOOKUP(D27,Athletes!$A:$B,2,FALSE)),"?",VLOOKUP(D27,Athletes!$A:$B,2,FALSE)))</f>
        <v>Oscar Fermor-McGhie</v>
      </c>
      <c r="E28" s="26" t="str">
        <f>IF(E27="","",IF(ISERROR(VLOOKUP(E27,Athletes!$A:$B,2,FALSE)),"?",VLOOKUP(E27,Athletes!$A:$B,2,FALSE)))</f>
        <v>Prince Andrew</v>
      </c>
      <c r="F28" s="26" t="str">
        <f>IF(F27="","",IF(ISERROR(VLOOKUP(F27,Athletes!$A:$B,2,FALSE)),"?",VLOOKUP(F27,Athletes!$A:$B,2,FALSE)))</f>
        <v>Louis Cooper-Seel</v>
      </c>
      <c r="G28" s="26" t="str">
        <f>IF(G27="","",IF(ISERROR(VLOOKUP(G27,Athletes!$A:$B,2,FALSE)),"?",VLOOKUP(G27,Athletes!$A:$B,2,FALSE)))</f>
        <v>Matthew Down</v>
      </c>
      <c r="H28" s="26" t="str">
        <f>IF(H27="","",IF(ISERROR(VLOOKUP(H27,Athletes!$A:$B,2,FALSE)),"?",VLOOKUP(H27,Athletes!$A:$B,2,FALSE)))</f>
        <v/>
      </c>
      <c r="I28" s="5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>
        <v>35</v>
      </c>
      <c r="D29" s="28">
        <v>34</v>
      </c>
      <c r="E29" s="28">
        <v>33</v>
      </c>
      <c r="F29" s="28">
        <v>29</v>
      </c>
      <c r="G29" s="28">
        <v>23</v>
      </c>
      <c r="H29" s="28"/>
      <c r="I29" s="28"/>
      <c r="J29" s="44"/>
      <c r="K29" s="29" t="str">
        <f t="shared" ref="K29:Q29" si="36">IF(ISERROR(MATCH(K$1,$S27:$Y27,0)),"",8-MATCH(K$1,$S27:$Y27,0)+IF(ISERROR(MATCH(K$1,$S27:$Y27,0)),0,INDEX($S29:$Y29,1,MATCH(K$1,$S27:$Y27,0))))</f>
        <v/>
      </c>
      <c r="L29" s="29">
        <f t="shared" si="36"/>
        <v>7</v>
      </c>
      <c r="M29" s="29" t="str">
        <f t="shared" si="36"/>
        <v/>
      </c>
      <c r="N29" s="29">
        <f t="shared" si="36"/>
        <v>3</v>
      </c>
      <c r="O29" s="29">
        <f t="shared" si="36"/>
        <v>6</v>
      </c>
      <c r="P29" s="29">
        <f t="shared" si="36"/>
        <v>4</v>
      </c>
      <c r="Q29" s="38">
        <f t="shared" si="36"/>
        <v>5</v>
      </c>
      <c r="R29" s="17"/>
      <c r="S29" s="20">
        <f>IF(C27="","",IF(INDEX($C29:$I29,1,MATCH(S27,$S27:$Y27,0))=INDEX($C29:$I29,1,MATCH(T27,$S27:$Y27,0)),-0.5,0)+IF(INDEX($C29:$I29,1,MATCH(S27,$S27:$Y27,0))=INDEX($C29:$I29,1,MATCH(U27,$S27:$Y27,0)),-0.5,0))</f>
        <v>0</v>
      </c>
      <c r="T29" s="20">
        <f>IF(D27="","",IF(INDEX($C29:$I29,1,MATCH(T27,$S27:$Y27,0))=INDEX($C29:$I29,1,MATCH(S27,$S27:$Y27,0)),0.5,0)+IF(INDEX($C29:$I29,1,MATCH(T27,$S27:$Y27,0))=INDEX($C29:$I29,1,MATCH(U27,$S27:$Y27,0)),-0.5,0)+IF(INDEX($C29:$I29,1,MATCH(T27,$S27:$Y27,0))=INDEX($C29:$I29,1,MATCH(V27,$S27:$Y27,0)),-0.5,0))</f>
        <v>0</v>
      </c>
      <c r="U29" s="20">
        <f>IF(E27="","",IF(INDEX($C29:$I29,1,MATCH(U27,$S27:$Y27,0))=INDEX($C29:$I29,1,MATCH(S27,$S27:$Y27,0)),0.5,0)+IF(INDEX($C29:$I29,1,MATCH(U27,$S27:$Y27,0))=INDEX($C29:$I29,1,MATCH(T27,$S27:$Y27,0)),0.5,0)+IF(INDEX($C29:$I29,1,MATCH(U27,$S27:$Y27,0))=INDEX($C29:$I29,1,MATCH(V27,$S27:$Y27,0)),-0.5,0)+IF(INDEX($C29:$I29,1,MATCH(U27,$S27:$Y27,0))=INDEX($C29:$I29,1,MATCH(W27,$S27:$Y27,0)),-0.5,0))</f>
        <v>0</v>
      </c>
      <c r="V29" s="20">
        <f>IF(F27="","",IF(INDEX($C29:$I29,1,MATCH(V27,$S27:$Y27,0))=INDEX($C29:$I29,1,MATCH(T27,$S27:$Y27,0)),0.5,0)+IF(INDEX($C29:$I29,1,MATCH(V27,$S27:$Y27,0))=INDEX($C29:$I29,1,MATCH(U27,$S27:$Y27,0)),0.5,0)+IF(INDEX($C29:$I29,1,MATCH(V27,$S27:$Y27,0))=INDEX($C29:$I29,1,MATCH(W27,$S27:$Y27,0)),-0.5,0)+IF(INDEX($C29:$I29,1,MATCH(V27,$S27:$Y27,0))=INDEX($C29:$I29,1,MATCH(X27,$S27:$Y27,0)),-0.5,0))</f>
        <v>0</v>
      </c>
      <c r="W29" s="20">
        <f>IF(G27="","",IF(INDEX($C29:$I29,1,MATCH(W27,$S27:$Y27,0))=INDEX($C29:$I29,1,MATCH(U27,$S27:$Y27,0)),0.5,0)+IF(INDEX($C29:$I29,1,MATCH(W27,$S27:$Y27,0))=INDEX($C29:$I29,1,MATCH(V27,$S27:$Y27,0)),0.5,0)+IF(INDEX($C29:$I29,1,MATCH(W27,$S27:$Y27,0))=INDEX($C29:$I29,1,MATCH(X27,$S27:$Y27,0)),-0.5,0)+IF(INDEX($C29:$I29,1,MATCH(W27,$S27:$Y27,0))=INDEX($C29:$I29,1,MATCH(Y27,$S27:$Y27,0)),-0.5,0))</f>
        <v>0</v>
      </c>
      <c r="X29" s="20" t="str">
        <f>IF(H27="","",IF(INDEX($C29:$I29,1,MATCH(X27,$S27:$Y27,0))=INDEX($C29:$I29,1,MATCH(V27,$S27:$Y27,0)),0.5,0)+IF(INDEX($C29:$I29,1,MATCH(X27,$S27:$Y27,0))=INDEX($C29:$I29,1,MATCH(W27,$S27:$Y27,0)),0.5,0)+IF(INDEX($C29:$I29,1,MATCH(X27,$S27:$Y27,0))=INDEX($C29:$I29,1,MATCH(Y27,$S27:$Y27,0)),-0.5,0))</f>
        <v/>
      </c>
      <c r="Y29" s="20" t="str">
        <f>IF(I27="","",IF(INDEX($C29:$I29,1,MATCH(Y27,$S27:$Y27,0))=INDEX($C29:$I29,1,MATCH(W27,$S27:$Y27,0)),0.5,0)+IF(INDEX($C29:$I29,1,MATCH(Y27,$S27:$Y27,0))=INDEX($C29:$I29,1,MATCH(X27,$S27:$Y27,0)),0.5,0))</f>
        <v/>
      </c>
    </row>
    <row r="30" spans="1:25" ht="14.4" customHeight="1" x14ac:dyDescent="0.25">
      <c r="A30" s="84" t="s">
        <v>25</v>
      </c>
      <c r="B30" s="77" t="s">
        <v>17</v>
      </c>
      <c r="C30" s="31">
        <v>84</v>
      </c>
      <c r="D30" s="31">
        <v>44</v>
      </c>
      <c r="E30" s="31">
        <v>13</v>
      </c>
      <c r="F30" s="31">
        <v>243</v>
      </c>
      <c r="G30" s="31">
        <v>126</v>
      </c>
      <c r="H30" s="31">
        <v>202</v>
      </c>
      <c r="I30" s="59">
        <v>161</v>
      </c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Chichester</v>
      </c>
      <c r="T30" s="20" t="str" cm="1">
        <f t="array" ref="T30">IF(D30="","",INDEX($K$1:$Q$1,ROUNDUP(D30/40,0)))</f>
        <v>Crawley</v>
      </c>
      <c r="U30" s="20" t="str" cm="1">
        <f t="array" ref="U30">IF(E30="","",INDEX($K$1:$Q$1,ROUNDUP(E30/40,0)))</f>
        <v>Brighton</v>
      </c>
      <c r="V30" s="20" t="str" cm="1">
        <f t="array" ref="V30">IF(F30="","",INDEX($K$1:$Q$1,ROUNDUP(F30/40,0)))</f>
        <v>Worthing</v>
      </c>
      <c r="W30" s="20" t="str" cm="1">
        <f t="array" ref="W30">IF(G30="","",INDEX($K$1:$Q$1,ROUNDUP(G30/40,0)))</f>
        <v>Horsham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>Lewes</v>
      </c>
    </row>
    <row r="31" spans="1:25" ht="14.4" customHeight="1" x14ac:dyDescent="0.25">
      <c r="A31" s="84"/>
      <c r="B31" s="78"/>
      <c r="C31" s="26" t="str">
        <f>IF(C30="","",IF(ISERROR(VLOOKUP(C30,Athletes!$A:$B,2,FALSE)),"?",VLOOKUP(C30,Athletes!$A:$B,2,FALSE)))</f>
        <v>Max Gayle</v>
      </c>
      <c r="D31" s="26" t="str">
        <f>IF(D30="","",IF(ISERROR(VLOOKUP(D30,Athletes!$A:$B,2,FALSE)),"?",VLOOKUP(D30,Athletes!$A:$B,2,FALSE)))</f>
        <v>Ethan Cowell</v>
      </c>
      <c r="E31" s="26" t="str">
        <f>IF(E30="","",IF(ISERROR(VLOOKUP(E30,Athletes!$A:$B,2,FALSE)),"?",VLOOKUP(E30,Athletes!$A:$B,2,FALSE)))</f>
        <v>Isaac Machin</v>
      </c>
      <c r="F31" s="26" t="str">
        <f>IF(F30="","",IF(ISERROR(VLOOKUP(F30,Athletes!$A:$B,2,FALSE)),"?",VLOOKUP(F30,Athletes!$A:$B,2,FALSE)))</f>
        <v>Prince Andrew</v>
      </c>
      <c r="G31" s="26" t="str">
        <f>IF(G30="","",IF(ISERROR(VLOOKUP(G30,Athletes!$A:$B,2,FALSE)),"?",VLOOKUP(G30,Athletes!$A:$B,2,FALSE)))</f>
        <v>Matthew Down</v>
      </c>
      <c r="H31" s="26" t="str">
        <f>IF(H30="","",IF(ISERROR(VLOOKUP(H30,Athletes!$A:$B,2,FALSE)),"?",VLOOKUP(H30,Athletes!$A:$B,2,FALSE)))</f>
        <v>Jesse Coleman</v>
      </c>
      <c r="I31" s="56" t="str">
        <f>IF(I30="","",IF(ISERROR(VLOOKUP(I30,Athletes!$A:$B,2,FALSE)),"?",VLOOKUP(I30,Athletes!$A:$B,2,FALSE)))</f>
        <v>Oscar Fermor-McGhie</v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79"/>
      <c r="C32" s="28">
        <v>56</v>
      </c>
      <c r="D32" s="28">
        <v>50</v>
      </c>
      <c r="E32" s="28">
        <v>46</v>
      </c>
      <c r="F32" s="28">
        <v>42</v>
      </c>
      <c r="G32" s="28">
        <v>41</v>
      </c>
      <c r="H32" s="28">
        <v>38</v>
      </c>
      <c r="I32" s="60">
        <v>36</v>
      </c>
      <c r="J32" s="43"/>
      <c r="K32" s="64">
        <f t="shared" ref="K32:Q32" si="37">IF(ISERROR(MATCH(K$1,$S30:$Y30,0)),"",8-MATCH(K$1,$S30:$Y30,0)+IF(ISERROR(MATCH(K$1,$S30:$Y30,0)),0,INDEX($S32:$Y32,1,MATCH(K$1,$S30:$Y30,0))))</f>
        <v>5</v>
      </c>
      <c r="L32" s="29">
        <f t="shared" si="37"/>
        <v>6</v>
      </c>
      <c r="M32" s="29">
        <f t="shared" si="37"/>
        <v>7</v>
      </c>
      <c r="N32" s="29">
        <f t="shared" si="37"/>
        <v>3</v>
      </c>
      <c r="O32" s="29">
        <f t="shared" si="37"/>
        <v>1</v>
      </c>
      <c r="P32" s="29">
        <f t="shared" si="37"/>
        <v>2</v>
      </c>
      <c r="Q32" s="38">
        <f t="shared" si="37"/>
        <v>4</v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0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0</v>
      </c>
      <c r="X32" s="20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>0</v>
      </c>
      <c r="Y32" s="20">
        <f>IF(I30="","",IF(INDEX($C32:$I32,1,MATCH(Y30,$S30:$Y30,0))=INDEX($C32:$I32,1,MATCH(W30,$S30:$Y30,0)),0.5,0)+IF(INDEX($C32:$I32,1,MATCH(Y30,$S30:$Y30,0))=INDEX($C32:$I32,1,MATCH(X30,$S30:$Y30,0)),0.5,0))</f>
        <v>0</v>
      </c>
    </row>
    <row r="33" spans="1:25" ht="14.4" x14ac:dyDescent="0.25">
      <c r="A33" s="84"/>
      <c r="B33" s="78" t="s">
        <v>18</v>
      </c>
      <c r="C33" s="15">
        <v>12</v>
      </c>
      <c r="D33" s="15">
        <v>41</v>
      </c>
      <c r="E33" s="15">
        <v>83</v>
      </c>
      <c r="F33" s="15">
        <v>127</v>
      </c>
      <c r="G33" s="15">
        <v>211</v>
      </c>
      <c r="H33" s="15"/>
      <c r="I33" s="15"/>
      <c r="J33" s="43"/>
      <c r="K33" s="20"/>
      <c r="L33" s="20"/>
      <c r="M33" s="20"/>
      <c r="N33" s="20"/>
      <c r="O33" s="20"/>
      <c r="P33" s="20"/>
      <c r="Q33" s="36"/>
      <c r="R33" s="20"/>
      <c r="S33" s="20" t="str" cm="1">
        <f t="array" ref="S33">IF(C33="","",INDEX($K$1:$Q$1,ROUNDUP(C33/40,0)))</f>
        <v>Brighton</v>
      </c>
      <c r="T33" s="20" t="str" cm="1">
        <f t="array" ref="T33">IF(D33="","",INDEX($K$1:$Q$1,ROUNDUP(D33/40,0)))</f>
        <v>Crawley</v>
      </c>
      <c r="U33" s="20" t="str" cm="1">
        <f t="array" ref="U33">IF(E33="","",INDEX($K$1:$Q$1,ROUNDUP(E33/40,0)))</f>
        <v>Chichester</v>
      </c>
      <c r="V33" s="20" t="str" cm="1">
        <f t="array" ref="V33">IF(F33="","",INDEX($K$1:$Q$1,ROUNDUP(F33/40,0)))</f>
        <v>Horsham</v>
      </c>
      <c r="W33" s="20" t="str" cm="1">
        <f t="array" ref="W33">IF(G33="","",INDEX($K$1:$Q$1,ROUNDUP(G33/40,0)))</f>
        <v>Phoenix</v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84"/>
      <c r="B34" s="78"/>
      <c r="C34" s="26" t="str">
        <f>IF(C33="","",IF(ISERROR(VLOOKUP(C33,Athletes!$A:$B,2,FALSE)),"?",VLOOKUP(C33,Athletes!$A:$B,2,FALSE)))</f>
        <v>Taylor Thom-Watts</v>
      </c>
      <c r="D34" s="26" t="str">
        <f>IF(D33="","",IF(ISERROR(VLOOKUP(D33,Athletes!$A:$B,2,FALSE)),"?",VLOOKUP(D33,Athletes!$A:$B,2,FALSE)))</f>
        <v>Damola Atinaro</v>
      </c>
      <c r="E34" s="26" t="str">
        <f>IF(E33="","",IF(ISERROR(VLOOKUP(E33,Athletes!$A:$B,2,FALSE)),"?",VLOOKUP(E33,Athletes!$A:$B,2,FALSE)))</f>
        <v>Eden Winstanley</v>
      </c>
      <c r="F34" s="26" t="str">
        <f>IF(F33="","",IF(ISERROR(VLOOKUP(F33,Athletes!$A:$B,2,FALSE)),"?",VLOOKUP(F33,Athletes!$A:$B,2,FALSE)))</f>
        <v>Cameron  Nuttall</v>
      </c>
      <c r="G34" s="26" t="str">
        <f>IF(G33="","",IF(ISERROR(VLOOKUP(G33,Athletes!$A:$B,2,FALSE)),"?",VLOOKUP(G33,Athletes!$A:$B,2,FALSE)))</f>
        <v>Riley Lecheminant-Pay</v>
      </c>
      <c r="H34" s="26" t="str">
        <f>IF(H33="","",IF(ISERROR(VLOOKUP(H33,Athletes!$A:$B,2,FALSE)),"?",VLOOKUP(H33,Athletes!$A:$B,2,FALSE)))</f>
        <v/>
      </c>
      <c r="I34" s="56" t="str">
        <f>IF(I33="","",IF(ISERROR(VLOOKUP(I33,Athletes!$A:$B,2,FALSE)),"?",VLOOKUP(I33,Athletes!$A:$B,2,FALSE)))</f>
        <v/>
      </c>
      <c r="J34" s="43"/>
      <c r="K34" s="20"/>
      <c r="L34" s="20"/>
      <c r="M34" s="20"/>
      <c r="N34" s="20"/>
      <c r="O34" s="20"/>
      <c r="P34" s="20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85"/>
      <c r="B35" s="80"/>
      <c r="C35" s="16">
        <v>43</v>
      </c>
      <c r="D35" s="16">
        <v>43</v>
      </c>
      <c r="E35" s="16">
        <v>40</v>
      </c>
      <c r="F35" s="16">
        <v>37</v>
      </c>
      <c r="G35" s="16">
        <v>19</v>
      </c>
      <c r="H35" s="16"/>
      <c r="I35" s="16"/>
      <c r="J35" s="46"/>
      <c r="K35" s="17">
        <f t="shared" ref="K35:Q35" si="38">IF(ISERROR(MATCH(K$1,$S33:$Y33,0)),"",8-MATCH(K$1,$S33:$Y33,0)+IF(ISERROR(MATCH(K$1,$S33:$Y33,0)),0,INDEX($S35:$Y35,1,MATCH(K$1,$S33:$Y33,0))))</f>
        <v>6.5</v>
      </c>
      <c r="L35" s="17">
        <f t="shared" si="38"/>
        <v>6.5</v>
      </c>
      <c r="M35" s="17">
        <f t="shared" si="38"/>
        <v>5</v>
      </c>
      <c r="N35" s="17">
        <f t="shared" si="38"/>
        <v>4</v>
      </c>
      <c r="O35" s="17" t="str">
        <f t="shared" si="38"/>
        <v/>
      </c>
      <c r="P35" s="17">
        <f t="shared" si="38"/>
        <v>3</v>
      </c>
      <c r="Q35" s="37" t="str">
        <f t="shared" si="38"/>
        <v/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-0.5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0.5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0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0</v>
      </c>
      <c r="W35" s="20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>0</v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28.8" x14ac:dyDescent="0.3">
      <c r="A36" s="53" t="s">
        <v>27</v>
      </c>
      <c r="B36" s="65"/>
      <c r="C36" s="10"/>
      <c r="D36" s="10"/>
      <c r="E36" s="10"/>
      <c r="F36" s="10"/>
      <c r="G36" s="10"/>
      <c r="H36" s="10"/>
      <c r="I36" s="10"/>
      <c r="J36" s="47"/>
      <c r="K36" s="11">
        <f t="shared" ref="K36:Q36" si="39">SUM(K4:K35)</f>
        <v>73.5</v>
      </c>
      <c r="L36" s="11">
        <f t="shared" si="39"/>
        <v>79.5</v>
      </c>
      <c r="M36" s="11">
        <f t="shared" si="39"/>
        <v>37.5</v>
      </c>
      <c r="N36" s="11">
        <f t="shared" si="39"/>
        <v>68.5</v>
      </c>
      <c r="O36" s="11">
        <f t="shared" si="39"/>
        <v>29.5</v>
      </c>
      <c r="P36" s="11">
        <f t="shared" si="39"/>
        <v>50</v>
      </c>
      <c r="Q36" s="41">
        <f t="shared" si="39"/>
        <v>32.5</v>
      </c>
      <c r="R36" s="21"/>
    </row>
  </sheetData>
  <mergeCells count="19">
    <mergeCell ref="A24:A29"/>
    <mergeCell ref="A30:A35"/>
    <mergeCell ref="B27:B29"/>
    <mergeCell ref="B30:B32"/>
    <mergeCell ref="B33:B35"/>
    <mergeCell ref="B24:B26"/>
    <mergeCell ref="B14:B15"/>
    <mergeCell ref="A14:A15"/>
    <mergeCell ref="A16:A17"/>
    <mergeCell ref="A8:A13"/>
    <mergeCell ref="A18:A23"/>
    <mergeCell ref="B16:B17"/>
    <mergeCell ref="B18:B20"/>
    <mergeCell ref="B21:B23"/>
    <mergeCell ref="B2:B4"/>
    <mergeCell ref="A2:A7"/>
    <mergeCell ref="B5:B7"/>
    <mergeCell ref="B8:B10"/>
    <mergeCell ref="B11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E839-3016-47CF-B097-49546ABD9EE4}">
  <dimension ref="A1:Y42"/>
  <sheetViews>
    <sheetView zoomScaleNormal="100" workbookViewId="0">
      <pane ySplit="1" topLeftCell="A23" activePane="bottomLeft" state="frozen"/>
      <selection activeCell="I1" sqref="I1"/>
      <selection pane="bottomLeft" activeCell="C5" sqref="C5"/>
    </sheetView>
  </sheetViews>
  <sheetFormatPr defaultRowHeight="13.8" x14ac:dyDescent="0.25"/>
  <cols>
    <col min="1" max="1" width="26.8984375" bestFit="1" customWidth="1"/>
    <col min="3" max="4" width="14.69921875" bestFit="1" customWidth="1"/>
    <col min="5" max="5" width="13.69921875" bestFit="1" customWidth="1"/>
    <col min="6" max="6" width="12" bestFit="1" customWidth="1"/>
    <col min="7" max="7" width="12.59765625" bestFit="1" customWidth="1"/>
    <col min="8" max="8" width="13.69921875" bestFit="1" customWidth="1"/>
    <col min="9" max="9" width="8.19921875" customWidth="1"/>
    <col min="10" max="10" width="3.199218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5.898437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78" t="s">
        <v>28</v>
      </c>
      <c r="B2" s="77" t="s">
        <v>17</v>
      </c>
      <c r="C2" s="54">
        <v>16</v>
      </c>
      <c r="D2" s="54">
        <v>131</v>
      </c>
      <c r="E2" s="54">
        <v>51</v>
      </c>
      <c r="F2" s="54">
        <v>259</v>
      </c>
      <c r="G2" s="54">
        <v>204</v>
      </c>
      <c r="H2" s="54">
        <v>89</v>
      </c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Brighton</v>
      </c>
      <c r="T2" s="20" t="str" cm="1">
        <f t="array" ref="T2">IF(D2="","",INDEX($K$1:$Q$1,ROUNDUP(D2/40,0)))</f>
        <v>Horsham</v>
      </c>
      <c r="U2" s="20" t="str" cm="1">
        <f t="array" ref="U2">IF(E2="","",INDEX($K$1:$Q$1,ROUNDUP(E2/40,0)))</f>
        <v>Crawley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>Chichester</v>
      </c>
      <c r="Y2" s="20" t="str" cm="1">
        <f t="array" ref="Y2">IF(I2="","",INDEX($K$1:$Q$1,ROUNDUP(I2/40,0)))</f>
        <v/>
      </c>
    </row>
    <row r="3" spans="1:25" ht="14.4" x14ac:dyDescent="0.25">
      <c r="A3" s="78"/>
      <c r="B3" s="78"/>
      <c r="C3" s="26" t="str">
        <f>IF(C2="","",IF(ISERROR(VLOOKUP(C2,Athletes!$A:$B,2,FALSE)),"?",VLOOKUP(C2,Athletes!$A:$B,2,FALSE)))</f>
        <v>Martha Challis</v>
      </c>
      <c r="D3" s="26" t="str">
        <f>IF(D2="","",IF(ISERROR(VLOOKUP(D2,Athletes!$A:$B,2,FALSE)),"?",VLOOKUP(D2,Athletes!$A:$B,2,FALSE)))</f>
        <v>Isabella Akpoveta</v>
      </c>
      <c r="E3" s="26" t="str">
        <f>IF(E2="","",IF(ISERROR(VLOOKUP(E2,Athletes!$A:$B,2,FALSE)),"?",VLOOKUP(E2,Athletes!$A:$B,2,FALSE)))</f>
        <v>Jennifer Klein</v>
      </c>
      <c r="F3" s="26" t="str">
        <f>IF(F2="","",IF(ISERROR(VLOOKUP(F2,Athletes!$A:$B,2,FALSE)),"?",VLOOKUP(F2,Athletes!$A:$B,2,FALSE)))</f>
        <v>Amy Haydon</v>
      </c>
      <c r="G3" s="26" t="str">
        <f>IF(G2="","",IF(ISERROR(VLOOKUP(G2,Athletes!$A:$B,2,FALSE)),"?",VLOOKUP(G2,Athletes!$A:$B,2,FALSE)))</f>
        <v>Layna Buckley</v>
      </c>
      <c r="H3" s="26" t="str">
        <f>IF(H2="","",IF(ISERROR(VLOOKUP(H2,Athletes!$A:$B,2,FALSE)),"?",VLOOKUP(H2,Athletes!$A:$B,2,FALSE)))</f>
        <v>Ashanti Walker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78"/>
      <c r="B4" s="79"/>
      <c r="C4" s="57">
        <v>26</v>
      </c>
      <c r="D4" s="57">
        <v>26.2</v>
      </c>
      <c r="E4" s="57">
        <v>26.4</v>
      </c>
      <c r="F4" s="57">
        <v>27.8</v>
      </c>
      <c r="G4" s="57">
        <v>28.4</v>
      </c>
      <c r="H4" s="57">
        <v>29.8</v>
      </c>
      <c r="I4" s="58"/>
      <c r="J4" s="43"/>
      <c r="K4" s="64">
        <f>IF(ISERROR(MATCH(K$1,$S2:$Y2,0)),"",8-MATCH(K$1,$S2:$Y2,0))</f>
        <v>7</v>
      </c>
      <c r="L4" s="29">
        <f t="shared" ref="L4:Q4" si="0">IF(ISERROR(MATCH(L$1,$S2:$Y2,0)),"",8-MATCH(L$1,$S2:$Y2,0))</f>
        <v>5</v>
      </c>
      <c r="M4" s="29">
        <f t="shared" si="0"/>
        <v>2</v>
      </c>
      <c r="N4" s="29">
        <f t="shared" si="0"/>
        <v>6</v>
      </c>
      <c r="O4" s="29" t="str">
        <f t="shared" si="0"/>
        <v/>
      </c>
      <c r="P4" s="29">
        <f t="shared" si="0"/>
        <v>3</v>
      </c>
      <c r="Q4" s="38">
        <f t="shared" si="0"/>
        <v>4</v>
      </c>
      <c r="R4" s="17"/>
      <c r="S4" s="20"/>
      <c r="T4" s="20"/>
      <c r="U4" s="20"/>
      <c r="V4" s="20"/>
      <c r="W4" s="20"/>
      <c r="X4" s="20"/>
      <c r="Y4" s="20"/>
    </row>
    <row r="5" spans="1:25" ht="14.4" x14ac:dyDescent="0.25">
      <c r="A5" s="78"/>
      <c r="B5" s="78" t="s">
        <v>18</v>
      </c>
      <c r="C5" s="27">
        <v>135</v>
      </c>
      <c r="D5" s="27">
        <v>17</v>
      </c>
      <c r="E5" s="27">
        <v>59</v>
      </c>
      <c r="F5" s="27">
        <v>255</v>
      </c>
      <c r="G5" s="27">
        <v>208</v>
      </c>
      <c r="H5" s="27"/>
      <c r="I5" s="27"/>
      <c r="J5" s="43"/>
      <c r="K5" s="26"/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Horsham</v>
      </c>
      <c r="T5" s="20" t="str" cm="1">
        <f t="array" ref="T5">IF(D5="","",INDEX($K$1:$Q$1,ROUNDUP(D5/40,0)))</f>
        <v>Brighton</v>
      </c>
      <c r="U5" s="20" t="str" cm="1">
        <f t="array" ref="U5">IF(E5="","",INDEX($K$1:$Q$1,ROUNDUP(E5/40,0)))</f>
        <v>Crawley</v>
      </c>
      <c r="V5" s="20" t="str" cm="1">
        <f t="array" ref="V5">IF(F5="","",INDEX($K$1:$Q$1,ROUNDUP(F5/40,0)))</f>
        <v>Worthing</v>
      </c>
      <c r="W5" s="20" t="str" cm="1">
        <f t="array" ref="W5">IF(G5="","",INDEX($K$1:$Q$1,ROUNDUP(G5/40,0)))</f>
        <v>Phoenix</v>
      </c>
      <c r="X5" s="20" t="str" cm="1">
        <f t="array" ref="X5">IF(H5="","",INDEX($K$1:$Q$1,ROUNDUP(H5/40,0)))</f>
        <v/>
      </c>
      <c r="Y5" s="20" t="str" cm="1">
        <f t="array" ref="Y5">IF(I5="","",INDEX($K$1:$Q$1,ROUNDUP(I5/40,0)))</f>
        <v/>
      </c>
    </row>
    <row r="6" spans="1:25" ht="14.4" x14ac:dyDescent="0.25">
      <c r="A6" s="78"/>
      <c r="B6" s="78"/>
      <c r="C6" s="26" t="str">
        <f>IF(C5="","",IF(ISERROR(VLOOKUP(C5,Athletes!$A:$B,2,FALSE)),"?",VLOOKUP(C5,Athletes!$A:$B,2,FALSE)))</f>
        <v>Maia Columbo</v>
      </c>
      <c r="D6" s="26" t="str">
        <f>IF(D5="","",IF(ISERROR(VLOOKUP(D5,Athletes!$A:$B,2,FALSE)),"?",VLOOKUP(D5,Athletes!$A:$B,2,FALSE)))</f>
        <v>Jaiten Best</v>
      </c>
      <c r="E6" s="26" t="str">
        <f>IF(E5="","",IF(ISERROR(VLOOKUP(E5,Athletes!$A:$B,2,FALSE)),"?",VLOOKUP(E5,Athletes!$A:$B,2,FALSE)))</f>
        <v>Keira Bruce</v>
      </c>
      <c r="F6" s="26" t="str">
        <f>IF(F5="","",IF(ISERROR(VLOOKUP(F5,Athletes!$A:$B,2,FALSE)),"?",VLOOKUP(F5,Athletes!$A:$B,2,FALSE)))</f>
        <v>Isabel Griggs</v>
      </c>
      <c r="G6" s="26" t="str">
        <f>IF(G5="","",IF(ISERROR(VLOOKUP(G5,Athletes!$A:$B,2,FALSE)),"?",VLOOKUP(G5,Athletes!$A:$B,2,FALSE)))</f>
        <v>Matilda Masset</v>
      </c>
      <c r="H6" s="26" t="str">
        <f>IF(H5="","",IF(ISERROR(VLOOKUP(H5,Athletes!$A:$B,2,FALSE)),"?",VLOOKUP(H5,Athletes!$A:$B,2,FALSE)))</f>
        <v/>
      </c>
      <c r="I6" s="56" t="str">
        <f>IF(I5="","",IF(ISERROR(VLOOKUP(I5,Athletes!$A:$B,2,FALSE)),"?",VLOOKUP(I5,Athletes!$A:$B,2,FALSE)))</f>
        <v/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5" ht="14.4" x14ac:dyDescent="0.25">
      <c r="A7" s="79"/>
      <c r="B7" s="79"/>
      <c r="C7" s="28">
        <v>26.1</v>
      </c>
      <c r="D7" s="28">
        <v>27.1</v>
      </c>
      <c r="E7" s="28">
        <v>27.2</v>
      </c>
      <c r="F7" s="28">
        <v>27.2</v>
      </c>
      <c r="G7" s="28">
        <v>29.2</v>
      </c>
      <c r="H7" s="28"/>
      <c r="I7" s="28"/>
      <c r="J7" s="44"/>
      <c r="K7" s="29">
        <f>IF(ISERROR(MATCH(K$1,$S5:$Y5,0)),"",8-MATCH(K$1,$S5:$Y5,0))</f>
        <v>6</v>
      </c>
      <c r="L7" s="29">
        <f t="shared" ref="L7:Q7" si="1">IF(ISERROR(MATCH(L$1,$S5:$Y5,0)),"",8-MATCH(L$1,$S5:$Y5,0))</f>
        <v>5</v>
      </c>
      <c r="M7" s="29" t="str">
        <f t="shared" si="1"/>
        <v/>
      </c>
      <c r="N7" s="29">
        <f t="shared" si="1"/>
        <v>7</v>
      </c>
      <c r="O7" s="29" t="str">
        <f t="shared" si="1"/>
        <v/>
      </c>
      <c r="P7" s="29">
        <f t="shared" si="1"/>
        <v>3</v>
      </c>
      <c r="Q7" s="38">
        <f t="shared" si="1"/>
        <v>4</v>
      </c>
      <c r="R7" s="17"/>
      <c r="S7" s="20"/>
      <c r="T7" s="20"/>
      <c r="U7" s="20"/>
      <c r="V7" s="20"/>
      <c r="W7" s="20"/>
      <c r="X7" s="20"/>
      <c r="Y7" s="20"/>
    </row>
    <row r="8" spans="1:25" ht="14.4" x14ac:dyDescent="0.25">
      <c r="A8" s="81" t="s">
        <v>19</v>
      </c>
      <c r="B8" s="81" t="s">
        <v>17</v>
      </c>
      <c r="C8" s="31">
        <v>19</v>
      </c>
      <c r="D8" s="31">
        <v>56</v>
      </c>
      <c r="E8" s="31">
        <v>132</v>
      </c>
      <c r="F8" s="61">
        <v>259</v>
      </c>
      <c r="G8" s="31">
        <v>205</v>
      </c>
      <c r="H8" s="31">
        <v>166</v>
      </c>
      <c r="I8" s="59"/>
      <c r="J8" s="45"/>
      <c r="K8" s="62"/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Brighton</v>
      </c>
      <c r="T8" s="20" t="str" cm="1">
        <f t="array" ref="T8">IF(D8="","",INDEX($K$1:$Q$1,ROUNDUP(D8/40,0)))</f>
        <v>Crawley</v>
      </c>
      <c r="U8" s="20" t="str" cm="1">
        <f t="array" ref="U8">IF(E8="","",INDEX($K$1:$Q$1,ROUNDUP(E8/40,0)))</f>
        <v>Horsham</v>
      </c>
      <c r="V8" s="20" t="str" cm="1">
        <f t="array" ref="V8">IF(F8="","",INDEX($K$1:$Q$1,ROUNDUP(F8/40,0)))</f>
        <v>Worthing</v>
      </c>
      <c r="W8" s="20" t="str" cm="1">
        <f t="array" ref="W8">IF(G8="","",INDEX($K$1:$Q$1,ROUNDUP(G8/40,0)))</f>
        <v>Phoenix</v>
      </c>
      <c r="X8" s="20" t="str" cm="1">
        <f t="array" ref="X8">IF(H8="","",INDEX($K$1:$Q$1,ROUNDUP(H8/40,0)))</f>
        <v>Lewes</v>
      </c>
      <c r="Y8" s="20" t="str" cm="1">
        <f t="array" ref="Y8">IF(I8="","",INDEX($K$1:$Q$1,ROUNDUP(I8/40,0)))</f>
        <v/>
      </c>
    </row>
    <row r="9" spans="1:25" ht="14.4" x14ac:dyDescent="0.25">
      <c r="A9" s="82"/>
      <c r="B9" s="82"/>
      <c r="C9" s="26" t="str">
        <f>IF(C8="","",IF(ISERROR(VLOOKUP(C8,Athletes!$A:$B,2,FALSE)),"?",VLOOKUP(C8,Athletes!$A:$B,2,FALSE)))</f>
        <v>Rosa Pucci</v>
      </c>
      <c r="D9" s="26" t="str">
        <f>IF(D8="","",IF(ISERROR(VLOOKUP(D8,Athletes!$A:$B,2,FALSE)),"?",VLOOKUP(D8,Athletes!$A:$B,2,FALSE)))</f>
        <v>Maya Westgate</v>
      </c>
      <c r="E9" s="26" t="str">
        <f>IF(E8="","",IF(ISERROR(VLOOKUP(E8,Athletes!$A:$B,2,FALSE)),"?",VLOOKUP(E8,Athletes!$A:$B,2,FALSE)))</f>
        <v>Ruby-lily Marsh</v>
      </c>
      <c r="F9" s="26" t="str">
        <f>IF(F8="","",IF(ISERROR(VLOOKUP(F8,Athletes!$A:$B,2,FALSE)),"?",VLOOKUP(F8,Athletes!$A:$B,2,FALSE)))</f>
        <v>Amy Haydon</v>
      </c>
      <c r="G9" s="26" t="str">
        <f>IF(G8="","",IF(ISERROR(VLOOKUP(G8,Athletes!$A:$B,2,FALSE)),"?",VLOOKUP(G8,Athletes!$A:$B,2,FALSE)))</f>
        <v>Jessica Taylor</v>
      </c>
      <c r="H9" s="26" t="str">
        <f>IF(H8="","",IF(ISERROR(VLOOKUP(H8,Athletes!$A:$B,2,FALSE)),"?",VLOOKUP(H8,Athletes!$A:$B,2,FALSE)))</f>
        <v>Evie Button</v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5" ht="14.4" x14ac:dyDescent="0.25">
      <c r="A10" s="82"/>
      <c r="B10" s="83"/>
      <c r="C10" s="28">
        <v>55.6</v>
      </c>
      <c r="D10" s="28">
        <v>59.3</v>
      </c>
      <c r="E10" s="28">
        <v>59.4</v>
      </c>
      <c r="F10" s="28">
        <v>60.7</v>
      </c>
      <c r="G10" s="28">
        <v>61.1</v>
      </c>
      <c r="H10" s="28">
        <v>69.5</v>
      </c>
      <c r="I10" s="60"/>
      <c r="J10" s="43"/>
      <c r="K10" s="64">
        <f>IF(ISERROR(MATCH(K$1,$S8:$Y8,0)),"",8-MATCH(K$1,$S8:$Y8,0))</f>
        <v>7</v>
      </c>
      <c r="L10" s="29">
        <f t="shared" ref="L10:Q10" si="2">IF(ISERROR(MATCH(L$1,$S8:$Y8,0)),"",8-MATCH(L$1,$S8:$Y8,0))</f>
        <v>6</v>
      </c>
      <c r="M10" s="29" t="str">
        <f t="shared" si="2"/>
        <v/>
      </c>
      <c r="N10" s="29">
        <f t="shared" si="2"/>
        <v>5</v>
      </c>
      <c r="O10" s="29">
        <f t="shared" si="2"/>
        <v>2</v>
      </c>
      <c r="P10" s="29">
        <f t="shared" si="2"/>
        <v>3</v>
      </c>
      <c r="Q10" s="38">
        <f t="shared" si="2"/>
        <v>4</v>
      </c>
      <c r="R10" s="17"/>
      <c r="S10" s="20"/>
      <c r="T10" s="20"/>
      <c r="U10" s="20"/>
      <c r="V10" s="20"/>
      <c r="W10" s="20"/>
      <c r="X10" s="20"/>
      <c r="Y10" s="20"/>
    </row>
    <row r="11" spans="1:25" ht="14.4" x14ac:dyDescent="0.25">
      <c r="A11" s="82"/>
      <c r="B11" s="82" t="s">
        <v>18</v>
      </c>
      <c r="C11" s="27">
        <v>131</v>
      </c>
      <c r="D11" s="27">
        <v>18</v>
      </c>
      <c r="E11" s="27">
        <v>208</v>
      </c>
      <c r="F11" s="27">
        <v>58</v>
      </c>
      <c r="G11" s="27">
        <v>89</v>
      </c>
      <c r="H11" s="27">
        <v>258</v>
      </c>
      <c r="I11" s="27"/>
      <c r="J11" s="43"/>
      <c r="K11" s="26"/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Horsham</v>
      </c>
      <c r="T11" s="20" t="str" cm="1">
        <f t="array" ref="T11">IF(D11="","",INDEX($K$1:$Q$1,ROUNDUP(D11/40,0)))</f>
        <v>Brighton</v>
      </c>
      <c r="U11" s="20" t="str" cm="1">
        <f t="array" ref="U11">IF(E11="","",INDEX($K$1:$Q$1,ROUNDUP(E11/40,0)))</f>
        <v>Phoenix</v>
      </c>
      <c r="V11" s="20" t="str" cm="1">
        <f t="array" ref="V11">IF(F11="","",INDEX($K$1:$Q$1,ROUNDUP(F11/40,0)))</f>
        <v>Crawley</v>
      </c>
      <c r="W11" s="20" t="str" cm="1">
        <f t="array" ref="W11">IF(G11="","",INDEX($K$1:$Q$1,ROUNDUP(G11/40,0)))</f>
        <v>Chichester</v>
      </c>
      <c r="X11" s="20" t="str" cm="1">
        <f t="array" ref="X11">IF(H11="","",INDEX($K$1:$Q$1,ROUNDUP(H11/40,0)))</f>
        <v>Worthing</v>
      </c>
      <c r="Y11" s="20" t="str" cm="1">
        <f t="array" ref="Y11">IF(I11="","",INDEX($K$1:$Q$1,ROUNDUP(I11/40,0)))</f>
        <v/>
      </c>
    </row>
    <row r="12" spans="1:25" ht="14.4" x14ac:dyDescent="0.25">
      <c r="A12" s="82"/>
      <c r="B12" s="82"/>
      <c r="C12" s="26" t="str">
        <f>IF(C11="","",IF(ISERROR(VLOOKUP(C11,Athletes!$A:$B,2,FALSE)),"?",VLOOKUP(C11,Athletes!$A:$B,2,FALSE)))</f>
        <v>Isabella Akpoveta</v>
      </c>
      <c r="D12" s="26" t="str">
        <f>IF(D11="","",IF(ISERROR(VLOOKUP(D11,Athletes!$A:$B,2,FALSE)),"?",VLOOKUP(D11,Athletes!$A:$B,2,FALSE)))</f>
        <v>Charley Short</v>
      </c>
      <c r="E12" s="26" t="str">
        <f>IF(E11="","",IF(ISERROR(VLOOKUP(E11,Athletes!$A:$B,2,FALSE)),"?",VLOOKUP(E11,Athletes!$A:$B,2,FALSE)))</f>
        <v>Matilda Masset</v>
      </c>
      <c r="F12" s="26" t="str">
        <f>IF(F11="","",IF(ISERROR(VLOOKUP(F11,Athletes!$A:$B,2,FALSE)),"?",VLOOKUP(F11,Athletes!$A:$B,2,FALSE)))</f>
        <v>Kaylee Cowell</v>
      </c>
      <c r="G12" s="26" t="str">
        <f>IF(G11="","",IF(ISERROR(VLOOKUP(G11,Athletes!$A:$B,2,FALSE)),"?",VLOOKUP(G11,Athletes!$A:$B,2,FALSE)))</f>
        <v>Ashanti Walker</v>
      </c>
      <c r="H12" s="26" t="str">
        <f>IF(H11="","",IF(ISERROR(VLOOKUP(H11,Athletes!$A:$B,2,FALSE)),"?",VLOOKUP(H11,Athletes!$A:$B,2,FALSE)))</f>
        <v>Georgia Spells</v>
      </c>
      <c r="I12" s="5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3"/>
      <c r="B13" s="83"/>
      <c r="C13" s="28">
        <v>58.9</v>
      </c>
      <c r="D13" s="28">
        <v>61.2</v>
      </c>
      <c r="E13" s="28">
        <v>62.2</v>
      </c>
      <c r="F13" s="28">
        <v>62.4</v>
      </c>
      <c r="G13" s="28">
        <v>65</v>
      </c>
      <c r="H13" s="28">
        <v>67.599999999999994</v>
      </c>
      <c r="I13" s="28"/>
      <c r="J13" s="44"/>
      <c r="K13" s="29">
        <f>IF(ISERROR(MATCH(K$1,$S11:$Y11,0)),"",8-MATCH(K$1,$S11:$Y11,0))</f>
        <v>6</v>
      </c>
      <c r="L13" s="29">
        <f t="shared" ref="L13:Q13" si="3">IF(ISERROR(MATCH(L$1,$S11:$Y11,0)),"",8-MATCH(L$1,$S11:$Y11,0))</f>
        <v>4</v>
      </c>
      <c r="M13" s="29">
        <f t="shared" si="3"/>
        <v>3</v>
      </c>
      <c r="N13" s="29">
        <f t="shared" si="3"/>
        <v>7</v>
      </c>
      <c r="O13" s="29" t="str">
        <f t="shared" si="3"/>
        <v/>
      </c>
      <c r="P13" s="29">
        <f t="shared" si="3"/>
        <v>5</v>
      </c>
      <c r="Q13" s="38">
        <f t="shared" si="3"/>
        <v>2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1" t="s">
        <v>29</v>
      </c>
      <c r="B14" s="81" t="s">
        <v>17</v>
      </c>
      <c r="C14" s="31">
        <v>51</v>
      </c>
      <c r="D14" s="31">
        <v>20</v>
      </c>
      <c r="E14" s="31">
        <v>133</v>
      </c>
      <c r="F14" s="31">
        <v>256</v>
      </c>
      <c r="G14" s="31">
        <v>205</v>
      </c>
      <c r="H14" s="31"/>
      <c r="I14" s="59"/>
      <c r="J14" s="45"/>
      <c r="K14" s="62"/>
      <c r="L14" s="32"/>
      <c r="M14" s="32"/>
      <c r="N14" s="32"/>
      <c r="O14" s="32"/>
      <c r="P14" s="32"/>
      <c r="Q14" s="39"/>
      <c r="R14" s="20"/>
      <c r="S14" s="20" t="str" cm="1">
        <f t="array" ref="S14">IF(C14="","",INDEX($K$1:$Q$1,ROUNDUP(C14/40,0)))</f>
        <v>Crawley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Horsham</v>
      </c>
      <c r="V14" s="20" t="str" cm="1">
        <f t="array" ref="V14">IF(F14="","",INDEX($K$1:$Q$1,ROUNDUP(F14/40,0)))</f>
        <v>Worthing</v>
      </c>
      <c r="W14" s="20" t="str" cm="1">
        <f t="array" ref="W14">IF(G14="","",INDEX($K$1:$Q$1,ROUNDUP(G14/40,0)))</f>
        <v>Phoenix</v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2"/>
      <c r="B15" s="82"/>
      <c r="C15" s="26" t="str">
        <f>IF(C14="","",IF(ISERROR(VLOOKUP(C14,Athletes!$A:$B,2,FALSE)),"?",VLOOKUP(C14,Athletes!$A:$B,2,FALSE)))</f>
        <v>Jennifer Klein</v>
      </c>
      <c r="D15" s="26" t="str">
        <f>IF(D14="","",IF(ISERROR(VLOOKUP(D14,Athletes!$A:$B,2,FALSE)),"?",VLOOKUP(D14,Athletes!$A:$B,2,FALSE)))</f>
        <v>Lara Cox</v>
      </c>
      <c r="E15" s="26" t="str">
        <f>IF(E14="","",IF(ISERROR(VLOOKUP(E14,Athletes!$A:$B,2,FALSE)),"?",VLOOKUP(E14,Athletes!$A:$B,2,FALSE)))</f>
        <v>Izzy  Wheeler</v>
      </c>
      <c r="F15" s="26" t="str">
        <f>IF(F14="","",IF(ISERROR(VLOOKUP(F14,Athletes!$A:$B,2,FALSE)),"?",VLOOKUP(F14,Athletes!$A:$B,2,FALSE)))</f>
        <v>Hope Norman</v>
      </c>
      <c r="G15" s="26" t="str">
        <f>IF(G14="","",IF(ISERROR(VLOOKUP(G14,Athletes!$A:$B,2,FALSE)),"?",VLOOKUP(G14,Athletes!$A:$B,2,FALSE)))</f>
        <v>Jessica Taylor</v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63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2"/>
      <c r="B16" s="83"/>
      <c r="C16" s="28" t="s">
        <v>141</v>
      </c>
      <c r="D16" s="28" t="s">
        <v>142</v>
      </c>
      <c r="E16" s="28" t="s">
        <v>143</v>
      </c>
      <c r="F16" s="28" t="s">
        <v>144</v>
      </c>
      <c r="G16" s="28" t="s">
        <v>145</v>
      </c>
      <c r="H16" s="28"/>
      <c r="I16" s="60"/>
      <c r="J16" s="43"/>
      <c r="K16" s="64">
        <f>IF(ISERROR(MATCH(K$1,$S14:$Y14,0)),"",8-MATCH(K$1,$S14:$Y14,0))</f>
        <v>6</v>
      </c>
      <c r="L16" s="29">
        <f t="shared" ref="L16:Q16" si="4">IF(ISERROR(MATCH(L$1,$S14:$Y14,0)),"",8-MATCH(L$1,$S14:$Y14,0))</f>
        <v>7</v>
      </c>
      <c r="M16" s="29" t="str">
        <f t="shared" si="4"/>
        <v/>
      </c>
      <c r="N16" s="29">
        <f t="shared" si="4"/>
        <v>5</v>
      </c>
      <c r="O16" s="29" t="str">
        <f t="shared" si="4"/>
        <v/>
      </c>
      <c r="P16" s="29">
        <f t="shared" si="4"/>
        <v>3</v>
      </c>
      <c r="Q16" s="38">
        <f t="shared" si="4"/>
        <v>4</v>
      </c>
      <c r="R16" s="17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2"/>
      <c r="B17" s="82" t="s">
        <v>18</v>
      </c>
      <c r="C17" s="27">
        <v>21</v>
      </c>
      <c r="D17" s="27">
        <v>54</v>
      </c>
      <c r="E17" s="27">
        <v>257</v>
      </c>
      <c r="F17" s="27"/>
      <c r="G17" s="27"/>
      <c r="H17" s="27"/>
      <c r="I17" s="27"/>
      <c r="J17" s="43"/>
      <c r="K17" s="26"/>
      <c r="L17" s="26"/>
      <c r="M17" s="26"/>
      <c r="N17" s="26"/>
      <c r="O17" s="26"/>
      <c r="P17" s="26"/>
      <c r="Q17" s="36"/>
      <c r="R17" s="20"/>
      <c r="S17" s="20" t="str" cm="1">
        <f t="array" ref="S17">IF(C17="","",INDEX($K$1:$Q$1,ROUNDUP(C17/40,0)))</f>
        <v>Brighton</v>
      </c>
      <c r="T17" s="20" t="str" cm="1">
        <f t="array" ref="T17">IF(D17="","",INDEX($K$1:$Q$1,ROUNDUP(D17/40,0)))</f>
        <v>Crawley</v>
      </c>
      <c r="U17" s="20" t="str" cm="1">
        <f t="array" ref="U17">IF(E17="","",INDEX($K$1:$Q$1,ROUNDUP(E17/40,0)))</f>
        <v>Worthing</v>
      </c>
      <c r="V17" s="20" t="str" cm="1">
        <f t="array" ref="V17">IF(F17="","",INDEX($K$1:$Q$1,ROUNDUP(F17/40,0)))</f>
        <v/>
      </c>
      <c r="W17" s="20" t="str" cm="1">
        <f t="array" ref="W17">IF(G17="","",INDEX($K$1:$Q$1,ROUNDUP(G17/40,0)))</f>
        <v/>
      </c>
      <c r="X17" s="20" t="str" cm="1">
        <f t="array" ref="X17">IF(H17="","",INDEX($K$1:$Q$1,ROUNDUP(H17/40,0)))</f>
        <v/>
      </c>
      <c r="Y17" s="20" t="str" cm="1">
        <f t="array" ref="Y17">IF(I17="","",INDEX($K$1:$Q$1,ROUNDUP(I17/40,0)))</f>
        <v/>
      </c>
    </row>
    <row r="18" spans="1:25" ht="14.4" x14ac:dyDescent="0.25">
      <c r="A18" s="82"/>
      <c r="B18" s="82"/>
      <c r="C18" s="26" t="str">
        <f>IF(C17="","",IF(ISERROR(VLOOKUP(C17,Athletes!$A:$B,2,FALSE)),"?",VLOOKUP(C17,Athletes!$A:$B,2,FALSE)))</f>
        <v>Kira Dunfold</v>
      </c>
      <c r="D18" s="26" t="str">
        <f>IF(D17="","",IF(ISERROR(VLOOKUP(D17,Athletes!$A:$B,2,FALSE)),"?",VLOOKUP(D17,Athletes!$A:$B,2,FALSE)))</f>
        <v>Sophie Ware</v>
      </c>
      <c r="E18" s="26" t="str">
        <f>IF(E17="","",IF(ISERROR(VLOOKUP(E17,Athletes!$A:$B,2,FALSE)),"?",VLOOKUP(E17,Athletes!$A:$B,2,FALSE)))</f>
        <v>Olina Chatfield</v>
      </c>
      <c r="F18" s="26" t="str">
        <f>IF(F17="","",IF(ISERROR(VLOOKUP(F17,Athletes!$A:$B,2,FALSE)),"?",VLOOKUP(F17,Athletes!$A:$B,2,FALSE)))</f>
        <v/>
      </c>
      <c r="G18" s="26" t="str">
        <f>IF(G17="","",IF(ISERROR(VLOOKUP(G17,Athletes!$A:$B,2,FALSE)),"?",VLOOKUP(G17,Athletes!$A:$B,2,FALSE)))</f>
        <v/>
      </c>
      <c r="H18" s="26" t="str">
        <f>IF(H17="","",IF(ISERROR(VLOOKUP(H17,Athletes!$A:$B,2,FALSE)),"?",VLOOKUP(H17,Athletes!$A:$B,2,FALSE)))</f>
        <v/>
      </c>
      <c r="I18" s="56" t="str">
        <f>IF(I17="","",IF(ISERROR(VLOOKUP(I17,Athletes!$A:$B,2,FALSE)),"?",VLOOKUP(I17,Athletes!$A:$B,2,FALSE)))</f>
        <v/>
      </c>
      <c r="J18" s="43"/>
      <c r="K18" s="26"/>
      <c r="L18" s="26"/>
      <c r="M18" s="26"/>
      <c r="N18" s="26"/>
      <c r="O18" s="26"/>
      <c r="P18" s="26"/>
      <c r="Q18" s="36"/>
      <c r="R18" s="20"/>
      <c r="S18" s="20"/>
      <c r="T18" s="20"/>
      <c r="U18" s="20"/>
      <c r="V18" s="20"/>
      <c r="W18" s="20"/>
      <c r="X18" s="20"/>
      <c r="Y18" s="20"/>
    </row>
    <row r="19" spans="1:25" ht="14.4" x14ac:dyDescent="0.25">
      <c r="A19" s="83"/>
      <c r="B19" s="83"/>
      <c r="C19" s="28" t="s">
        <v>138</v>
      </c>
      <c r="D19" s="28" t="s">
        <v>139</v>
      </c>
      <c r="E19" s="28" t="s">
        <v>140</v>
      </c>
      <c r="F19" s="28"/>
      <c r="G19" s="28"/>
      <c r="H19" s="28"/>
      <c r="I19" s="28"/>
      <c r="J19" s="44"/>
      <c r="K19" s="29">
        <f>IF(ISERROR(MATCH(K$1,$S17:$Y17,0)),"",8-MATCH(K$1,$S17:$Y17,0))</f>
        <v>7</v>
      </c>
      <c r="L19" s="29">
        <f t="shared" ref="L19" si="5">IF(ISERROR(MATCH(L$1,$S17:$Y17,0)),"",8-MATCH(L$1,$S17:$Y17,0))</f>
        <v>6</v>
      </c>
      <c r="M19" s="29" t="str">
        <f t="shared" ref="M19" si="6">IF(ISERROR(MATCH(M$1,$S17:$Y17,0)),"",8-MATCH(M$1,$S17:$Y17,0))</f>
        <v/>
      </c>
      <c r="N19" s="29" t="str">
        <f t="shared" ref="N19" si="7">IF(ISERROR(MATCH(N$1,$S17:$Y17,0)),"",8-MATCH(N$1,$S17:$Y17,0))</f>
        <v/>
      </c>
      <c r="O19" s="29" t="str">
        <f t="shared" ref="O19" si="8">IF(ISERROR(MATCH(O$1,$S17:$Y17,0)),"",8-MATCH(O$1,$S17:$Y17,0))</f>
        <v/>
      </c>
      <c r="P19" s="29" t="str">
        <f t="shared" ref="P19" si="9">IF(ISERROR(MATCH(P$1,$S17:$Y17,0)),"",8-MATCH(P$1,$S17:$Y17,0))</f>
        <v/>
      </c>
      <c r="Q19" s="38">
        <f t="shared" ref="Q19" si="10">IF(ISERROR(MATCH(Q$1,$S17:$Y17,0)),"",8-MATCH(Q$1,$S17:$Y17,0))</f>
        <v>5</v>
      </c>
      <c r="R19" s="17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7" t="s">
        <v>51</v>
      </c>
      <c r="B20" s="77" t="s">
        <v>21</v>
      </c>
      <c r="C20" s="31" t="s">
        <v>54</v>
      </c>
      <c r="D20" s="31" t="s">
        <v>58</v>
      </c>
      <c r="E20" s="31" t="s">
        <v>61</v>
      </c>
      <c r="F20" s="31" t="s">
        <v>56</v>
      </c>
      <c r="G20" s="31" t="s">
        <v>60</v>
      </c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 t="shared" ref="S20:Y20" si="11">IF(C20="","",C20)</f>
        <v>Brighton</v>
      </c>
      <c r="T20" s="17" t="str">
        <f t="shared" si="11"/>
        <v>Horsham</v>
      </c>
      <c r="U20" s="17" t="str">
        <f t="shared" si="11"/>
        <v>Worthing</v>
      </c>
      <c r="V20" s="17" t="str">
        <f t="shared" si="11"/>
        <v>Crawley</v>
      </c>
      <c r="W20" s="17" t="str">
        <f t="shared" si="11"/>
        <v>Phoenix</v>
      </c>
      <c r="X20" s="17" t="str">
        <f t="shared" si="11"/>
        <v/>
      </c>
      <c r="Y20" s="17" t="str">
        <f t="shared" si="11"/>
        <v/>
      </c>
    </row>
    <row r="21" spans="1:25" ht="14.4" x14ac:dyDescent="0.25">
      <c r="A21" s="79"/>
      <c r="B21" s="79"/>
      <c r="C21" s="28" t="s">
        <v>122</v>
      </c>
      <c r="D21" s="28" t="s">
        <v>72</v>
      </c>
      <c r="E21" s="28" t="s">
        <v>123</v>
      </c>
      <c r="F21" s="28" t="s">
        <v>124</v>
      </c>
      <c r="G21" s="28" t="s">
        <v>125</v>
      </c>
      <c r="H21" s="28"/>
      <c r="I21" s="28"/>
      <c r="J21" s="44"/>
      <c r="K21" s="29">
        <f t="shared" ref="K21:Q21" si="12">IF(ISERROR(MATCH(K$1,$S20:$Y20,0)),"",16-2*MATCH(K$1,$S20:$Y20,0))</f>
        <v>14</v>
      </c>
      <c r="L21" s="29">
        <f t="shared" si="12"/>
        <v>8</v>
      </c>
      <c r="M21" s="29" t="str">
        <f t="shared" si="12"/>
        <v/>
      </c>
      <c r="N21" s="29">
        <f t="shared" si="12"/>
        <v>12</v>
      </c>
      <c r="O21" s="29" t="str">
        <f t="shared" si="12"/>
        <v/>
      </c>
      <c r="P21" s="29">
        <f t="shared" si="12"/>
        <v>6</v>
      </c>
      <c r="Q21" s="38">
        <f t="shared" si="12"/>
        <v>10</v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77" t="s">
        <v>30</v>
      </c>
      <c r="B22" s="77" t="s">
        <v>21</v>
      </c>
      <c r="C22" s="31" t="s">
        <v>54</v>
      </c>
      <c r="D22" s="31" t="s">
        <v>56</v>
      </c>
      <c r="E22" s="31" t="s">
        <v>58</v>
      </c>
      <c r="F22" s="31" t="s">
        <v>60</v>
      </c>
      <c r="G22" s="31"/>
      <c r="H22" s="31"/>
      <c r="I22" s="31"/>
      <c r="J22" s="45"/>
      <c r="K22" s="33"/>
      <c r="L22" s="34"/>
      <c r="M22" s="34"/>
      <c r="N22" s="34"/>
      <c r="O22" s="35"/>
      <c r="P22" s="34"/>
      <c r="Q22" s="40"/>
      <c r="R22" s="18"/>
      <c r="S22" s="17" t="str">
        <f t="shared" ref="S22:Y22" si="13">IF(C22="","",C22)</f>
        <v>Brighton</v>
      </c>
      <c r="T22" s="17" t="str">
        <f t="shared" si="13"/>
        <v>Crawley</v>
      </c>
      <c r="U22" s="17" t="str">
        <f t="shared" si="13"/>
        <v>Horsham</v>
      </c>
      <c r="V22" s="17" t="str">
        <f t="shared" si="13"/>
        <v>Phoenix</v>
      </c>
      <c r="W22" s="17" t="str">
        <f t="shared" si="13"/>
        <v/>
      </c>
      <c r="X22" s="17" t="str">
        <f t="shared" si="13"/>
        <v/>
      </c>
      <c r="Y22" s="17" t="str">
        <f t="shared" si="13"/>
        <v/>
      </c>
    </row>
    <row r="23" spans="1:25" ht="14.4" x14ac:dyDescent="0.25">
      <c r="A23" s="79"/>
      <c r="B23" s="79"/>
      <c r="C23" s="28" t="s">
        <v>126</v>
      </c>
      <c r="D23" s="28" t="s">
        <v>127</v>
      </c>
      <c r="E23" s="28" t="s">
        <v>127</v>
      </c>
      <c r="F23" s="28" t="s">
        <v>128</v>
      </c>
      <c r="G23" s="28"/>
      <c r="H23" s="28"/>
      <c r="I23" s="28"/>
      <c r="J23" s="44"/>
      <c r="K23" s="29">
        <f t="shared" ref="K23:Q23" si="14">IF(ISERROR(MATCH(K$1,$S22:$Y22,0)),"",16-2*MATCH(K$1,$S22:$Y22,0))</f>
        <v>14</v>
      </c>
      <c r="L23" s="29">
        <f t="shared" si="14"/>
        <v>12</v>
      </c>
      <c r="M23" s="29" t="str">
        <f t="shared" si="14"/>
        <v/>
      </c>
      <c r="N23" s="29">
        <f t="shared" si="14"/>
        <v>10</v>
      </c>
      <c r="O23" s="29" t="str">
        <f t="shared" si="14"/>
        <v/>
      </c>
      <c r="P23" s="29">
        <f t="shared" si="14"/>
        <v>8</v>
      </c>
      <c r="Q23" s="38" t="str">
        <f t="shared" si="14"/>
        <v/>
      </c>
      <c r="R23" s="17"/>
      <c r="S23" s="17"/>
      <c r="T23" s="17"/>
      <c r="U23" s="17"/>
      <c r="V23" s="17"/>
      <c r="W23" s="17"/>
      <c r="X23" s="17"/>
      <c r="Y23" s="17"/>
    </row>
    <row r="24" spans="1:25" ht="14.4" x14ac:dyDescent="0.25">
      <c r="A24" s="77" t="s">
        <v>23</v>
      </c>
      <c r="B24" s="77" t="s">
        <v>17</v>
      </c>
      <c r="C24" s="31">
        <v>255</v>
      </c>
      <c r="D24" s="31">
        <v>59</v>
      </c>
      <c r="E24" s="31">
        <v>135</v>
      </c>
      <c r="F24" s="31">
        <v>16</v>
      </c>
      <c r="G24" s="31">
        <v>208</v>
      </c>
      <c r="H24" s="31">
        <v>89</v>
      </c>
      <c r="I24" s="59"/>
      <c r="J24" s="45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Worthing</v>
      </c>
      <c r="T24" s="20" t="str" cm="1">
        <f t="array" ref="T24">IF(D24="","",INDEX($K$1:$Q$1,ROUNDUP(D24/40,0)))</f>
        <v>Crawley</v>
      </c>
      <c r="U24" s="20" t="str" cm="1">
        <f t="array" ref="U24">IF(E24="","",INDEX($K$1:$Q$1,ROUNDUP(E24/40,0)))</f>
        <v>Horsham</v>
      </c>
      <c r="V24" s="20" t="str" cm="1">
        <f t="array" ref="V24">IF(F24="","",INDEX($K$1:$Q$1,ROUNDUP(F24/40,0)))</f>
        <v>Brighton</v>
      </c>
      <c r="W24" s="20" t="str" cm="1">
        <f t="array" ref="W24">IF(G24="","",INDEX($K$1:$Q$1,ROUNDUP(G24/40,0)))</f>
        <v>Phoenix</v>
      </c>
      <c r="X24" s="20" t="str" cm="1">
        <f t="array" ref="X24">IF(H24="","",INDEX($K$1:$Q$1,ROUNDUP(H24/40,0)))</f>
        <v>Chichester</v>
      </c>
      <c r="Y24" s="20" t="str" cm="1">
        <f t="array" ref="Y24">IF(I24="","",INDEX($K$1:$Q$1,ROUNDUP(I24/40,0)))</f>
        <v/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Isabel Griggs</v>
      </c>
      <c r="D25" s="26" t="str">
        <f>IF(D24="","",IF(ISERROR(VLOOKUP(D24,Athletes!$A:$B,2,FALSE)),"?",VLOOKUP(D24,Athletes!$A:$B,2,FALSE)))</f>
        <v>Keira Bruce</v>
      </c>
      <c r="E25" s="26" t="str">
        <f>IF(E24="","",IF(ISERROR(VLOOKUP(E24,Athletes!$A:$B,2,FALSE)),"?",VLOOKUP(E24,Athletes!$A:$B,2,FALSE)))</f>
        <v>Maia Columbo</v>
      </c>
      <c r="F25" s="26" t="str">
        <f>IF(F24="","",IF(ISERROR(VLOOKUP(F24,Athletes!$A:$B,2,FALSE)),"?",VLOOKUP(F24,Athletes!$A:$B,2,FALSE)))</f>
        <v>Martha Challis</v>
      </c>
      <c r="G25" s="26" t="str">
        <f>IF(G24="","",IF(ISERROR(VLOOKUP(G24,Athletes!$A:$B,2,FALSE)),"?",VLOOKUP(G24,Athletes!$A:$B,2,FALSE)))</f>
        <v>Matilda Masset</v>
      </c>
      <c r="H25" s="26" t="str">
        <f>IF(H24="","",IF(ISERROR(VLOOKUP(H24,Athletes!$A:$B,2,FALSE)),"?",VLOOKUP(H24,Athletes!$A:$B,2,FALSE)))</f>
        <v>Ashanti Walker</v>
      </c>
      <c r="I25" s="56" t="str">
        <f>IF(I24="","",IF(ISERROR(VLOOKUP(I24,Athletes!$A:$B,2,FALSE)),"?",VLOOKUP(I24,Athletes!$A:$B,2,FALSE)))</f>
        <v/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 t="s">
        <v>129</v>
      </c>
      <c r="D26" s="28" t="s">
        <v>130</v>
      </c>
      <c r="E26" s="28" t="s">
        <v>131</v>
      </c>
      <c r="F26" s="28" t="s">
        <v>132</v>
      </c>
      <c r="G26" s="28" t="s">
        <v>117</v>
      </c>
      <c r="H26" s="28" t="s">
        <v>133</v>
      </c>
      <c r="I26" s="60"/>
      <c r="J26" s="43"/>
      <c r="K26" s="64">
        <f>IF(ISERROR(MATCH(K$1,$S24:$Y24,0)),"",8-MATCH(K$1,$S24:$Y24,0))</f>
        <v>4</v>
      </c>
      <c r="L26" s="29">
        <f t="shared" ref="L26:Q26" si="15">IF(ISERROR(MATCH(L$1,$S24:$Y24,0)),"",8-MATCH(L$1,$S24:$Y24,0))</f>
        <v>6</v>
      </c>
      <c r="M26" s="29">
        <f t="shared" si="15"/>
        <v>2</v>
      </c>
      <c r="N26" s="29">
        <f t="shared" si="15"/>
        <v>5</v>
      </c>
      <c r="O26" s="29" t="str">
        <f t="shared" si="15"/>
        <v/>
      </c>
      <c r="P26" s="29">
        <f t="shared" si="15"/>
        <v>3</v>
      </c>
      <c r="Q26" s="38">
        <f t="shared" si="15"/>
        <v>7</v>
      </c>
      <c r="R26" s="17"/>
      <c r="S26" s="20"/>
      <c r="T26" s="20"/>
      <c r="U26" s="20"/>
      <c r="V26" s="20"/>
      <c r="W26" s="20"/>
      <c r="X26" s="20"/>
      <c r="Y26" s="20"/>
    </row>
    <row r="27" spans="1:25" ht="14.4" x14ac:dyDescent="0.25">
      <c r="A27" s="78"/>
      <c r="B27" s="78" t="s">
        <v>18</v>
      </c>
      <c r="C27" s="27">
        <v>21</v>
      </c>
      <c r="D27" s="27">
        <v>134</v>
      </c>
      <c r="E27" s="27">
        <v>61</v>
      </c>
      <c r="F27" s="27">
        <v>204</v>
      </c>
      <c r="G27" s="27">
        <v>258</v>
      </c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Brighton</v>
      </c>
      <c r="T27" s="20" t="str" cm="1">
        <f t="array" ref="T27">IF(D27="","",INDEX($K$1:$Q$1,ROUNDUP(D27/40,0)))</f>
        <v>Horsham</v>
      </c>
      <c r="U27" s="20" t="str" cm="1">
        <f t="array" ref="U27">IF(E27="","",INDEX($K$1:$Q$1,ROUNDUP(E27/40,0)))</f>
        <v>Crawley</v>
      </c>
      <c r="V27" s="20" t="str" cm="1">
        <f t="array" ref="V27">IF(F27="","",INDEX($K$1:$Q$1,ROUNDUP(F27/40,0)))</f>
        <v>Phoenix</v>
      </c>
      <c r="W27" s="20" t="str" cm="1">
        <f t="array" ref="W27">IF(G27="","",INDEX($K$1:$Q$1,ROUNDUP(G27/40,0)))</f>
        <v>Worthing</v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Kira Dunfold</v>
      </c>
      <c r="D28" s="26" t="str">
        <f>IF(D27="","",IF(ISERROR(VLOOKUP(D27,Athletes!$A:$B,2,FALSE)),"?",VLOOKUP(D27,Athletes!$A:$B,2,FALSE)))</f>
        <v>Leyla  Carrillo</v>
      </c>
      <c r="E28" s="26" t="str">
        <f>IF(E27="","",IF(ISERROR(VLOOKUP(E27,Athletes!$A:$B,2,FALSE)),"?",VLOOKUP(E27,Athletes!$A:$B,2,FALSE)))</f>
        <v>Katie Harrison</v>
      </c>
      <c r="F28" s="26" t="str">
        <f>IF(F27="","",IF(ISERROR(VLOOKUP(F27,Athletes!$A:$B,2,FALSE)),"?",VLOOKUP(F27,Athletes!$A:$B,2,FALSE)))</f>
        <v>Layna Buckley</v>
      </c>
      <c r="G28" s="26" t="str">
        <f>IF(G27="","",IF(ISERROR(VLOOKUP(G27,Athletes!$A:$B,2,FALSE)),"?",VLOOKUP(G27,Athletes!$A:$B,2,FALSE)))</f>
        <v>Georgia Spells</v>
      </c>
      <c r="H28" s="26" t="str">
        <f>IF(H27="","",IF(ISERROR(VLOOKUP(H27,Athletes!$A:$B,2,FALSE)),"?",VLOOKUP(H27,Athletes!$A:$B,2,FALSE)))</f>
        <v/>
      </c>
      <c r="I28" s="5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 t="s">
        <v>134</v>
      </c>
      <c r="D29" s="28" t="s">
        <v>135</v>
      </c>
      <c r="E29" s="28" t="s">
        <v>112</v>
      </c>
      <c r="F29" s="28" t="s">
        <v>136</v>
      </c>
      <c r="G29" s="28" t="s">
        <v>137</v>
      </c>
      <c r="H29" s="28"/>
      <c r="I29" s="28"/>
      <c r="J29" s="44"/>
      <c r="K29" s="29">
        <f>IF(ISERROR(MATCH(K$1,$S27:$Y27,0)),"",8-MATCH(K$1,$S27:$Y27,0))</f>
        <v>7</v>
      </c>
      <c r="L29" s="29">
        <f t="shared" ref="L29:Q29" si="16">IF(ISERROR(MATCH(L$1,$S27:$Y27,0)),"",8-MATCH(L$1,$S27:$Y27,0))</f>
        <v>5</v>
      </c>
      <c r="M29" s="29" t="str">
        <f t="shared" si="16"/>
        <v/>
      </c>
      <c r="N29" s="29">
        <f t="shared" si="16"/>
        <v>6</v>
      </c>
      <c r="O29" s="29" t="str">
        <f t="shared" si="16"/>
        <v/>
      </c>
      <c r="P29" s="29">
        <f t="shared" si="16"/>
        <v>4</v>
      </c>
      <c r="Q29" s="38">
        <f t="shared" si="16"/>
        <v>3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78" t="s">
        <v>24</v>
      </c>
      <c r="B30" s="77" t="s">
        <v>17</v>
      </c>
      <c r="C30" s="31">
        <v>255</v>
      </c>
      <c r="D30" s="31">
        <v>132</v>
      </c>
      <c r="E30" s="61">
        <v>59</v>
      </c>
      <c r="F30" s="31">
        <v>17</v>
      </c>
      <c r="G30" s="31">
        <v>208</v>
      </c>
      <c r="H30" s="31">
        <v>162</v>
      </c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Worthing</v>
      </c>
      <c r="T30" s="20" t="str" cm="1">
        <f t="array" ref="T30">IF(D30="","",INDEX($K$1:$Q$1,ROUNDUP(D30/40,0)))</f>
        <v>Horsham</v>
      </c>
      <c r="U30" s="20" t="str" cm="1">
        <f t="array" ref="U30">IF(E30="","",INDEX($K$1:$Q$1,ROUNDUP(E30/40,0)))</f>
        <v>Crawley</v>
      </c>
      <c r="V30" s="20" t="str" cm="1">
        <f t="array" ref="V30">IF(F30="","",INDEX($K$1:$Q$1,ROUNDUP(F30/40,0)))</f>
        <v>Brighton</v>
      </c>
      <c r="W30" s="20" t="str" cm="1">
        <f t="array" ref="W30">IF(G30="","",INDEX($K$1:$Q$1,ROUNDUP(G30/40,0)))</f>
        <v>Phoenix</v>
      </c>
      <c r="X30" s="20" t="str" cm="1">
        <f t="array" ref="X30">IF(H30="","",INDEX($K$1:$Q$1,ROUNDUP(H30/40,0)))</f>
        <v>Lewes</v>
      </c>
      <c r="Y30" s="20" t="str" cm="1">
        <f t="array" ref="Y30">IF(I30="","",INDEX($K$1:$Q$1,ROUNDUP(I30/40,0)))</f>
        <v/>
      </c>
    </row>
    <row r="31" spans="1:25" ht="14.4" x14ac:dyDescent="0.25">
      <c r="A31" s="78"/>
      <c r="B31" s="78"/>
      <c r="C31" s="26" t="str">
        <f>IF(C30="","",IF(ISERROR(VLOOKUP(C30,Athletes!$A:$B,2,FALSE)),"?",VLOOKUP(C30,Athletes!$A:$B,2,FALSE)))</f>
        <v>Isabel Griggs</v>
      </c>
      <c r="D31" s="26" t="str">
        <f>IF(D30="","",IF(ISERROR(VLOOKUP(D30,Athletes!$A:$B,2,FALSE)),"?",VLOOKUP(D30,Athletes!$A:$B,2,FALSE)))</f>
        <v>Ruby-lily Marsh</v>
      </c>
      <c r="E31" s="26" t="str">
        <f>IF(E30="","",IF(ISERROR(VLOOKUP(E30,Athletes!$A:$B,2,FALSE)),"?",VLOOKUP(E30,Athletes!$A:$B,2,FALSE)))</f>
        <v>Keira Bruce</v>
      </c>
      <c r="F31" s="26" t="str">
        <f>IF(F30="","",IF(ISERROR(VLOOKUP(F30,Athletes!$A:$B,2,FALSE)),"?",VLOOKUP(F30,Athletes!$A:$B,2,FALSE)))</f>
        <v>Jaiten Best</v>
      </c>
      <c r="G31" s="26" t="str">
        <f>IF(G30="","",IF(ISERROR(VLOOKUP(G30,Athletes!$A:$B,2,FALSE)),"?",VLOOKUP(G30,Athletes!$A:$B,2,FALSE)))</f>
        <v>Matilda Masset</v>
      </c>
      <c r="H31" s="26" t="str">
        <f>IF(H30="","",IF(ISERROR(VLOOKUP(H30,Athletes!$A:$B,2,FALSE)),"?",VLOOKUP(H30,Athletes!$A:$B,2,FALSE)))</f>
        <v>Amy Bomansaan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78"/>
      <c r="B32" s="79"/>
      <c r="C32" s="28">
        <v>48</v>
      </c>
      <c r="D32" s="28">
        <v>47</v>
      </c>
      <c r="E32" s="28">
        <v>47</v>
      </c>
      <c r="F32" s="28">
        <v>42</v>
      </c>
      <c r="G32" s="28">
        <v>41</v>
      </c>
      <c r="H32" s="28">
        <v>37</v>
      </c>
      <c r="I32" s="60"/>
      <c r="J32" s="43"/>
      <c r="K32" s="64">
        <f t="shared" ref="K32:Q32" si="17">IF(ISERROR(MATCH(K$1,$S30:$Y30,0)),"",8-MATCH(K$1,$S30:$Y30,0)+IF(ISERROR(MATCH(K$1,$S30:$Y30,0)),0,INDEX($S32:$Y32,1,MATCH(K$1,$S30:$Y30,0))))</f>
        <v>4</v>
      </c>
      <c r="L32" s="29">
        <f t="shared" si="17"/>
        <v>5.5</v>
      </c>
      <c r="M32" s="29" t="str">
        <f t="shared" si="17"/>
        <v/>
      </c>
      <c r="N32" s="29">
        <f t="shared" si="17"/>
        <v>5.5</v>
      </c>
      <c r="O32" s="29">
        <f t="shared" si="17"/>
        <v>2</v>
      </c>
      <c r="P32" s="29">
        <f t="shared" si="17"/>
        <v>3</v>
      </c>
      <c r="Q32" s="38">
        <f t="shared" si="17"/>
        <v>7</v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-0.5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0.5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0</v>
      </c>
      <c r="X32" s="20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>0</v>
      </c>
      <c r="Y32" s="20" t="str">
        <f>IF(I30="","",IF(INDEX($C32:$I32,1,MATCH(Y30,$S30:$Y30,0))=INDEX($C32:$I32,1,MATCH(W30,$S30:$Y30,0)),0.5,0)+IF(INDEX($C32:$I32,1,MATCH(Y30,$S30:$Y30,0))=INDEX($C32:$I32,1,MATCH(X30,$S30:$Y30,0)),0.5,0))</f>
        <v/>
      </c>
    </row>
    <row r="33" spans="1:25" ht="14.4" x14ac:dyDescent="0.25">
      <c r="A33" s="78"/>
      <c r="B33" s="78" t="s">
        <v>18</v>
      </c>
      <c r="C33" s="27">
        <v>134</v>
      </c>
      <c r="D33" s="27">
        <v>257</v>
      </c>
      <c r="E33" s="27">
        <v>51</v>
      </c>
      <c r="F33" s="27">
        <v>18</v>
      </c>
      <c r="G33" s="27">
        <v>166</v>
      </c>
      <c r="H33" s="27"/>
      <c r="I33" s="27"/>
      <c r="J33" s="43"/>
      <c r="K33" s="26"/>
      <c r="L33" s="26"/>
      <c r="M33" s="26"/>
      <c r="N33" s="26"/>
      <c r="O33" s="26"/>
      <c r="P33" s="26"/>
      <c r="Q33" s="36"/>
      <c r="R33" s="20"/>
      <c r="S33" s="20" t="str" cm="1">
        <f t="array" ref="S33">IF(C33="","",INDEX($K$1:$Q$1,ROUNDUP(C33/40,0)))</f>
        <v>Horsham</v>
      </c>
      <c r="T33" s="20" t="str" cm="1">
        <f t="array" ref="T33">IF(D33="","",INDEX($K$1:$Q$1,ROUNDUP(D33/40,0)))</f>
        <v>Worthing</v>
      </c>
      <c r="U33" s="20" t="str" cm="1">
        <f t="array" ref="U33">IF(E33="","",INDEX($K$1:$Q$1,ROUNDUP(E33/40,0)))</f>
        <v>Crawley</v>
      </c>
      <c r="V33" s="20" t="str" cm="1">
        <f t="array" ref="V33">IF(F33="","",INDEX($K$1:$Q$1,ROUNDUP(F33/40,0)))</f>
        <v>Brighton</v>
      </c>
      <c r="W33" s="20" t="str" cm="1">
        <f t="array" ref="W33">IF(G33="","",INDEX($K$1:$Q$1,ROUNDUP(G33/40,0)))</f>
        <v>Lewes</v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78"/>
      <c r="B34" s="78"/>
      <c r="C34" s="26" t="str">
        <f>IF(C33="","",IF(ISERROR(VLOOKUP(C33,Athletes!$A:$B,2,FALSE)),"?",VLOOKUP(C33,Athletes!$A:$B,2,FALSE)))</f>
        <v>Leyla  Carrillo</v>
      </c>
      <c r="D34" s="26" t="str">
        <f>IF(D33="","",IF(ISERROR(VLOOKUP(D33,Athletes!$A:$B,2,FALSE)),"?",VLOOKUP(D33,Athletes!$A:$B,2,FALSE)))</f>
        <v>Olina Chatfield</v>
      </c>
      <c r="E34" s="26" t="str">
        <f>IF(E33="","",IF(ISERROR(VLOOKUP(E33,Athletes!$A:$B,2,FALSE)),"?",VLOOKUP(E33,Athletes!$A:$B,2,FALSE)))</f>
        <v>Jennifer Klein</v>
      </c>
      <c r="F34" s="26" t="str">
        <f>IF(F33="","",IF(ISERROR(VLOOKUP(F33,Athletes!$A:$B,2,FALSE)),"?",VLOOKUP(F33,Athletes!$A:$B,2,FALSE)))</f>
        <v>Charley Short</v>
      </c>
      <c r="G34" s="26" t="str">
        <f>IF(G33="","",IF(ISERROR(VLOOKUP(G33,Athletes!$A:$B,2,FALSE)),"?",VLOOKUP(G33,Athletes!$A:$B,2,FALSE)))</f>
        <v>Evie Button</v>
      </c>
      <c r="H34" s="26" t="str">
        <f>IF(H33="","",IF(ISERROR(VLOOKUP(H33,Athletes!$A:$B,2,FALSE)),"?",VLOOKUP(H33,Athletes!$A:$B,2,FALSE)))</f>
        <v/>
      </c>
      <c r="I34" s="56" t="str">
        <f>IF(I33="","",IF(ISERROR(VLOOKUP(I33,Athletes!$A:$B,2,FALSE)),"?",VLOOKUP(I33,Athletes!$A:$B,2,FALSE)))</f>
        <v/>
      </c>
      <c r="J34" s="43"/>
      <c r="K34" s="26"/>
      <c r="L34" s="26"/>
      <c r="M34" s="26"/>
      <c r="N34" s="26"/>
      <c r="O34" s="26"/>
      <c r="P34" s="26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79"/>
      <c r="B35" s="79"/>
      <c r="C35" s="28">
        <v>47</v>
      </c>
      <c r="D35" s="28">
        <v>41</v>
      </c>
      <c r="E35" s="28">
        <v>41</v>
      </c>
      <c r="F35" s="28">
        <v>41</v>
      </c>
      <c r="G35" s="28">
        <v>31</v>
      </c>
      <c r="H35" s="28"/>
      <c r="I35" s="28"/>
      <c r="J35" s="44"/>
      <c r="K35" s="29">
        <f t="shared" ref="K35:Q35" si="18">IF(ISERROR(MATCH(K$1,$S33:$Y33,0)),"",8-MATCH(K$1,$S33:$Y33,0)+IF(ISERROR(MATCH(K$1,$S33:$Y33,0)),0,INDEX($S35:$Y35,1,MATCH(K$1,$S33:$Y33,0))))</f>
        <v>5</v>
      </c>
      <c r="L35" s="29">
        <f t="shared" si="18"/>
        <v>5</v>
      </c>
      <c r="M35" s="29" t="str">
        <f t="shared" si="18"/>
        <v/>
      </c>
      <c r="N35" s="29">
        <f t="shared" si="18"/>
        <v>7</v>
      </c>
      <c r="O35" s="29">
        <f t="shared" si="18"/>
        <v>3</v>
      </c>
      <c r="P35" s="29" t="str">
        <f t="shared" si="18"/>
        <v/>
      </c>
      <c r="Q35" s="38">
        <f t="shared" si="18"/>
        <v>5</v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0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-1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0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1</v>
      </c>
      <c r="W35" s="20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>0</v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15" customHeight="1" x14ac:dyDescent="0.25">
      <c r="A36" s="84" t="s">
        <v>31</v>
      </c>
      <c r="B36" s="77" t="s">
        <v>17</v>
      </c>
      <c r="C36" s="31">
        <v>58</v>
      </c>
      <c r="D36" s="31">
        <v>22</v>
      </c>
      <c r="E36" s="31">
        <v>162</v>
      </c>
      <c r="F36" s="31">
        <v>135</v>
      </c>
      <c r="G36" s="31">
        <v>257</v>
      </c>
      <c r="H36" s="31">
        <v>204</v>
      </c>
      <c r="I36" s="59"/>
      <c r="J36" s="43"/>
      <c r="K36" s="62"/>
      <c r="L36" s="32"/>
      <c r="M36" s="32"/>
      <c r="N36" s="32"/>
      <c r="O36" s="32"/>
      <c r="P36" s="32"/>
      <c r="Q36" s="39"/>
      <c r="R36" s="20"/>
      <c r="S36" s="20" t="str" cm="1">
        <f t="array" ref="S36">IF(C36="","",INDEX($K$1:$Q$1,ROUNDUP(C36/40,0)))</f>
        <v>Crawley</v>
      </c>
      <c r="T36" s="20" t="str" cm="1">
        <f t="array" ref="T36">IF(D36="","",INDEX($K$1:$Q$1,ROUNDUP(D36/40,0)))</f>
        <v>Brighton</v>
      </c>
      <c r="U36" s="20" t="str" cm="1">
        <f t="array" ref="U36">IF(E36="","",INDEX($K$1:$Q$1,ROUNDUP(E36/40,0)))</f>
        <v>Lewes</v>
      </c>
      <c r="V36" s="20" t="str" cm="1">
        <f t="array" ref="V36">IF(F36="","",INDEX($K$1:$Q$1,ROUNDUP(F36/40,0)))</f>
        <v>Horsham</v>
      </c>
      <c r="W36" s="20" t="str" cm="1">
        <f t="array" ref="W36">IF(G36="","",INDEX($K$1:$Q$1,ROUNDUP(G36/40,0)))</f>
        <v>Worthing</v>
      </c>
      <c r="X36" s="20" t="str" cm="1">
        <f t="array" ref="X36">IF(H36="","",INDEX($K$1:$Q$1,ROUNDUP(H36/40,0)))</f>
        <v>Phoenix</v>
      </c>
      <c r="Y36" s="20" t="str" cm="1">
        <f t="array" ref="Y36">IF(I36="","",INDEX($K$1:$Q$1,ROUNDUP(I36/40,0)))</f>
        <v/>
      </c>
    </row>
    <row r="37" spans="1:25" ht="14.4" x14ac:dyDescent="0.25">
      <c r="A37" s="84"/>
      <c r="B37" s="78"/>
      <c r="C37" s="26" t="str">
        <f>IF(C36="","",IF(ISERROR(VLOOKUP(C36,Athletes!$A:$B,2,FALSE)),"?",VLOOKUP(C36,Athletes!$A:$B,2,FALSE)))</f>
        <v>Kaylee Cowell</v>
      </c>
      <c r="D37" s="26" t="str">
        <f>IF(D36="","",IF(ISERROR(VLOOKUP(D36,Athletes!$A:$B,2,FALSE)),"?",VLOOKUP(D36,Athletes!$A:$B,2,FALSE)))</f>
        <v>Evie Murray</v>
      </c>
      <c r="E37" s="26" t="str">
        <f>IF(E36="","",IF(ISERROR(VLOOKUP(E36,Athletes!$A:$B,2,FALSE)),"?",VLOOKUP(E36,Athletes!$A:$B,2,FALSE)))</f>
        <v>Amy Bomansaan</v>
      </c>
      <c r="F37" s="26" t="str">
        <f>IF(F36="","",IF(ISERROR(VLOOKUP(F36,Athletes!$A:$B,2,FALSE)),"?",VLOOKUP(F36,Athletes!$A:$B,2,FALSE)))</f>
        <v>Maia Columbo</v>
      </c>
      <c r="G37" s="26" t="str">
        <f>IF(G36="","",IF(ISERROR(VLOOKUP(G36,Athletes!$A:$B,2,FALSE)),"?",VLOOKUP(G36,Athletes!$A:$B,2,FALSE)))</f>
        <v>Olina Chatfield</v>
      </c>
      <c r="H37" s="26" t="str">
        <f>IF(H36="","",IF(ISERROR(VLOOKUP(H36,Athletes!$A:$B,2,FALSE)),"?",VLOOKUP(H36,Athletes!$A:$B,2,FALSE)))</f>
        <v>Layna Buckley</v>
      </c>
      <c r="I37" s="56" t="str">
        <f>IF(I36="","",IF(ISERROR(VLOOKUP(I36,Athletes!$A:$B,2,FALSE)),"?",VLOOKUP(I36,Athletes!$A:$B,2,FALSE)))</f>
        <v/>
      </c>
      <c r="J37" s="43"/>
      <c r="K37" s="63"/>
      <c r="L37" s="26"/>
      <c r="M37" s="26"/>
      <c r="N37" s="26"/>
      <c r="O37" s="26"/>
      <c r="P37" s="26"/>
      <c r="Q37" s="36"/>
      <c r="R37" s="20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/>
      <c r="B38" s="79"/>
      <c r="C38" s="28">
        <v>79</v>
      </c>
      <c r="D38" s="28">
        <v>72</v>
      </c>
      <c r="E38" s="28">
        <v>70</v>
      </c>
      <c r="F38" s="28">
        <v>69</v>
      </c>
      <c r="G38" s="28">
        <v>68</v>
      </c>
      <c r="H38" s="28">
        <v>63</v>
      </c>
      <c r="I38" s="60"/>
      <c r="J38" s="43"/>
      <c r="K38" s="64">
        <f t="shared" ref="K38:Q38" si="19">IF(ISERROR(MATCH(K$1,$S36:$Y36,0)),"",8-MATCH(K$1,$S36:$Y36,0)+IF(ISERROR(MATCH(K$1,$S36:$Y36,0)),0,INDEX($S38:$Y38,1,MATCH(K$1,$S36:$Y36,0))))</f>
        <v>6</v>
      </c>
      <c r="L38" s="29">
        <f t="shared" si="19"/>
        <v>7</v>
      </c>
      <c r="M38" s="29" t="str">
        <f t="shared" si="19"/>
        <v/>
      </c>
      <c r="N38" s="29">
        <f t="shared" si="19"/>
        <v>4</v>
      </c>
      <c r="O38" s="29">
        <f t="shared" si="19"/>
        <v>5</v>
      </c>
      <c r="P38" s="29">
        <f t="shared" si="19"/>
        <v>2</v>
      </c>
      <c r="Q38" s="38">
        <f t="shared" si="19"/>
        <v>3</v>
      </c>
      <c r="R38" s="17"/>
      <c r="S38" s="20">
        <f>IF(C36="","",IF(INDEX($C38:$I38,1,MATCH(S36,$S36:$Y36,0))=INDEX($C38:$I38,1,MATCH(T36,$S36:$Y36,0)),-0.5,0)+IF(INDEX($C38:$I38,1,MATCH(S36,$S36:$Y36,0))=INDEX($C38:$I38,1,MATCH(U36,$S36:$Y36,0)),-0.5,0))</f>
        <v>0</v>
      </c>
      <c r="T38" s="20">
        <f>IF(D36="","",IF(INDEX($C38:$I38,1,MATCH(T36,$S36:$Y36,0))=INDEX($C38:$I38,1,MATCH(S36,$S36:$Y36,0)),0.5,0)+IF(INDEX($C38:$I38,1,MATCH(T36,$S36:$Y36,0))=INDEX($C38:$I38,1,MATCH(U36,$S36:$Y36,0)),-0.5,0)+IF(INDEX($C38:$I38,1,MATCH(T36,$S36:$Y36,0))=INDEX($C38:$I38,1,MATCH(V36,$S36:$Y36,0)),-0.5,0))</f>
        <v>0</v>
      </c>
      <c r="U38" s="20">
        <f>IF(E36="","",IF(INDEX($C38:$I38,1,MATCH(U36,$S36:$Y36,0))=INDEX($C38:$I38,1,MATCH(S36,$S36:$Y36,0)),0.5,0)+IF(INDEX($C38:$I38,1,MATCH(U36,$S36:$Y36,0))=INDEX($C38:$I38,1,MATCH(T36,$S36:$Y36,0)),0.5,0)+IF(INDEX($C38:$I38,1,MATCH(U36,$S36:$Y36,0))=INDEX($C38:$I38,1,MATCH(V36,$S36:$Y36,0)),-0.5,0)+IF(INDEX($C38:$I38,1,MATCH(U36,$S36:$Y36,0))=INDEX($C38:$I38,1,MATCH(W36,$S36:$Y36,0)),-0.5,0))</f>
        <v>0</v>
      </c>
      <c r="V38" s="20">
        <f>IF(F36="","",IF(INDEX($C38:$I38,1,MATCH(V36,$S36:$Y36,0))=INDEX($C38:$I38,1,MATCH(T36,$S36:$Y36,0)),0.5,0)+IF(INDEX($C38:$I38,1,MATCH(V36,$S36:$Y36,0))=INDEX($C38:$I38,1,MATCH(U36,$S36:$Y36,0)),0.5,0)+IF(INDEX($C38:$I38,1,MATCH(V36,$S36:$Y36,0))=INDEX($C38:$I38,1,MATCH(W36,$S36:$Y36,0)),-0.5,0)+IF(INDEX($C38:$I38,1,MATCH(V36,$S36:$Y36,0))=INDEX($C38:$I38,1,MATCH(X36,$S36:$Y36,0)),-0.5,0))</f>
        <v>0</v>
      </c>
      <c r="W38" s="20">
        <f>IF(G36="","",IF(INDEX($C38:$I38,1,MATCH(W36,$S36:$Y36,0))=INDEX($C38:$I38,1,MATCH(U36,$S36:$Y36,0)),0.5,0)+IF(INDEX($C38:$I38,1,MATCH(W36,$S36:$Y36,0))=INDEX($C38:$I38,1,MATCH(V36,$S36:$Y36,0)),0.5,0)+IF(INDEX($C38:$I38,1,MATCH(W36,$S36:$Y36,0))=INDEX($C38:$I38,1,MATCH(X36,$S36:$Y36,0)),-0.5,0)+IF(INDEX($C38:$I38,1,MATCH(W36,$S36:$Y36,0))=INDEX($C38:$I38,1,MATCH(Y36,$S36:$Y36,0)),-0.5,0))</f>
        <v>0</v>
      </c>
      <c r="X38" s="20">
        <f>IF(H36="","",IF(INDEX($C38:$I38,1,MATCH(X36,$S36:$Y36,0))=INDEX($C38:$I38,1,MATCH(V36,$S36:$Y36,0)),0.5,0)+IF(INDEX($C38:$I38,1,MATCH(X36,$S36:$Y36,0))=INDEX($C38:$I38,1,MATCH(W36,$S36:$Y36,0)),0.5,0)+IF(INDEX($C38:$I38,1,MATCH(X36,$S36:$Y36,0))=INDEX($C38:$I38,1,MATCH(Y36,$S36:$Y36,0)),-0.5,0))</f>
        <v>0</v>
      </c>
      <c r="Y38" s="20" t="str">
        <f>IF(I36="","",IF(INDEX($C38:$I38,1,MATCH(Y36,$S36:$Y36,0))=INDEX($C38:$I38,1,MATCH(W36,$S36:$Y36,0)),0.5,0)+IF(INDEX($C38:$I38,1,MATCH(Y36,$S36:$Y36,0))=INDEX($C38:$I38,1,MATCH(X36,$S36:$Y36,0)),0.5,0))</f>
        <v/>
      </c>
    </row>
    <row r="39" spans="1:25" ht="14.4" x14ac:dyDescent="0.25">
      <c r="A39" s="84"/>
      <c r="B39" s="78" t="s">
        <v>18</v>
      </c>
      <c r="C39" s="15">
        <v>20</v>
      </c>
      <c r="D39" s="15">
        <v>55</v>
      </c>
      <c r="E39" s="15">
        <v>132</v>
      </c>
      <c r="F39" s="15">
        <v>205</v>
      </c>
      <c r="G39" s="15">
        <v>258</v>
      </c>
      <c r="H39" s="15">
        <v>166</v>
      </c>
      <c r="I39" s="15"/>
      <c r="J39" s="43"/>
      <c r="K39" s="20"/>
      <c r="L39" s="20"/>
      <c r="M39" s="20"/>
      <c r="N39" s="20"/>
      <c r="O39" s="20"/>
      <c r="P39" s="20"/>
      <c r="Q39" s="36"/>
      <c r="R39" s="20"/>
      <c r="S39" s="20" t="str" cm="1">
        <f t="array" ref="S39">IF(C39="","",INDEX($K$1:$Q$1,ROUNDUP(C39/40,0)))</f>
        <v>Brighton</v>
      </c>
      <c r="T39" s="20" t="str" cm="1">
        <f t="array" ref="T39">IF(D39="","",INDEX($K$1:$Q$1,ROUNDUP(D39/40,0)))</f>
        <v>Crawley</v>
      </c>
      <c r="U39" s="20" t="str" cm="1">
        <f t="array" ref="U39">IF(E39="","",INDEX($K$1:$Q$1,ROUNDUP(E39/40,0)))</f>
        <v>Horsham</v>
      </c>
      <c r="V39" s="20" t="str" cm="1">
        <f t="array" ref="V39">IF(F39="","",INDEX($K$1:$Q$1,ROUNDUP(F39/40,0)))</f>
        <v>Phoenix</v>
      </c>
      <c r="W39" s="20" t="str" cm="1">
        <f t="array" ref="W39">IF(G39="","",INDEX($K$1:$Q$1,ROUNDUP(G39/40,0)))</f>
        <v>Worthing</v>
      </c>
      <c r="X39" s="20" t="str" cm="1">
        <f t="array" ref="X39">IF(H39="","",INDEX($K$1:$Q$1,ROUNDUP(H39/40,0)))</f>
        <v>Lewes</v>
      </c>
      <c r="Y39" s="20" t="str" cm="1">
        <f t="array" ref="Y39">IF(I39="","",INDEX($K$1:$Q$1,ROUNDUP(I39/40,0)))</f>
        <v/>
      </c>
    </row>
    <row r="40" spans="1:25" ht="14.4" x14ac:dyDescent="0.25">
      <c r="A40" s="84"/>
      <c r="B40" s="78"/>
      <c r="C40" s="26" t="str">
        <f>IF(C39="","",IF(ISERROR(VLOOKUP(C39,Athletes!$A:$B,2,FALSE)),"?",VLOOKUP(C39,Athletes!$A:$B,2,FALSE)))</f>
        <v>Lara Cox</v>
      </c>
      <c r="D40" s="26" t="str">
        <f>IF(D39="","",IF(ISERROR(VLOOKUP(D39,Athletes!$A:$B,2,FALSE)),"?",VLOOKUP(D39,Athletes!$A:$B,2,FALSE)))</f>
        <v>Mia Barnes</v>
      </c>
      <c r="E40" s="26" t="str">
        <f>IF(E39="","",IF(ISERROR(VLOOKUP(E39,Athletes!$A:$B,2,FALSE)),"?",VLOOKUP(E39,Athletes!$A:$B,2,FALSE)))</f>
        <v>Ruby-lily Marsh</v>
      </c>
      <c r="F40" s="26" t="str">
        <f>IF(F39="","",IF(ISERROR(VLOOKUP(F39,Athletes!$A:$B,2,FALSE)),"?",VLOOKUP(F39,Athletes!$A:$B,2,FALSE)))</f>
        <v>Jessica Taylor</v>
      </c>
      <c r="G40" s="26" t="str">
        <f>IF(G39="","",IF(ISERROR(VLOOKUP(G39,Athletes!$A:$B,2,FALSE)),"?",VLOOKUP(G39,Athletes!$A:$B,2,FALSE)))</f>
        <v>Georgia Spells</v>
      </c>
      <c r="H40" s="26" t="str">
        <f>IF(H39="","",IF(ISERROR(VLOOKUP(H39,Athletes!$A:$B,2,FALSE)),"?",VLOOKUP(H39,Athletes!$A:$B,2,FALSE)))</f>
        <v>Evie Button</v>
      </c>
      <c r="I40" s="56" t="str">
        <f>IF(I39="","",IF(ISERROR(VLOOKUP(I39,Athletes!$A:$B,2,FALSE)),"?",VLOOKUP(I39,Athletes!$A:$B,2,FALSE)))</f>
        <v/>
      </c>
      <c r="J40" s="43"/>
      <c r="K40" s="20"/>
      <c r="L40" s="20"/>
      <c r="M40" s="20"/>
      <c r="N40" s="20"/>
      <c r="O40" s="20"/>
      <c r="P40" s="20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5"/>
      <c r="B41" s="80"/>
      <c r="C41" s="16">
        <v>71</v>
      </c>
      <c r="D41" s="16">
        <v>67</v>
      </c>
      <c r="E41" s="16">
        <v>65</v>
      </c>
      <c r="F41" s="16">
        <v>60</v>
      </c>
      <c r="G41" s="16">
        <v>55</v>
      </c>
      <c r="H41" s="16">
        <v>31</v>
      </c>
      <c r="I41" s="16"/>
      <c r="J41" s="46"/>
      <c r="K41" s="17">
        <f t="shared" ref="K41:Q41" si="20">IF(ISERROR(MATCH(K$1,$S39:$Y39,0)),"",8-MATCH(K$1,$S39:$Y39,0)+IF(ISERROR(MATCH(K$1,$S39:$Y39,0)),0,INDEX($S41:$Y41,1,MATCH(K$1,$S39:$Y39,0))))</f>
        <v>7</v>
      </c>
      <c r="L41" s="17">
        <f t="shared" si="20"/>
        <v>6</v>
      </c>
      <c r="M41" s="17" t="str">
        <f t="shared" si="20"/>
        <v/>
      </c>
      <c r="N41" s="17">
        <f t="shared" si="20"/>
        <v>5</v>
      </c>
      <c r="O41" s="17">
        <f t="shared" si="20"/>
        <v>2</v>
      </c>
      <c r="P41" s="17">
        <f t="shared" si="20"/>
        <v>4</v>
      </c>
      <c r="Q41" s="37">
        <f t="shared" si="20"/>
        <v>3</v>
      </c>
      <c r="R41" s="17"/>
      <c r="S41" s="20">
        <f>IF(C39="","",IF(INDEX($C41:$I41,1,MATCH(S39,$S39:$Y39,0))=INDEX($C41:$I41,1,MATCH(T39,$S39:$Y39,0)),-0.5,0)+IF(INDEX($C41:$I41,1,MATCH(S39,$S39:$Y39,0))=INDEX($C41:$I41,1,MATCH(U39,$S39:$Y39,0)),-0.5,0))</f>
        <v>0</v>
      </c>
      <c r="T41" s="20">
        <f>IF(D39="","",IF(INDEX($C41:$I41,1,MATCH(T39,$S39:$Y39,0))=INDEX($C41:$I41,1,MATCH(S39,$S39:$Y39,0)),0.5,0)+IF(INDEX($C41:$I41,1,MATCH(T39,$S39:$Y39,0))=INDEX($C41:$I41,1,MATCH(U39,$S39:$Y39,0)),-0.5,0)+IF(INDEX($C41:$I41,1,MATCH(T39,$S39:$Y39,0))=INDEX($C41:$I41,1,MATCH(V39,$S39:$Y39,0)),-0.5,0))</f>
        <v>0</v>
      </c>
      <c r="U41" s="20">
        <f>IF(E39="","",IF(INDEX($C41:$I41,1,MATCH(U39,$S39:$Y39,0))=INDEX($C41:$I41,1,MATCH(S39,$S39:$Y39,0)),0.5,0)+IF(INDEX($C41:$I41,1,MATCH(U39,$S39:$Y39,0))=INDEX($C41:$I41,1,MATCH(T39,$S39:$Y39,0)),0.5,0)+IF(INDEX($C41:$I41,1,MATCH(U39,$S39:$Y39,0))=INDEX($C41:$I41,1,MATCH(V39,$S39:$Y39,0)),-0.5,0)+IF(INDEX($C41:$I41,1,MATCH(U39,$S39:$Y39,0))=INDEX($C41:$I41,1,MATCH(W39,$S39:$Y39,0)),-0.5,0))</f>
        <v>0</v>
      </c>
      <c r="V41" s="20">
        <f>IF(F39="","",IF(INDEX($C41:$I41,1,MATCH(V39,$S39:$Y39,0))=INDEX($C41:$I41,1,MATCH(T39,$S39:$Y39,0)),0.5,0)+IF(INDEX($C41:$I41,1,MATCH(V39,$S39:$Y39,0))=INDEX($C41:$I41,1,MATCH(U39,$S39:$Y39,0)),0.5,0)+IF(INDEX($C41:$I41,1,MATCH(V39,$S39:$Y39,0))=INDEX($C41:$I41,1,MATCH(W39,$S39:$Y39,0)),-0.5,0)+IF(INDEX($C41:$I41,1,MATCH(V39,$S39:$Y39,0))=INDEX($C41:$I41,1,MATCH(X39,$S39:$Y39,0)),-0.5,0))</f>
        <v>0</v>
      </c>
      <c r="W41" s="20">
        <f>IF(G39="","",IF(INDEX($C41:$I41,1,MATCH(W39,$S39:$Y39,0))=INDEX($C41:$I41,1,MATCH(U39,$S39:$Y39,0)),0.5,0)+IF(INDEX($C41:$I41,1,MATCH(W39,$S39:$Y39,0))=INDEX($C41:$I41,1,MATCH(V39,$S39:$Y39,0)),0.5,0)+IF(INDEX($C41:$I41,1,MATCH(W39,$S39:$Y39,0))=INDEX($C41:$I41,1,MATCH(X39,$S39:$Y39,0)),-0.5,0)+IF(INDEX($C41:$I41,1,MATCH(W39,$S39:$Y39,0))=INDEX($C41:$I41,1,MATCH(Y39,$S39:$Y39,0)),-0.5,0))</f>
        <v>0</v>
      </c>
      <c r="X41" s="20">
        <f>IF(H39="","",IF(INDEX($C41:$I41,1,MATCH(X39,$S39:$Y39,0))=INDEX($C41:$I41,1,MATCH(V39,$S39:$Y39,0)),0.5,0)+IF(INDEX($C41:$I41,1,MATCH(X39,$S39:$Y39,0))=INDEX($C41:$I41,1,MATCH(W39,$S39:$Y39,0)),0.5,0)+IF(INDEX($C41:$I41,1,MATCH(X39,$S39:$Y39,0))=INDEX($C41:$I41,1,MATCH(Y39,$S39:$Y39,0)),-0.5,0))</f>
        <v>0</v>
      </c>
      <c r="Y41" s="20" t="str">
        <f>IF(I39="","",IF(INDEX($C41:$I41,1,MATCH(Y39,$S39:$Y39,0))=INDEX($C41:$I41,1,MATCH(W39,$S39:$Y39,0)),0.5,0)+IF(INDEX($C41:$I41,1,MATCH(Y39,$S39:$Y39,0))=INDEX($C41:$I41,1,MATCH(X39,$S39:$Y39,0)),0.5,0))</f>
        <v/>
      </c>
    </row>
    <row r="42" spans="1:25" ht="28.8" x14ac:dyDescent="0.3">
      <c r="A42" s="53" t="s">
        <v>32</v>
      </c>
      <c r="B42" s="65"/>
      <c r="C42" s="10"/>
      <c r="D42" s="10"/>
      <c r="E42" s="10"/>
      <c r="F42" s="10"/>
      <c r="G42" s="10"/>
      <c r="H42" s="10"/>
      <c r="I42" s="10"/>
      <c r="J42" s="47"/>
      <c r="K42" s="11">
        <f>SUM(K4:K41)</f>
        <v>100</v>
      </c>
      <c r="L42" s="11">
        <f>SUM(L4:L41)</f>
        <v>87.5</v>
      </c>
      <c r="M42" s="11">
        <f>SUM(M4:M41)</f>
        <v>7</v>
      </c>
      <c r="N42" s="11">
        <f>SUM(N4:N41)</f>
        <v>84.5</v>
      </c>
      <c r="O42" s="11">
        <f>SUM(O5:O41)</f>
        <v>14</v>
      </c>
      <c r="P42" s="11">
        <f>SUM(P4:P41)</f>
        <v>47</v>
      </c>
      <c r="Q42" s="41">
        <f>SUM(Q4:Q41)</f>
        <v>61</v>
      </c>
      <c r="R42" s="21"/>
    </row>
  </sheetData>
  <mergeCells count="22">
    <mergeCell ref="B2:B4"/>
    <mergeCell ref="B5:B7"/>
    <mergeCell ref="B8:B10"/>
    <mergeCell ref="B11:B13"/>
    <mergeCell ref="B14:B16"/>
    <mergeCell ref="B17:B19"/>
    <mergeCell ref="B20:B21"/>
    <mergeCell ref="B22:B23"/>
    <mergeCell ref="B24:B26"/>
    <mergeCell ref="B27:B29"/>
    <mergeCell ref="A2:A7"/>
    <mergeCell ref="A8:A13"/>
    <mergeCell ref="A14:A19"/>
    <mergeCell ref="A20:A21"/>
    <mergeCell ref="A22:A23"/>
    <mergeCell ref="A24:A29"/>
    <mergeCell ref="A30:A35"/>
    <mergeCell ref="A36:A41"/>
    <mergeCell ref="B33:B35"/>
    <mergeCell ref="B36:B38"/>
    <mergeCell ref="B39:B41"/>
    <mergeCell ref="B30:B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F657-90DB-4AD8-95BE-DBDFEC25080B}">
  <dimension ref="A1:Y42"/>
  <sheetViews>
    <sheetView tabSelected="1" topLeftCell="B1" zoomScaleNormal="100" workbookViewId="0">
      <pane ySplit="1" topLeftCell="A20" activePane="bottomLeft" state="frozen"/>
      <selection pane="bottomLeft" activeCell="F20" sqref="F20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6.59765625" bestFit="1" customWidth="1"/>
    <col min="6" max="7" width="15.5" bestFit="1" customWidth="1"/>
    <col min="8" max="8" width="13.5" bestFit="1" customWidth="1"/>
    <col min="9" max="9" width="11.8984375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19" width="8.09765625" hidden="1" customWidth="1"/>
    <col min="20" max="24" width="9.09765625" hidden="1" customWidth="1"/>
    <col min="25" max="25" width="7.69921875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78" t="s">
        <v>28</v>
      </c>
      <c r="B2" s="77" t="s">
        <v>17</v>
      </c>
      <c r="C2" s="54">
        <v>219</v>
      </c>
      <c r="D2" s="54">
        <v>60</v>
      </c>
      <c r="E2" s="54">
        <v>137</v>
      </c>
      <c r="F2" s="54">
        <v>244</v>
      </c>
      <c r="G2" s="54">
        <v>82</v>
      </c>
      <c r="H2" s="54">
        <v>23</v>
      </c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Phoenix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Chichester</v>
      </c>
      <c r="X2" s="20" t="str" cm="1">
        <f t="array" ref="X2">IF(H2="","",INDEX($K$1:$Q$1,ROUNDUP(H2/40,0)))</f>
        <v>Brighton</v>
      </c>
      <c r="Y2" s="20" t="str" cm="1">
        <f t="array" ref="Y2">IF(I2="","",INDEX($K$1:$Q$1,ROUNDUP(I2/40,0)))</f>
        <v/>
      </c>
    </row>
    <row r="3" spans="1:25" ht="14.4" customHeight="1" x14ac:dyDescent="0.25">
      <c r="A3" s="78"/>
      <c r="B3" s="78"/>
      <c r="C3" s="26" t="str">
        <f>IF(C2="","",IF(ISERROR(VLOOKUP(C2,Athletes!$A:$B,2,FALSE)),"?",VLOOKUP(C2,Athletes!$A:$B,2,FALSE)))</f>
        <v>Raffaele Barra</v>
      </c>
      <c r="D3" s="26" t="str">
        <f>IF(D2="","",IF(ISERROR(VLOOKUP(D2,Athletes!$A:$B,2,FALSE)),"?",VLOOKUP(D2,Athletes!$A:$B,2,FALSE)))</f>
        <v>Christiano Anah</v>
      </c>
      <c r="E3" s="26" t="str">
        <f>IF(E2="","",IF(ISERROR(VLOOKUP(E2,Athletes!$A:$B,2,FALSE)),"?",VLOOKUP(E2,Athletes!$A:$B,2,FALSE)))</f>
        <v>Ferdinand Akpoveta</v>
      </c>
      <c r="F3" s="26" t="str">
        <f>IF(F2="","",IF(ISERROR(VLOOKUP(F2,Athletes!$A:$B,2,FALSE)),"?",VLOOKUP(F2,Athletes!$A:$B,2,FALSE)))</f>
        <v>George Barker</v>
      </c>
      <c r="G3" s="26" t="str">
        <f>IF(G2="","",IF(ISERROR(VLOOKUP(G2,Athletes!$A:$B,2,FALSE)),"?",VLOOKUP(G2,Athletes!$A:$B,2,FALSE)))</f>
        <v>Ethan Cooper</v>
      </c>
      <c r="H3" s="26" t="str">
        <f>IF(H2="","",IF(ISERROR(VLOOKUP(H2,Athletes!$A:$B,2,FALSE)),"?",VLOOKUP(H2,Athletes!$A:$B,2,FALSE)))</f>
        <v>Jude Porter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78"/>
      <c r="B4" s="79"/>
      <c r="C4" s="57">
        <v>24.1</v>
      </c>
      <c r="D4" s="57">
        <v>24.2</v>
      </c>
      <c r="E4" s="57">
        <v>25.8</v>
      </c>
      <c r="F4" s="57">
        <v>25.9</v>
      </c>
      <c r="G4" s="57">
        <v>26.7</v>
      </c>
      <c r="H4" s="57">
        <v>27.3</v>
      </c>
      <c r="I4" s="58"/>
      <c r="J4" s="43"/>
      <c r="K4" s="64">
        <f>IF(ISERROR(MATCH(K$1,$S2:$Y2,0)),"",8-MATCH(K$1,$S2:$Y2,0))</f>
        <v>2</v>
      </c>
      <c r="L4" s="29">
        <f t="shared" ref="L4:Q4" si="0">IF(ISERROR(MATCH(L$1,$S2:$Y2,0)),"",8-MATCH(L$1,$S2:$Y2,0))</f>
        <v>6</v>
      </c>
      <c r="M4" s="29">
        <f t="shared" si="0"/>
        <v>3</v>
      </c>
      <c r="N4" s="29">
        <f t="shared" si="0"/>
        <v>5</v>
      </c>
      <c r="O4" s="29" t="str">
        <f t="shared" si="0"/>
        <v/>
      </c>
      <c r="P4" s="29">
        <f t="shared" si="0"/>
        <v>7</v>
      </c>
      <c r="Q4" s="38">
        <f t="shared" si="0"/>
        <v>4</v>
      </c>
      <c r="R4" s="17"/>
      <c r="S4" s="20"/>
      <c r="T4" s="20"/>
      <c r="U4" s="20"/>
      <c r="V4" s="20"/>
      <c r="W4" s="20"/>
      <c r="X4" s="20"/>
      <c r="Y4" s="20"/>
    </row>
    <row r="5" spans="1:25" ht="14.4" x14ac:dyDescent="0.25">
      <c r="A5" s="78"/>
      <c r="B5" s="78" t="s">
        <v>18</v>
      </c>
      <c r="C5" s="27">
        <v>245</v>
      </c>
      <c r="D5" s="27">
        <v>52</v>
      </c>
      <c r="E5" s="27">
        <v>90</v>
      </c>
      <c r="F5" s="27">
        <v>26</v>
      </c>
      <c r="G5" s="27">
        <v>139</v>
      </c>
      <c r="H5" s="27"/>
      <c r="I5" s="27"/>
      <c r="J5" s="43"/>
      <c r="K5" s="26"/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Worthing</v>
      </c>
      <c r="T5" s="20" t="str" cm="1">
        <f t="array" ref="T5">IF(D5="","",INDEX($K$1:$Q$1,ROUNDUP(D5/40,0)))</f>
        <v>Crawley</v>
      </c>
      <c r="U5" s="20" t="str" cm="1">
        <f t="array" ref="U5">IF(E5="","",INDEX($K$1:$Q$1,ROUNDUP(E5/40,0)))</f>
        <v>Chichester</v>
      </c>
      <c r="V5" s="20" t="str" cm="1">
        <f t="array" ref="V5">IF(F5="","",INDEX($K$1:$Q$1,ROUNDUP(F5/40,0)))</f>
        <v>Brighton</v>
      </c>
      <c r="W5" s="20" t="str" cm="1">
        <f t="array" ref="W5">IF(G5="","",INDEX($K$1:$Q$1,ROUNDUP(G5/40,0)))</f>
        <v>Horsham</v>
      </c>
      <c r="X5" s="20" t="str" cm="1">
        <f t="array" ref="X5">IF(H5="","",INDEX($K$1:$Q$1,ROUNDUP(H5/40,0)))</f>
        <v/>
      </c>
      <c r="Y5" s="20" t="str" cm="1">
        <f t="array" ref="Y5">IF(I5="","",INDEX($K$1:$Q$1,ROUNDUP(I5/40,0)))</f>
        <v/>
      </c>
    </row>
    <row r="6" spans="1:25" ht="14.4" x14ac:dyDescent="0.25">
      <c r="A6" s="78"/>
      <c r="B6" s="78"/>
      <c r="C6" s="26" t="str">
        <f>IF(C5="","",IF(ISERROR(VLOOKUP(C5,Athletes!$A:$B,2,FALSE)),"?",VLOOKUP(C5,Athletes!$A:$B,2,FALSE)))</f>
        <v>Jacob Grant</v>
      </c>
      <c r="D6" s="26" t="str">
        <f>IF(D5="","",IF(ISERROR(VLOOKUP(D5,Athletes!$A:$B,2,FALSE)),"?",VLOOKUP(D5,Athletes!$A:$B,2,FALSE)))</f>
        <v>Zitelu Esiefiho</v>
      </c>
      <c r="E6" s="26" t="str">
        <f>IF(E5="","",IF(ISERROR(VLOOKUP(E5,Athletes!$A:$B,2,FALSE)),"?",VLOOKUP(E5,Athletes!$A:$B,2,FALSE)))</f>
        <v>Austin  Stack</v>
      </c>
      <c r="F6" s="26" t="str">
        <f>IF(F5="","",IF(ISERROR(VLOOKUP(F5,Athletes!$A:$B,2,FALSE)),"?",VLOOKUP(F5,Athletes!$A:$B,2,FALSE)))</f>
        <v>Louis Ashworth</v>
      </c>
      <c r="G6" s="26" t="str">
        <f>IF(G5="","",IF(ISERROR(VLOOKUP(G5,Athletes!$A:$B,2,FALSE)),"?",VLOOKUP(G5,Athletes!$A:$B,2,FALSE)))</f>
        <v>Sam Cooke</v>
      </c>
      <c r="H6" s="26" t="str">
        <f>IF(H5="","",IF(ISERROR(VLOOKUP(H5,Athletes!$A:$B,2,FALSE)),"?",VLOOKUP(H5,Athletes!$A:$B,2,FALSE)))</f>
        <v/>
      </c>
      <c r="I6" s="56" t="str">
        <f>IF(I5="","",IF(ISERROR(VLOOKUP(I5,Athletes!$A:$B,2,FALSE)),"?",VLOOKUP(I5,Athletes!$A:$B,2,FALSE)))</f>
        <v/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5" ht="14.4" x14ac:dyDescent="0.25">
      <c r="A7" s="79"/>
      <c r="B7" s="79"/>
      <c r="C7" s="28">
        <v>24.9</v>
      </c>
      <c r="D7" s="28">
        <v>25</v>
      </c>
      <c r="E7" s="28">
        <v>25.9</v>
      </c>
      <c r="F7" s="28">
        <v>27.7</v>
      </c>
      <c r="G7" s="28">
        <v>27.9</v>
      </c>
      <c r="H7" s="28"/>
      <c r="I7" s="28"/>
      <c r="J7" s="44"/>
      <c r="K7" s="29">
        <f>IF(ISERROR(MATCH(K$1,$S5:$Y5,0)),"",8-MATCH(K$1,$S5:$Y5,0))</f>
        <v>4</v>
      </c>
      <c r="L7" s="29">
        <f t="shared" ref="L7:Q7" si="1">IF(ISERROR(MATCH(L$1,$S5:$Y5,0)),"",8-MATCH(L$1,$S5:$Y5,0))</f>
        <v>6</v>
      </c>
      <c r="M7" s="29">
        <f t="shared" si="1"/>
        <v>5</v>
      </c>
      <c r="N7" s="29">
        <f t="shared" si="1"/>
        <v>3</v>
      </c>
      <c r="O7" s="29" t="str">
        <f t="shared" si="1"/>
        <v/>
      </c>
      <c r="P7" s="29" t="str">
        <f t="shared" si="1"/>
        <v/>
      </c>
      <c r="Q7" s="38">
        <f t="shared" si="1"/>
        <v>7</v>
      </c>
      <c r="R7" s="17"/>
      <c r="S7" s="20"/>
      <c r="T7" s="20"/>
      <c r="U7" s="20"/>
      <c r="V7" s="20"/>
      <c r="W7" s="20"/>
      <c r="X7" s="20"/>
      <c r="Y7" s="20"/>
    </row>
    <row r="8" spans="1:25" ht="14.4" x14ac:dyDescent="0.25">
      <c r="A8" s="81" t="s">
        <v>19</v>
      </c>
      <c r="B8" s="81" t="s">
        <v>17</v>
      </c>
      <c r="C8" s="31">
        <v>245</v>
      </c>
      <c r="D8" s="31">
        <v>137</v>
      </c>
      <c r="E8" s="31">
        <v>53</v>
      </c>
      <c r="F8" s="66">
        <v>39</v>
      </c>
      <c r="G8" s="31">
        <v>222</v>
      </c>
      <c r="H8" s="31">
        <v>85</v>
      </c>
      <c r="I8" s="59"/>
      <c r="J8" s="45"/>
      <c r="K8" s="62"/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Worthing</v>
      </c>
      <c r="T8" s="20" t="str" cm="1">
        <f t="array" ref="T8">IF(D8="","",INDEX($K$1:$Q$1,ROUNDUP(D8/40,0)))</f>
        <v>Horsham</v>
      </c>
      <c r="U8" s="20" t="str" cm="1">
        <f t="array" ref="U8">IF(E8="","",INDEX($K$1:$Q$1,ROUNDUP(E8/40,0)))</f>
        <v>Crawley</v>
      </c>
      <c r="V8" s="20" t="str" cm="1">
        <f t="array" ref="V8">IF(F8="","",INDEX($K$1:$Q$1,ROUNDUP(F8/40,0)))</f>
        <v>Brighton</v>
      </c>
      <c r="W8" s="20" t="str" cm="1">
        <f t="array" ref="W8">IF(G8="","",INDEX($K$1:$Q$1,ROUNDUP(G8/40,0)))</f>
        <v>Phoenix</v>
      </c>
      <c r="X8" s="20" t="str" cm="1">
        <f t="array" ref="X8">IF(H8="","",INDEX($K$1:$Q$1,ROUNDUP(H8/40,0)))</f>
        <v>Chichester</v>
      </c>
      <c r="Y8" s="20" t="str" cm="1">
        <f t="array" ref="Y8">IF(I8="","",INDEX($K$1:$Q$1,ROUNDUP(I8/40,0)))</f>
        <v/>
      </c>
    </row>
    <row r="9" spans="1:25" ht="14.4" x14ac:dyDescent="0.25">
      <c r="A9" s="82"/>
      <c r="B9" s="82"/>
      <c r="C9" s="26" t="str">
        <f>IF(C8="","",IF(ISERROR(VLOOKUP(C8,Athletes!$A:$B,2,FALSE)),"?",VLOOKUP(C8,Athletes!$A:$B,2,FALSE)))</f>
        <v>Jacob Grant</v>
      </c>
      <c r="D9" s="26" t="str">
        <f>IF(D8="","",IF(ISERROR(VLOOKUP(D8,Athletes!$A:$B,2,FALSE)),"?",VLOOKUP(D8,Athletes!$A:$B,2,FALSE)))</f>
        <v>Ferdinand Akpoveta</v>
      </c>
      <c r="E9" s="26" t="str">
        <f>IF(E8="","",IF(ISERROR(VLOOKUP(E8,Athletes!$A:$B,2,FALSE)),"?",VLOOKUP(E8,Athletes!$A:$B,2,FALSE)))</f>
        <v>Paul Nixon</v>
      </c>
      <c r="F9" s="26" t="str">
        <f>IF(F8="","",IF(ISERROR(VLOOKUP(F8,Athletes!$A:$B,2,FALSE)),"?",VLOOKUP(F8,Athletes!$A:$B,2,FALSE)))</f>
        <v>unknown athlete</v>
      </c>
      <c r="G9" s="26" t="str">
        <f>IF(G8="","",IF(ISERROR(VLOOKUP(G8,Athletes!$A:$B,2,FALSE)),"?",VLOOKUP(G8,Athletes!$A:$B,2,FALSE)))</f>
        <v>Lewis Wilby</v>
      </c>
      <c r="H9" s="26" t="str">
        <f>IF(H8="","",IF(ISERROR(VLOOKUP(H8,Athletes!$A:$B,2,FALSE)),"?",VLOOKUP(H8,Athletes!$A:$B,2,FALSE)))</f>
        <v>Ethan O'Donnell</v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5" ht="14.4" x14ac:dyDescent="0.25">
      <c r="A10" s="82"/>
      <c r="B10" s="83"/>
      <c r="C10" s="28">
        <v>52.9</v>
      </c>
      <c r="D10" s="28">
        <v>55.6</v>
      </c>
      <c r="E10" s="28">
        <v>56.2</v>
      </c>
      <c r="F10" s="28">
        <v>57.9</v>
      </c>
      <c r="G10" s="28">
        <v>59.7</v>
      </c>
      <c r="H10" s="28">
        <v>62.9</v>
      </c>
      <c r="I10" s="60"/>
      <c r="J10" s="43"/>
      <c r="K10" s="64">
        <f>IF(ISERROR(MATCH(K$1,$S8:$Y8,0)),"",8-MATCH(K$1,$S8:$Y8,0))</f>
        <v>4</v>
      </c>
      <c r="L10" s="29">
        <f t="shared" ref="L10:Q10" si="2">IF(ISERROR(MATCH(L$1,$S8:$Y8,0)),"",8-MATCH(L$1,$S8:$Y8,0))</f>
        <v>5</v>
      </c>
      <c r="M10" s="29">
        <f t="shared" si="2"/>
        <v>2</v>
      </c>
      <c r="N10" s="29">
        <f t="shared" si="2"/>
        <v>6</v>
      </c>
      <c r="O10" s="29" t="str">
        <f t="shared" si="2"/>
        <v/>
      </c>
      <c r="P10" s="29">
        <f t="shared" si="2"/>
        <v>3</v>
      </c>
      <c r="Q10" s="38">
        <f t="shared" si="2"/>
        <v>7</v>
      </c>
      <c r="R10" s="17"/>
      <c r="S10" s="20"/>
      <c r="T10" s="20"/>
      <c r="U10" s="20"/>
      <c r="V10" s="20"/>
      <c r="W10" s="20"/>
      <c r="X10" s="20"/>
      <c r="Y10" s="20"/>
    </row>
    <row r="11" spans="1:25" ht="14.4" x14ac:dyDescent="0.25">
      <c r="A11" s="82"/>
      <c r="B11" s="82" t="s">
        <v>18</v>
      </c>
      <c r="C11" s="27">
        <v>219</v>
      </c>
      <c r="D11" s="27">
        <v>138</v>
      </c>
      <c r="E11" s="27">
        <v>88</v>
      </c>
      <c r="F11" s="27">
        <v>25</v>
      </c>
      <c r="G11" s="27"/>
      <c r="H11" s="27"/>
      <c r="I11" s="27"/>
      <c r="J11" s="43"/>
      <c r="K11" s="26"/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Phoenix</v>
      </c>
      <c r="T11" s="20" t="str" cm="1">
        <f t="array" ref="T11">IF(D11="","",INDEX($K$1:$Q$1,ROUNDUP(D11/40,0)))</f>
        <v>Horsham</v>
      </c>
      <c r="U11" s="20" t="str" cm="1">
        <f t="array" ref="U11">IF(E11="","",INDEX($K$1:$Q$1,ROUNDUP(E11/40,0)))</f>
        <v>Chichester</v>
      </c>
      <c r="V11" s="20" t="str" cm="1">
        <f t="array" ref="V11">IF(F11="","",INDEX($K$1:$Q$1,ROUNDUP(F11/40,0)))</f>
        <v>Brighton</v>
      </c>
      <c r="W11" s="20" t="str" cm="1">
        <f t="array" ref="W11">IF(G11="","",INDEX($K$1:$Q$1,ROUNDUP(G11/40,0)))</f>
        <v/>
      </c>
      <c r="X11" s="20" t="str" cm="1">
        <f t="array" ref="X11">IF(H11="","",INDEX($K$1:$Q$1,ROUNDUP(H11/40,0)))</f>
        <v/>
      </c>
      <c r="Y11" s="20" t="str" cm="1">
        <f t="array" ref="Y11">IF(I11="","",INDEX($K$1:$Q$1,ROUNDUP(I11/40,0)))</f>
        <v/>
      </c>
    </row>
    <row r="12" spans="1:25" ht="14.4" x14ac:dyDescent="0.25">
      <c r="A12" s="82"/>
      <c r="B12" s="82"/>
      <c r="C12" s="26" t="str">
        <f>IF(C11="","",IF(ISERROR(VLOOKUP(C11,Athletes!$A:$B,2,FALSE)),"?",VLOOKUP(C11,Athletes!$A:$B,2,FALSE)))</f>
        <v>Raffaele Barra</v>
      </c>
      <c r="D12" s="26" t="str">
        <f>IF(D11="","",IF(ISERROR(VLOOKUP(D11,Athletes!$A:$B,2,FALSE)),"?",VLOOKUP(D11,Athletes!$A:$B,2,FALSE)))</f>
        <v>Freddie Denyssen</v>
      </c>
      <c r="E12" s="26" t="str">
        <f>IF(E11="","",IF(ISERROR(VLOOKUP(E11,Athletes!$A:$B,2,FALSE)),"?",VLOOKUP(E11,Athletes!$A:$B,2,FALSE)))</f>
        <v>Harry Clarke</v>
      </c>
      <c r="F12" s="26" t="str">
        <f>IF(F11="","",IF(ISERROR(VLOOKUP(F11,Athletes!$A:$B,2,FALSE)),"?",VLOOKUP(F11,Athletes!$A:$B,2,FALSE)))</f>
        <v>Matthew Plummer</v>
      </c>
      <c r="G12" s="26" t="str">
        <f>IF(G11="","",IF(ISERROR(VLOOKUP(G11,Athletes!$A:$B,2,FALSE)),"?",VLOOKUP(G11,Athletes!$A:$B,2,FALSE)))</f>
        <v/>
      </c>
      <c r="H12" s="26" t="str">
        <f>IF(H11="","",IF(ISERROR(VLOOKUP(H11,Athletes!$A:$B,2,FALSE)),"?",VLOOKUP(H11,Athletes!$A:$B,2,FALSE)))</f>
        <v/>
      </c>
      <c r="I12" s="5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3"/>
      <c r="B13" s="83"/>
      <c r="C13" s="28">
        <v>52.3</v>
      </c>
      <c r="D13" s="28">
        <v>56.2</v>
      </c>
      <c r="E13" s="28">
        <v>58.5</v>
      </c>
      <c r="F13" s="28">
        <v>65.2</v>
      </c>
      <c r="G13" s="28"/>
      <c r="H13" s="28"/>
      <c r="I13" s="28"/>
      <c r="J13" s="44"/>
      <c r="K13" s="29">
        <f>IF(ISERROR(MATCH(K$1,$S11:$Y11,0)),"",8-MATCH(K$1,$S11:$Y11,0))</f>
        <v>4</v>
      </c>
      <c r="L13" s="29" t="str">
        <f t="shared" ref="L13:Q13" si="3">IF(ISERROR(MATCH(L$1,$S11:$Y11,0)),"",8-MATCH(L$1,$S11:$Y11,0))</f>
        <v/>
      </c>
      <c r="M13" s="29">
        <f t="shared" si="3"/>
        <v>5</v>
      </c>
      <c r="N13" s="29">
        <f t="shared" si="3"/>
        <v>6</v>
      </c>
      <c r="O13" s="29" t="str">
        <f t="shared" si="3"/>
        <v/>
      </c>
      <c r="P13" s="29">
        <f t="shared" si="3"/>
        <v>7</v>
      </c>
      <c r="Q13" s="38" t="str">
        <f t="shared" si="3"/>
        <v/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1" t="s">
        <v>29</v>
      </c>
      <c r="B14" s="81" t="s">
        <v>17</v>
      </c>
      <c r="C14" s="31">
        <v>53</v>
      </c>
      <c r="D14" s="31">
        <v>222</v>
      </c>
      <c r="E14" s="31">
        <v>143</v>
      </c>
      <c r="F14" s="31">
        <v>26</v>
      </c>
      <c r="G14" s="31"/>
      <c r="H14" s="31"/>
      <c r="I14" s="59"/>
      <c r="J14" s="45"/>
      <c r="K14" s="62"/>
      <c r="L14" s="32"/>
      <c r="M14" s="32"/>
      <c r="N14" s="32"/>
      <c r="O14" s="32"/>
      <c r="P14" s="32"/>
      <c r="Q14" s="39"/>
      <c r="R14" s="20"/>
      <c r="S14" s="20" t="str" cm="1">
        <f t="array" ref="S14">IF(C14="","",INDEX($K$1:$Q$1,ROUNDUP(C14/40,0)))</f>
        <v>Crawley</v>
      </c>
      <c r="T14" s="20" t="str" cm="1">
        <f t="array" ref="T14">IF(D14="","",INDEX($K$1:$Q$1,ROUNDUP(D14/40,0)))</f>
        <v>Phoenix</v>
      </c>
      <c r="U14" s="20" t="str" cm="1">
        <f t="array" ref="U14">IF(E14="","",INDEX($K$1:$Q$1,ROUNDUP(E14/40,0)))</f>
        <v>Horsham</v>
      </c>
      <c r="V14" s="20" t="str" cm="1">
        <f t="array" ref="V14">IF(F14="","",INDEX($K$1:$Q$1,ROUNDUP(F14/40,0)))</f>
        <v>Brighton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2"/>
      <c r="B15" s="82"/>
      <c r="C15" s="26" t="str">
        <f>IF(C14="","",IF(ISERROR(VLOOKUP(C14,Athletes!$A:$B,2,FALSE)),"?",VLOOKUP(C14,Athletes!$A:$B,2,FALSE)))</f>
        <v>Paul Nixon</v>
      </c>
      <c r="D15" s="26" t="str">
        <f>IF(D14="","",IF(ISERROR(VLOOKUP(D14,Athletes!$A:$B,2,FALSE)),"?",VLOOKUP(D14,Athletes!$A:$B,2,FALSE)))</f>
        <v>Lewis Wilby</v>
      </c>
      <c r="E15" s="26" t="str">
        <f>IF(E14="","",IF(ISERROR(VLOOKUP(E14,Athletes!$A:$B,2,FALSE)),"?",VLOOKUP(E14,Athletes!$A:$B,2,FALSE)))</f>
        <v>Joe Wilkie</v>
      </c>
      <c r="F15" s="26" t="str">
        <f>IF(F14="","",IF(ISERROR(VLOOKUP(F14,Athletes!$A:$B,2,FALSE)),"?",VLOOKUP(F14,Athletes!$A:$B,2,FALSE)))</f>
        <v>Louis Ashworth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63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2"/>
      <c r="B16" s="83"/>
      <c r="C16" s="28" t="s">
        <v>146</v>
      </c>
      <c r="D16" s="28" t="s">
        <v>64</v>
      </c>
      <c r="E16" s="28" t="s">
        <v>108</v>
      </c>
      <c r="F16" s="28" t="s">
        <v>147</v>
      </c>
      <c r="G16" s="28"/>
      <c r="H16" s="28"/>
      <c r="I16" s="60"/>
      <c r="J16" s="43"/>
      <c r="K16" s="64">
        <f>IF(ISERROR(MATCH(K$1,$S14:$Y14,0)),"",8-MATCH(K$1,$S14:$Y14,0))</f>
        <v>4</v>
      </c>
      <c r="L16" s="29">
        <f t="shared" ref="L16:Q16" si="4">IF(ISERROR(MATCH(L$1,$S14:$Y14,0)),"",8-MATCH(L$1,$S14:$Y14,0))</f>
        <v>7</v>
      </c>
      <c r="M16" s="29" t="str">
        <f t="shared" si="4"/>
        <v/>
      </c>
      <c r="N16" s="29">
        <f t="shared" si="4"/>
        <v>5</v>
      </c>
      <c r="O16" s="29" t="str">
        <f t="shared" si="4"/>
        <v/>
      </c>
      <c r="P16" s="29">
        <f t="shared" si="4"/>
        <v>6</v>
      </c>
      <c r="Q16" s="38" t="str">
        <f t="shared" si="4"/>
        <v/>
      </c>
      <c r="R16" s="17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2"/>
      <c r="B17" s="82" t="s">
        <v>18</v>
      </c>
      <c r="C17" s="27">
        <v>24</v>
      </c>
      <c r="D17" s="27">
        <v>140</v>
      </c>
      <c r="E17" s="27"/>
      <c r="F17" s="27"/>
      <c r="G17" s="27"/>
      <c r="H17" s="27"/>
      <c r="I17" s="27"/>
      <c r="J17" s="43"/>
      <c r="K17" s="26"/>
      <c r="L17" s="26"/>
      <c r="M17" s="26"/>
      <c r="N17" s="26"/>
      <c r="O17" s="26"/>
      <c r="P17" s="26"/>
      <c r="Q17" s="36"/>
      <c r="R17" s="20"/>
      <c r="S17" s="20" t="str" cm="1">
        <f t="array" ref="S17">IF(C17="","",INDEX($K$1:$Q$1,ROUNDUP(C17/40,0)))</f>
        <v>Brighton</v>
      </c>
      <c r="T17" s="20" t="str" cm="1">
        <f t="array" ref="T17">IF(D17="","",INDEX($K$1:$Q$1,ROUNDUP(D17/40,0)))</f>
        <v>Horsham</v>
      </c>
      <c r="U17" s="20" t="str" cm="1">
        <f t="array" ref="U17">IF(E17="","",INDEX($K$1:$Q$1,ROUNDUP(E17/40,0)))</f>
        <v/>
      </c>
      <c r="V17" s="20" t="str" cm="1">
        <f t="array" ref="V17">IF(F17="","",INDEX($K$1:$Q$1,ROUNDUP(F17/40,0)))</f>
        <v/>
      </c>
      <c r="W17" s="20" t="str" cm="1">
        <f t="array" ref="W17">IF(G17="","",INDEX($K$1:$Q$1,ROUNDUP(G17/40,0)))</f>
        <v/>
      </c>
      <c r="X17" s="20" t="str" cm="1">
        <f t="array" ref="X17">IF(H17="","",INDEX($K$1:$Q$1,ROUNDUP(H17/40,0)))</f>
        <v/>
      </c>
      <c r="Y17" s="20" t="str" cm="1">
        <f t="array" ref="Y17">IF(I17="","",INDEX($K$1:$Q$1,ROUNDUP(I17/40,0)))</f>
        <v/>
      </c>
    </row>
    <row r="18" spans="1:25" ht="14.4" x14ac:dyDescent="0.25">
      <c r="A18" s="82"/>
      <c r="B18" s="82"/>
      <c r="C18" s="26" t="str">
        <f>IF(C17="","",IF(ISERROR(VLOOKUP(C17,Athletes!$A:$B,2,FALSE)),"?",VLOOKUP(C17,Athletes!$A:$B,2,FALSE)))</f>
        <v>Toby Salazar</v>
      </c>
      <c r="D18" s="26" t="str">
        <f>IF(D17="","",IF(ISERROR(VLOOKUP(D17,Athletes!$A:$B,2,FALSE)),"?",VLOOKUP(D17,Athletes!$A:$B,2,FALSE)))</f>
        <v>Stanley Mansfield</v>
      </c>
      <c r="E18" s="26" t="str">
        <f>IF(E17="","",IF(ISERROR(VLOOKUP(E17,Athletes!$A:$B,2,FALSE)),"?",VLOOKUP(E17,Athletes!$A:$B,2,FALSE)))</f>
        <v/>
      </c>
      <c r="F18" s="26" t="str">
        <f>IF(F17="","",IF(ISERROR(VLOOKUP(F17,Athletes!$A:$B,2,FALSE)),"?",VLOOKUP(F17,Athletes!$A:$B,2,FALSE)))</f>
        <v/>
      </c>
      <c r="G18" s="26" t="str">
        <f>IF(G17="","",IF(ISERROR(VLOOKUP(G17,Athletes!$A:$B,2,FALSE)),"?",VLOOKUP(G17,Athletes!$A:$B,2,FALSE)))</f>
        <v/>
      </c>
      <c r="H18" s="26" t="str">
        <f>IF(H17="","",IF(ISERROR(VLOOKUP(H17,Athletes!$A:$B,2,FALSE)),"?",VLOOKUP(H17,Athletes!$A:$B,2,FALSE)))</f>
        <v/>
      </c>
      <c r="I18" s="56" t="str">
        <f>IF(I17="","",IF(ISERROR(VLOOKUP(I17,Athletes!$A:$B,2,FALSE)),"?",VLOOKUP(I17,Athletes!$A:$B,2,FALSE)))</f>
        <v/>
      </c>
      <c r="J18" s="43"/>
      <c r="K18" s="26"/>
      <c r="L18" s="26"/>
      <c r="M18" s="26"/>
      <c r="N18" s="26"/>
      <c r="O18" s="26"/>
      <c r="P18" s="26"/>
      <c r="Q18" s="36"/>
      <c r="R18" s="20"/>
      <c r="S18" s="20"/>
      <c r="T18" s="20"/>
      <c r="U18" s="20"/>
      <c r="V18" s="20"/>
      <c r="W18" s="20"/>
      <c r="X18" s="20"/>
      <c r="Y18" s="20"/>
    </row>
    <row r="19" spans="1:25" ht="14.4" x14ac:dyDescent="0.25">
      <c r="A19" s="83"/>
      <c r="B19" s="83"/>
      <c r="C19" s="28" t="s">
        <v>148</v>
      </c>
      <c r="D19" s="28" t="s">
        <v>149</v>
      </c>
      <c r="E19" s="28"/>
      <c r="F19" s="28"/>
      <c r="G19" s="28"/>
      <c r="H19" s="28"/>
      <c r="I19" s="28"/>
      <c r="J19" s="44"/>
      <c r="K19" s="29">
        <f>IF(ISERROR(MATCH(K$1,$S17:$Y17,0)),"",8-MATCH(K$1,$S17:$Y17,0))</f>
        <v>7</v>
      </c>
      <c r="L19" s="29" t="str">
        <f t="shared" ref="L19:Q19" si="5">IF(ISERROR(MATCH(L$1,$S17:$Y17,0)),"",8-MATCH(L$1,$S17:$Y17,0))</f>
        <v/>
      </c>
      <c r="M19" s="29" t="str">
        <f t="shared" si="5"/>
        <v/>
      </c>
      <c r="N19" s="29">
        <f t="shared" si="5"/>
        <v>6</v>
      </c>
      <c r="O19" s="29" t="str">
        <f t="shared" si="5"/>
        <v/>
      </c>
      <c r="P19" s="29" t="str">
        <f t="shared" si="5"/>
        <v/>
      </c>
      <c r="Q19" s="38" t="str">
        <f t="shared" si="5"/>
        <v/>
      </c>
      <c r="R19" s="17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7" t="s">
        <v>51</v>
      </c>
      <c r="B20" s="77" t="s">
        <v>21</v>
      </c>
      <c r="C20" s="31" t="s">
        <v>56</v>
      </c>
      <c r="D20" s="31" t="s">
        <v>60</v>
      </c>
      <c r="E20" s="31" t="s">
        <v>54</v>
      </c>
      <c r="F20" s="31" t="s">
        <v>58</v>
      </c>
      <c r="G20" s="31"/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 t="shared" ref="S20:Y20" si="6">IF(C20="","",C20)</f>
        <v>Crawley</v>
      </c>
      <c r="T20" s="17" t="str">
        <f t="shared" si="6"/>
        <v>Phoenix</v>
      </c>
      <c r="U20" s="17" t="str">
        <f t="shared" si="6"/>
        <v>Brighton</v>
      </c>
      <c r="V20" s="17" t="str">
        <f t="shared" si="6"/>
        <v>Horsham</v>
      </c>
      <c r="W20" s="17" t="str">
        <f t="shared" si="6"/>
        <v/>
      </c>
      <c r="X20" s="17" t="str">
        <f t="shared" si="6"/>
        <v/>
      </c>
      <c r="Y20" s="17" t="str">
        <f t="shared" si="6"/>
        <v/>
      </c>
    </row>
    <row r="21" spans="1:25" ht="14.4" x14ac:dyDescent="0.25">
      <c r="A21" s="79"/>
      <c r="B21" s="79"/>
      <c r="C21" s="28" t="s">
        <v>153</v>
      </c>
      <c r="D21" s="28" t="s">
        <v>151</v>
      </c>
      <c r="E21" s="28" t="s">
        <v>150</v>
      </c>
      <c r="F21" s="28" t="s">
        <v>152</v>
      </c>
      <c r="G21" s="28"/>
      <c r="H21" s="28"/>
      <c r="I21" s="28"/>
      <c r="J21" s="44"/>
      <c r="K21" s="29">
        <f t="shared" ref="K21:Q21" si="7">IF(ISERROR(MATCH(K$1,$S20:$Y20,0)),"",16-2*MATCH(K$1,$S20:$Y20,0))</f>
        <v>10</v>
      </c>
      <c r="L21" s="29">
        <f t="shared" si="7"/>
        <v>14</v>
      </c>
      <c r="M21" s="29" t="str">
        <f t="shared" si="7"/>
        <v/>
      </c>
      <c r="N21" s="29">
        <f t="shared" si="7"/>
        <v>8</v>
      </c>
      <c r="O21" s="29" t="str">
        <f t="shared" si="7"/>
        <v/>
      </c>
      <c r="P21" s="29">
        <f t="shared" si="7"/>
        <v>12</v>
      </c>
      <c r="Q21" s="38" t="str">
        <f t="shared" si="7"/>
        <v/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77" t="s">
        <v>30</v>
      </c>
      <c r="B22" s="77" t="s">
        <v>21</v>
      </c>
      <c r="C22" s="31" t="s">
        <v>58</v>
      </c>
      <c r="D22" s="31" t="s">
        <v>57</v>
      </c>
      <c r="E22" s="31" t="s">
        <v>54</v>
      </c>
      <c r="F22" s="31"/>
      <c r="G22" s="31"/>
      <c r="H22" s="31"/>
      <c r="I22" s="31"/>
      <c r="J22" s="45"/>
      <c r="K22" s="33"/>
      <c r="L22" s="34"/>
      <c r="M22" s="34"/>
      <c r="N22" s="34"/>
      <c r="O22" s="35"/>
      <c r="P22" s="34"/>
      <c r="Q22" s="40"/>
      <c r="R22" s="18"/>
      <c r="S22" s="17" t="str">
        <f t="shared" ref="S22:Y22" si="8">IF(C22="","",C22)</f>
        <v>Horsham</v>
      </c>
      <c r="T22" s="17" t="str">
        <f t="shared" si="8"/>
        <v>Chichester</v>
      </c>
      <c r="U22" s="17" t="str">
        <f t="shared" si="8"/>
        <v>Brighton</v>
      </c>
      <c r="V22" s="17" t="str">
        <f t="shared" si="8"/>
        <v/>
      </c>
      <c r="W22" s="17" t="str">
        <f t="shared" si="8"/>
        <v/>
      </c>
      <c r="X22" s="17" t="str">
        <f t="shared" si="8"/>
        <v/>
      </c>
      <c r="Y22" s="17" t="str">
        <f t="shared" si="8"/>
        <v/>
      </c>
    </row>
    <row r="23" spans="1:25" ht="14.4" x14ac:dyDescent="0.25">
      <c r="A23" s="79"/>
      <c r="B23" s="79"/>
      <c r="C23" s="28" t="s">
        <v>154</v>
      </c>
      <c r="D23" s="28" t="s">
        <v>155</v>
      </c>
      <c r="E23" s="28" t="s">
        <v>155</v>
      </c>
      <c r="F23" s="28"/>
      <c r="G23" s="28"/>
      <c r="H23" s="28"/>
      <c r="I23" s="28"/>
      <c r="J23" s="44"/>
      <c r="K23" s="29">
        <f t="shared" ref="K23:Q23" si="9">IF(ISERROR(MATCH(K$1,$S22:$Y22,0)),"",16-2*MATCH(K$1,$S22:$Y22,0))</f>
        <v>10</v>
      </c>
      <c r="L23" s="29" t="str">
        <f t="shared" si="9"/>
        <v/>
      </c>
      <c r="M23" s="29">
        <f t="shared" si="9"/>
        <v>12</v>
      </c>
      <c r="N23" s="29">
        <f t="shared" si="9"/>
        <v>14</v>
      </c>
      <c r="O23" s="29" t="str">
        <f t="shared" si="9"/>
        <v/>
      </c>
      <c r="P23" s="29" t="str">
        <f t="shared" si="9"/>
        <v/>
      </c>
      <c r="Q23" s="38" t="str">
        <f t="shared" si="9"/>
        <v/>
      </c>
      <c r="R23" s="17"/>
      <c r="S23" s="17"/>
      <c r="T23" s="17"/>
      <c r="U23" s="17"/>
      <c r="V23" s="17"/>
      <c r="W23" s="17"/>
      <c r="X23" s="17"/>
      <c r="Y23" s="17"/>
    </row>
    <row r="24" spans="1:25" ht="14.4" x14ac:dyDescent="0.25">
      <c r="A24" s="77" t="s">
        <v>23</v>
      </c>
      <c r="B24" s="77" t="s">
        <v>17</v>
      </c>
      <c r="C24" s="31">
        <v>219</v>
      </c>
      <c r="D24" s="31">
        <v>244</v>
      </c>
      <c r="E24" s="31">
        <v>90</v>
      </c>
      <c r="F24" s="31">
        <v>60</v>
      </c>
      <c r="G24" s="31">
        <v>25</v>
      </c>
      <c r="H24" s="31">
        <v>143</v>
      </c>
      <c r="I24" s="59"/>
      <c r="J24" s="45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Phoenix</v>
      </c>
      <c r="T24" s="20" t="str" cm="1">
        <f t="array" ref="T24">IF(D24="","",INDEX($K$1:$Q$1,ROUNDUP(D24/40,0)))</f>
        <v>Worthing</v>
      </c>
      <c r="U24" s="20" t="str" cm="1">
        <f t="array" ref="U24">IF(E24="","",INDEX($K$1:$Q$1,ROUNDUP(E24/40,0)))</f>
        <v>Chichester</v>
      </c>
      <c r="V24" s="20" t="str" cm="1">
        <f t="array" ref="V24">IF(F24="","",INDEX($K$1:$Q$1,ROUNDUP(F24/40,0)))</f>
        <v>Crawley</v>
      </c>
      <c r="W24" s="20" t="str" cm="1">
        <f t="array" ref="W24">IF(G24="","",INDEX($K$1:$Q$1,ROUNDUP(G24/40,0)))</f>
        <v>Brighton</v>
      </c>
      <c r="X24" s="20" t="str" cm="1">
        <f t="array" ref="X24">IF(H24="","",INDEX($K$1:$Q$1,ROUNDUP(H24/40,0)))</f>
        <v>Horsham</v>
      </c>
      <c r="Y24" s="20" t="str" cm="1">
        <f t="array" ref="Y24">IF(I24="","",INDEX($K$1:$Q$1,ROUNDUP(I24/40,0)))</f>
        <v/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Raffaele Barra</v>
      </c>
      <c r="D25" s="26" t="str">
        <f>IF(D24="","",IF(ISERROR(VLOOKUP(D24,Athletes!$A:$B,2,FALSE)),"?",VLOOKUP(D24,Athletes!$A:$B,2,FALSE)))</f>
        <v>George Barker</v>
      </c>
      <c r="E25" s="26" t="str">
        <f>IF(E24="","",IF(ISERROR(VLOOKUP(E24,Athletes!$A:$B,2,FALSE)),"?",VLOOKUP(E24,Athletes!$A:$B,2,FALSE)))</f>
        <v>Austin  Stack</v>
      </c>
      <c r="F25" s="26" t="str">
        <f>IF(F24="","",IF(ISERROR(VLOOKUP(F24,Athletes!$A:$B,2,FALSE)),"?",VLOOKUP(F24,Athletes!$A:$B,2,FALSE)))</f>
        <v>Christiano Anah</v>
      </c>
      <c r="G25" s="26" t="str">
        <f>IF(G24="","",IF(ISERROR(VLOOKUP(G24,Athletes!$A:$B,2,FALSE)),"?",VLOOKUP(G24,Athletes!$A:$B,2,FALSE)))</f>
        <v>Matthew Plummer</v>
      </c>
      <c r="H25" s="26" t="str">
        <f>IF(H24="","",IF(ISERROR(VLOOKUP(H24,Athletes!$A:$B,2,FALSE)),"?",VLOOKUP(H24,Athletes!$A:$B,2,FALSE)))</f>
        <v>Joe Wilkie</v>
      </c>
      <c r="I25" s="56" t="str">
        <f>IF(I24="","",IF(ISERROR(VLOOKUP(I24,Athletes!$A:$B,2,FALSE)),"?",VLOOKUP(I24,Athletes!$A:$B,2,FALSE)))</f>
        <v/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 t="s">
        <v>156</v>
      </c>
      <c r="D26" s="28" t="s">
        <v>157</v>
      </c>
      <c r="E26" s="28" t="s">
        <v>158</v>
      </c>
      <c r="F26" s="28" t="s">
        <v>159</v>
      </c>
      <c r="G26" s="28" t="s">
        <v>130</v>
      </c>
      <c r="H26" s="28" t="s">
        <v>160</v>
      </c>
      <c r="I26" s="60"/>
      <c r="J26" s="43"/>
      <c r="K26" s="64">
        <f>IF(ISERROR(MATCH(K$1,$S24:$Y24,0)),"",8-MATCH(K$1,$S24:$Y24,0))</f>
        <v>3</v>
      </c>
      <c r="L26" s="29">
        <f t="shared" ref="L26:Q26" si="10">IF(ISERROR(MATCH(L$1,$S24:$Y24,0)),"",8-MATCH(L$1,$S24:$Y24,0))</f>
        <v>4</v>
      </c>
      <c r="M26" s="29">
        <f t="shared" si="10"/>
        <v>5</v>
      </c>
      <c r="N26" s="29">
        <f t="shared" si="10"/>
        <v>2</v>
      </c>
      <c r="O26" s="29" t="str">
        <f t="shared" si="10"/>
        <v/>
      </c>
      <c r="P26" s="29">
        <f t="shared" si="10"/>
        <v>7</v>
      </c>
      <c r="Q26" s="38">
        <f t="shared" si="10"/>
        <v>6</v>
      </c>
      <c r="R26" s="17"/>
      <c r="S26" s="20"/>
      <c r="T26" s="20"/>
      <c r="U26" s="20"/>
      <c r="V26" s="20"/>
      <c r="W26" s="20"/>
      <c r="X26" s="20"/>
      <c r="Y26" s="20"/>
    </row>
    <row r="27" spans="1:25" ht="14.4" x14ac:dyDescent="0.25">
      <c r="A27" s="78"/>
      <c r="B27" s="78" t="s">
        <v>18</v>
      </c>
      <c r="C27" s="27">
        <v>245</v>
      </c>
      <c r="D27" s="27">
        <v>138</v>
      </c>
      <c r="E27" s="27">
        <v>222</v>
      </c>
      <c r="F27" s="27">
        <v>27</v>
      </c>
      <c r="G27" s="27">
        <v>88</v>
      </c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Worthing</v>
      </c>
      <c r="T27" s="20" t="str" cm="1">
        <f t="array" ref="T27">IF(D27="","",INDEX($K$1:$Q$1,ROUNDUP(D27/40,0)))</f>
        <v>Horsham</v>
      </c>
      <c r="U27" s="20" t="str" cm="1">
        <f t="array" ref="U27">IF(E27="","",INDEX($K$1:$Q$1,ROUNDUP(E27/40,0)))</f>
        <v>Phoenix</v>
      </c>
      <c r="V27" s="20" t="str" cm="1">
        <f t="array" ref="V27">IF(F27="","",INDEX($K$1:$Q$1,ROUNDUP(F27/40,0)))</f>
        <v>Brighton</v>
      </c>
      <c r="W27" s="20" t="str" cm="1">
        <f t="array" ref="W27">IF(G27="","",INDEX($K$1:$Q$1,ROUNDUP(G27/40,0)))</f>
        <v>Chichester</v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Jacob Grant</v>
      </c>
      <c r="D28" s="26" t="str">
        <f>IF(D27="","",IF(ISERROR(VLOOKUP(D27,Athletes!$A:$B,2,FALSE)),"?",VLOOKUP(D27,Athletes!$A:$B,2,FALSE)))</f>
        <v>Freddie Denyssen</v>
      </c>
      <c r="E28" s="26" t="str">
        <f>IF(E27="","",IF(ISERROR(VLOOKUP(E27,Athletes!$A:$B,2,FALSE)),"?",VLOOKUP(E27,Athletes!$A:$B,2,FALSE)))</f>
        <v>Lewis Wilby</v>
      </c>
      <c r="F28" s="26" t="str">
        <f>IF(F27="","",IF(ISERROR(VLOOKUP(F27,Athletes!$A:$B,2,FALSE)),"?",VLOOKUP(F27,Athletes!$A:$B,2,FALSE)))</f>
        <v>Archer Pilkington</v>
      </c>
      <c r="G28" s="26" t="str">
        <f>IF(G27="","",IF(ISERROR(VLOOKUP(G27,Athletes!$A:$B,2,FALSE)),"?",VLOOKUP(G27,Athletes!$A:$B,2,FALSE)))</f>
        <v>Harry Clarke</v>
      </c>
      <c r="H28" s="26" t="str">
        <f>IF(H27="","",IF(ISERROR(VLOOKUP(H27,Athletes!$A:$B,2,FALSE)),"?",VLOOKUP(H27,Athletes!$A:$B,2,FALSE)))</f>
        <v/>
      </c>
      <c r="I28" s="5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 t="s">
        <v>131</v>
      </c>
      <c r="D29" s="28" t="s">
        <v>135</v>
      </c>
      <c r="E29" s="28" t="s">
        <v>161</v>
      </c>
      <c r="F29" s="28" t="s">
        <v>135</v>
      </c>
      <c r="G29" s="28" t="s">
        <v>162</v>
      </c>
      <c r="H29" s="28"/>
      <c r="I29" s="28"/>
      <c r="J29" s="44"/>
      <c r="K29" s="29">
        <f>IF(ISERROR(MATCH(K$1,$S27:$Y27,0)),"",8-MATCH(K$1,$S27:$Y27,0))</f>
        <v>4</v>
      </c>
      <c r="L29" s="29" t="str">
        <f t="shared" ref="L29:Q29" si="11">IF(ISERROR(MATCH(L$1,$S27:$Y27,0)),"",8-MATCH(L$1,$S27:$Y27,0))</f>
        <v/>
      </c>
      <c r="M29" s="29">
        <f t="shared" si="11"/>
        <v>3</v>
      </c>
      <c r="N29" s="29">
        <f t="shared" si="11"/>
        <v>6</v>
      </c>
      <c r="O29" s="29" t="str">
        <f t="shared" si="11"/>
        <v/>
      </c>
      <c r="P29" s="29">
        <f t="shared" si="11"/>
        <v>5</v>
      </c>
      <c r="Q29" s="38">
        <f t="shared" si="11"/>
        <v>7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78" t="s">
        <v>24</v>
      </c>
      <c r="B30" s="77" t="s">
        <v>17</v>
      </c>
      <c r="C30" s="31">
        <v>219</v>
      </c>
      <c r="D30" s="31">
        <v>52</v>
      </c>
      <c r="E30" s="61">
        <v>90</v>
      </c>
      <c r="F30" s="31">
        <v>143</v>
      </c>
      <c r="G30" s="31">
        <v>27</v>
      </c>
      <c r="H30" s="31"/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Phoenix</v>
      </c>
      <c r="T30" s="20" t="str" cm="1">
        <f t="array" ref="T30">IF(D30="","",INDEX($K$1:$Q$1,ROUNDUP(D30/40,0)))</f>
        <v>Crawley</v>
      </c>
      <c r="U30" s="20" t="str" cm="1">
        <f t="array" ref="U30">IF(E30="","",INDEX($K$1:$Q$1,ROUNDUP(E30/40,0)))</f>
        <v>Chichester</v>
      </c>
      <c r="V30" s="20" t="str" cm="1">
        <f t="array" ref="V30">IF(F30="","",INDEX($K$1:$Q$1,ROUNDUP(F30/40,0)))</f>
        <v>Horsham</v>
      </c>
      <c r="W30" s="20" t="str" cm="1">
        <f t="array" ref="W30">IF(G30="","",INDEX($K$1:$Q$1,ROUNDUP(G30/40,0)))</f>
        <v>Brighton</v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78"/>
      <c r="B31" s="78"/>
      <c r="C31" s="26" t="str">
        <f>IF(C30="","",IF(ISERROR(VLOOKUP(C30,Athletes!$A:$B,2,FALSE)),"?",VLOOKUP(C30,Athletes!$A:$B,2,FALSE)))</f>
        <v>Raffaele Barra</v>
      </c>
      <c r="D31" s="26" t="str">
        <f>IF(D30="","",IF(ISERROR(VLOOKUP(D30,Athletes!$A:$B,2,FALSE)),"?",VLOOKUP(D30,Athletes!$A:$B,2,FALSE)))</f>
        <v>Zitelu Esiefiho</v>
      </c>
      <c r="E31" s="26" t="str">
        <f>IF(E30="","",IF(ISERROR(VLOOKUP(E30,Athletes!$A:$B,2,FALSE)),"?",VLOOKUP(E30,Athletes!$A:$B,2,FALSE)))</f>
        <v>Austin  Stack</v>
      </c>
      <c r="F31" s="26" t="str">
        <f>IF(F30="","",IF(ISERROR(VLOOKUP(F30,Athletes!$A:$B,2,FALSE)),"?",VLOOKUP(F30,Athletes!$A:$B,2,FALSE)))</f>
        <v>Joe Wilkie</v>
      </c>
      <c r="G31" s="26" t="str">
        <f>IF(G30="","",IF(ISERROR(VLOOKUP(G30,Athletes!$A:$B,2,FALSE)),"?",VLOOKUP(G30,Athletes!$A:$B,2,FALSE)))</f>
        <v>Archer Pilkington</v>
      </c>
      <c r="H31" s="26" t="str">
        <f>IF(H30="","",IF(ISERROR(VLOOKUP(H30,Athletes!$A:$B,2,FALSE)),"?",VLOOKUP(H30,Athletes!$A:$B,2,FALSE)))</f>
        <v/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78"/>
      <c r="B32" s="79"/>
      <c r="C32" s="28">
        <v>64</v>
      </c>
      <c r="D32" s="28">
        <v>56</v>
      </c>
      <c r="E32" s="28">
        <v>52</v>
      </c>
      <c r="F32" s="28">
        <v>47</v>
      </c>
      <c r="G32" s="28">
        <v>46</v>
      </c>
      <c r="H32" s="28"/>
      <c r="I32" s="60"/>
      <c r="J32" s="43"/>
      <c r="K32" s="64">
        <f t="shared" ref="K32:Q32" si="12">IF(ISERROR(MATCH(K$1,$S30:$Y30,0)),"",8-MATCH(K$1,$S30:$Y30,0)+IF(ISERROR(MATCH(K$1,$S30:$Y30,0)),0,INDEX($S32:$Y32,1,MATCH(K$1,$S30:$Y30,0))))</f>
        <v>3</v>
      </c>
      <c r="L32" s="29">
        <f t="shared" si="12"/>
        <v>6</v>
      </c>
      <c r="M32" s="29">
        <f t="shared" si="12"/>
        <v>5</v>
      </c>
      <c r="N32" s="29">
        <f t="shared" si="12"/>
        <v>4</v>
      </c>
      <c r="O32" s="29" t="str">
        <f t="shared" si="12"/>
        <v/>
      </c>
      <c r="P32" s="29">
        <f t="shared" si="12"/>
        <v>7</v>
      </c>
      <c r="Q32" s="38" t="str">
        <f t="shared" si="12"/>
        <v/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0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0</v>
      </c>
      <c r="X32" s="20" t="str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/>
      </c>
      <c r="Y32" s="20" t="str">
        <f>IF(I30="","",IF(INDEX($C32:$I32,1,MATCH(Y30,$S30:$Y30,0))=INDEX($C32:$I32,1,MATCH(W30,$S30:$Y30,0)),0.5,0)+IF(INDEX($C32:$I32,1,MATCH(Y30,$S30:$Y30,0))=INDEX($C32:$I32,1,MATCH(X30,$S30:$Y30,0)),0.5,0))</f>
        <v/>
      </c>
    </row>
    <row r="33" spans="1:25" ht="14.4" x14ac:dyDescent="0.25">
      <c r="A33" s="78"/>
      <c r="B33" s="78" t="s">
        <v>18</v>
      </c>
      <c r="C33" s="27">
        <v>53</v>
      </c>
      <c r="D33" s="27">
        <v>82</v>
      </c>
      <c r="E33" s="27">
        <v>222</v>
      </c>
      <c r="F33" s="27">
        <v>25</v>
      </c>
      <c r="G33" s="27">
        <v>142</v>
      </c>
      <c r="H33" s="27"/>
      <c r="I33" s="27"/>
      <c r="J33" s="43"/>
      <c r="K33" s="26"/>
      <c r="L33" s="26"/>
      <c r="M33" s="26"/>
      <c r="N33" s="26"/>
      <c r="O33" s="26"/>
      <c r="P33" s="26"/>
      <c r="Q33" s="36"/>
      <c r="R33" s="20"/>
      <c r="S33" s="20" t="str" cm="1">
        <f t="array" ref="S33">IF(C33="","",INDEX($K$1:$Q$1,ROUNDUP(C33/40,0)))</f>
        <v>Crawley</v>
      </c>
      <c r="T33" s="20" t="str" cm="1">
        <f t="array" ref="T33">IF(D33="","",INDEX($K$1:$Q$1,ROUNDUP(D33/40,0)))</f>
        <v>Chichester</v>
      </c>
      <c r="U33" s="20" t="str" cm="1">
        <f t="array" ref="U33">IF(E33="","",INDEX($K$1:$Q$1,ROUNDUP(E33/40,0)))</f>
        <v>Phoenix</v>
      </c>
      <c r="V33" s="20" t="str" cm="1">
        <f t="array" ref="V33">IF(F33="","",INDEX($K$1:$Q$1,ROUNDUP(F33/40,0)))</f>
        <v>Brighton</v>
      </c>
      <c r="W33" s="20" t="str" cm="1">
        <f t="array" ref="W33">IF(G33="","",INDEX($K$1:$Q$1,ROUNDUP(G33/40,0)))</f>
        <v>Horsham</v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78"/>
      <c r="B34" s="78"/>
      <c r="C34" s="26" t="str">
        <f>IF(C33="","",IF(ISERROR(VLOOKUP(C33,Athletes!$A:$B,2,FALSE)),"?",VLOOKUP(C33,Athletes!$A:$B,2,FALSE)))</f>
        <v>Paul Nixon</v>
      </c>
      <c r="D34" s="26" t="str">
        <f>IF(D33="","",IF(ISERROR(VLOOKUP(D33,Athletes!$A:$B,2,FALSE)),"?",VLOOKUP(D33,Athletes!$A:$B,2,FALSE)))</f>
        <v>Ethan Cooper</v>
      </c>
      <c r="E34" s="26" t="str">
        <f>IF(E33="","",IF(ISERROR(VLOOKUP(E33,Athletes!$A:$B,2,FALSE)),"?",VLOOKUP(E33,Athletes!$A:$B,2,FALSE)))</f>
        <v>Lewis Wilby</v>
      </c>
      <c r="F34" s="26" t="str">
        <f>IF(F33="","",IF(ISERROR(VLOOKUP(F33,Athletes!$A:$B,2,FALSE)),"?",VLOOKUP(F33,Athletes!$A:$B,2,FALSE)))</f>
        <v>Matthew Plummer</v>
      </c>
      <c r="G34" s="26" t="str">
        <f>IF(G33="","",IF(ISERROR(VLOOKUP(G33,Athletes!$A:$B,2,FALSE)),"?",VLOOKUP(G33,Athletes!$A:$B,2,FALSE)))</f>
        <v>William Waghorn</v>
      </c>
      <c r="H34" s="26" t="str">
        <f>IF(H33="","",IF(ISERROR(VLOOKUP(H33,Athletes!$A:$B,2,FALSE)),"?",VLOOKUP(H33,Athletes!$A:$B,2,FALSE)))</f>
        <v/>
      </c>
      <c r="I34" s="56" t="str">
        <f>IF(I33="","",IF(ISERROR(VLOOKUP(I33,Athletes!$A:$B,2,FALSE)),"?",VLOOKUP(I33,Athletes!$A:$B,2,FALSE)))</f>
        <v/>
      </c>
      <c r="J34" s="43"/>
      <c r="K34" s="26"/>
      <c r="L34" s="26"/>
      <c r="M34" s="26"/>
      <c r="N34" s="26"/>
      <c r="O34" s="26"/>
      <c r="P34" s="26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79"/>
      <c r="B35" s="79"/>
      <c r="C35" s="28">
        <v>49</v>
      </c>
      <c r="D35" s="28">
        <v>46</v>
      </c>
      <c r="E35" s="28">
        <v>44</v>
      </c>
      <c r="F35" s="28">
        <v>38</v>
      </c>
      <c r="G35" s="28">
        <v>35</v>
      </c>
      <c r="H35" s="28"/>
      <c r="I35" s="28"/>
      <c r="J35" s="44"/>
      <c r="K35" s="29">
        <f t="shared" ref="K35:Q35" si="13">IF(ISERROR(MATCH(K$1,$S33:$Y33,0)),"",8-MATCH(K$1,$S33:$Y33,0)+IF(ISERROR(MATCH(K$1,$S33:$Y33,0)),0,INDEX($S35:$Y35,1,MATCH(K$1,$S33:$Y33,0))))</f>
        <v>4</v>
      </c>
      <c r="L35" s="29">
        <f t="shared" si="13"/>
        <v>7</v>
      </c>
      <c r="M35" s="29">
        <f t="shared" si="13"/>
        <v>6</v>
      </c>
      <c r="N35" s="29">
        <f t="shared" si="13"/>
        <v>3</v>
      </c>
      <c r="O35" s="29" t="str">
        <f t="shared" si="13"/>
        <v/>
      </c>
      <c r="P35" s="29">
        <f t="shared" si="13"/>
        <v>5</v>
      </c>
      <c r="Q35" s="38" t="str">
        <f t="shared" si="13"/>
        <v/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0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0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0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0</v>
      </c>
      <c r="W35" s="20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>0</v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15" customHeight="1" x14ac:dyDescent="0.25">
      <c r="A36" s="84" t="s">
        <v>31</v>
      </c>
      <c r="B36" s="77" t="s">
        <v>17</v>
      </c>
      <c r="C36" s="31">
        <v>142</v>
      </c>
      <c r="D36" s="31">
        <v>52</v>
      </c>
      <c r="E36" s="31">
        <v>219</v>
      </c>
      <c r="F36" s="31">
        <v>90</v>
      </c>
      <c r="G36" s="31">
        <v>245</v>
      </c>
      <c r="H36" s="31">
        <v>26</v>
      </c>
      <c r="I36" s="59"/>
      <c r="J36" s="43"/>
      <c r="K36" s="62"/>
      <c r="L36" s="32"/>
      <c r="M36" s="32"/>
      <c r="N36" s="32"/>
      <c r="O36" s="32"/>
      <c r="P36" s="32"/>
      <c r="Q36" s="39"/>
      <c r="R36" s="20"/>
      <c r="S36" s="20" t="str" cm="1">
        <f t="array" ref="S36">IF(C36="","",INDEX($K$1:$Q$1,ROUNDUP(C36/40,0)))</f>
        <v>Horsham</v>
      </c>
      <c r="T36" s="20" t="str" cm="1">
        <f t="array" ref="T36">IF(D36="","",INDEX($K$1:$Q$1,ROUNDUP(D36/40,0)))</f>
        <v>Crawley</v>
      </c>
      <c r="U36" s="20" t="str" cm="1">
        <f t="array" ref="U36">IF(E36="","",INDEX($K$1:$Q$1,ROUNDUP(E36/40,0)))</f>
        <v>Phoenix</v>
      </c>
      <c r="V36" s="20" t="str" cm="1">
        <f t="array" ref="V36">IF(F36="","",INDEX($K$1:$Q$1,ROUNDUP(F36/40,0)))</f>
        <v>Chichester</v>
      </c>
      <c r="W36" s="20" t="str" cm="1">
        <f t="array" ref="W36">IF(G36="","",INDEX($K$1:$Q$1,ROUNDUP(G36/40,0)))</f>
        <v>Worthing</v>
      </c>
      <c r="X36" s="20" t="str" cm="1">
        <f t="array" ref="X36">IF(H36="","",INDEX($K$1:$Q$1,ROUNDUP(H36/40,0)))</f>
        <v>Brighton</v>
      </c>
      <c r="Y36" s="20" t="str" cm="1">
        <f t="array" ref="Y36">IF(I36="","",INDEX($K$1:$Q$1,ROUNDUP(I36/40,0)))</f>
        <v/>
      </c>
    </row>
    <row r="37" spans="1:25" ht="14.4" x14ac:dyDescent="0.25">
      <c r="A37" s="84"/>
      <c r="B37" s="78"/>
      <c r="C37" s="26" t="str">
        <f>IF(C36="","",IF(ISERROR(VLOOKUP(C36,Athletes!$A:$B,2,FALSE)),"?",VLOOKUP(C36,Athletes!$A:$B,2,FALSE)))</f>
        <v>William Waghorn</v>
      </c>
      <c r="D37" s="26" t="str">
        <f>IF(D36="","",IF(ISERROR(VLOOKUP(D36,Athletes!$A:$B,2,FALSE)),"?",VLOOKUP(D36,Athletes!$A:$B,2,FALSE)))</f>
        <v>Zitelu Esiefiho</v>
      </c>
      <c r="E37" s="26" t="str">
        <f>IF(E36="","",IF(ISERROR(VLOOKUP(E36,Athletes!$A:$B,2,FALSE)),"?",VLOOKUP(E36,Athletes!$A:$B,2,FALSE)))</f>
        <v>Raffaele Barra</v>
      </c>
      <c r="F37" s="26" t="str">
        <f>IF(F36="","",IF(ISERROR(VLOOKUP(F36,Athletes!$A:$B,2,FALSE)),"?",VLOOKUP(F36,Athletes!$A:$B,2,FALSE)))</f>
        <v>Austin  Stack</v>
      </c>
      <c r="G37" s="26" t="str">
        <f>IF(G36="","",IF(ISERROR(VLOOKUP(G36,Athletes!$A:$B,2,FALSE)),"?",VLOOKUP(G36,Athletes!$A:$B,2,FALSE)))</f>
        <v>Jacob Grant</v>
      </c>
      <c r="H37" s="26" t="str">
        <f>IF(H36="","",IF(ISERROR(VLOOKUP(H36,Athletes!$A:$B,2,FALSE)),"?",VLOOKUP(H36,Athletes!$A:$B,2,FALSE)))</f>
        <v>Louis Ashworth</v>
      </c>
      <c r="I37" s="56" t="str">
        <f>IF(I36="","",IF(ISERROR(VLOOKUP(I36,Athletes!$A:$B,2,FALSE)),"?",VLOOKUP(I36,Athletes!$A:$B,2,FALSE)))</f>
        <v/>
      </c>
      <c r="J37" s="43"/>
      <c r="K37" s="63"/>
      <c r="L37" s="26"/>
      <c r="M37" s="26"/>
      <c r="N37" s="26"/>
      <c r="O37" s="26"/>
      <c r="P37" s="26"/>
      <c r="Q37" s="36"/>
      <c r="R37" s="20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/>
      <c r="B38" s="79"/>
      <c r="C38" s="28">
        <v>79</v>
      </c>
      <c r="D38" s="28">
        <v>75</v>
      </c>
      <c r="E38" s="28">
        <v>73</v>
      </c>
      <c r="F38" s="28">
        <v>66</v>
      </c>
      <c r="G38" s="28">
        <v>64</v>
      </c>
      <c r="H38" s="28">
        <v>59</v>
      </c>
      <c r="I38" s="60"/>
      <c r="J38" s="43"/>
      <c r="K38" s="64">
        <f t="shared" ref="K38:Q38" si="14">IF(ISERROR(MATCH(K$1,$S36:$Y36,0)),"",8-MATCH(K$1,$S36:$Y36,0)+IF(ISERROR(MATCH(K$1,$S36:$Y36,0)),0,INDEX($S38:$Y38,1,MATCH(K$1,$S36:$Y36,0))))</f>
        <v>2</v>
      </c>
      <c r="L38" s="29">
        <f t="shared" si="14"/>
        <v>6</v>
      </c>
      <c r="M38" s="29">
        <f t="shared" si="14"/>
        <v>4</v>
      </c>
      <c r="N38" s="29">
        <f t="shared" si="14"/>
        <v>7</v>
      </c>
      <c r="O38" s="29" t="str">
        <f t="shared" si="14"/>
        <v/>
      </c>
      <c r="P38" s="29">
        <f t="shared" si="14"/>
        <v>5</v>
      </c>
      <c r="Q38" s="38">
        <f t="shared" si="14"/>
        <v>3</v>
      </c>
      <c r="R38" s="17"/>
      <c r="S38" s="20">
        <f>IF(C36="","",IF(INDEX($C38:$I38,1,MATCH(S36,$S36:$Y36,0))=INDEX($C38:$I38,1,MATCH(T36,$S36:$Y36,0)),-0.5,0)+IF(INDEX($C38:$I38,1,MATCH(S36,$S36:$Y36,0))=INDEX($C38:$I38,1,MATCH(U36,$S36:$Y36,0)),-0.5,0))</f>
        <v>0</v>
      </c>
      <c r="T38" s="20">
        <f>IF(D36="","",IF(INDEX($C38:$I38,1,MATCH(T36,$S36:$Y36,0))=INDEX($C38:$I38,1,MATCH(S36,$S36:$Y36,0)),0.5,0)+IF(INDEX($C38:$I38,1,MATCH(T36,$S36:$Y36,0))=INDEX($C38:$I38,1,MATCH(U36,$S36:$Y36,0)),-0.5,0)+IF(INDEX($C38:$I38,1,MATCH(T36,$S36:$Y36,0))=INDEX($C38:$I38,1,MATCH(V36,$S36:$Y36,0)),-0.5,0))</f>
        <v>0</v>
      </c>
      <c r="U38" s="20">
        <f>IF(E36="","",IF(INDEX($C38:$I38,1,MATCH(U36,$S36:$Y36,0))=INDEX($C38:$I38,1,MATCH(S36,$S36:$Y36,0)),0.5,0)+IF(INDEX($C38:$I38,1,MATCH(U36,$S36:$Y36,0))=INDEX($C38:$I38,1,MATCH(T36,$S36:$Y36,0)),0.5,0)+IF(INDEX($C38:$I38,1,MATCH(U36,$S36:$Y36,0))=INDEX($C38:$I38,1,MATCH(V36,$S36:$Y36,0)),-0.5,0)+IF(INDEX($C38:$I38,1,MATCH(U36,$S36:$Y36,0))=INDEX($C38:$I38,1,MATCH(W36,$S36:$Y36,0)),-0.5,0))</f>
        <v>0</v>
      </c>
      <c r="V38" s="20">
        <f>IF(F36="","",IF(INDEX($C38:$I38,1,MATCH(V36,$S36:$Y36,0))=INDEX($C38:$I38,1,MATCH(T36,$S36:$Y36,0)),0.5,0)+IF(INDEX($C38:$I38,1,MATCH(V36,$S36:$Y36,0))=INDEX($C38:$I38,1,MATCH(U36,$S36:$Y36,0)),0.5,0)+IF(INDEX($C38:$I38,1,MATCH(V36,$S36:$Y36,0))=INDEX($C38:$I38,1,MATCH(W36,$S36:$Y36,0)),-0.5,0)+IF(INDEX($C38:$I38,1,MATCH(V36,$S36:$Y36,0))=INDEX($C38:$I38,1,MATCH(X36,$S36:$Y36,0)),-0.5,0))</f>
        <v>0</v>
      </c>
      <c r="W38" s="20">
        <f>IF(G36="","",IF(INDEX($C38:$I38,1,MATCH(W36,$S36:$Y36,0))=INDEX($C38:$I38,1,MATCH(U36,$S36:$Y36,0)),0.5,0)+IF(INDEX($C38:$I38,1,MATCH(W36,$S36:$Y36,0))=INDEX($C38:$I38,1,MATCH(V36,$S36:$Y36,0)),0.5,0)+IF(INDEX($C38:$I38,1,MATCH(W36,$S36:$Y36,0))=INDEX($C38:$I38,1,MATCH(X36,$S36:$Y36,0)),-0.5,0)+IF(INDEX($C38:$I38,1,MATCH(W36,$S36:$Y36,0))=INDEX($C38:$I38,1,MATCH(Y36,$S36:$Y36,0)),-0.5,0))</f>
        <v>0</v>
      </c>
      <c r="X38" s="20">
        <f>IF(H36="","",IF(INDEX($C38:$I38,1,MATCH(X36,$S36:$Y36,0))=INDEX($C38:$I38,1,MATCH(V36,$S36:$Y36,0)),0.5,0)+IF(INDEX($C38:$I38,1,MATCH(X36,$S36:$Y36,0))=INDEX($C38:$I38,1,MATCH(W36,$S36:$Y36,0)),0.5,0)+IF(INDEX($C38:$I38,1,MATCH(X36,$S36:$Y36,0))=INDEX($C38:$I38,1,MATCH(Y36,$S36:$Y36,0)),-0.5,0))</f>
        <v>0</v>
      </c>
      <c r="Y38" s="20" t="str">
        <f>IF(I36="","",IF(INDEX($C38:$I38,1,MATCH(Y36,$S36:$Y36,0))=INDEX($C38:$I38,1,MATCH(W36,$S36:$Y36,0)),0.5,0)+IF(INDEX($C38:$I38,1,MATCH(Y36,$S36:$Y36,0))=INDEX($C38:$I38,1,MATCH(X36,$S36:$Y36,0)),0.5,0))</f>
        <v/>
      </c>
    </row>
    <row r="39" spans="1:25" ht="14.4" x14ac:dyDescent="0.25">
      <c r="A39" s="84"/>
      <c r="B39" s="78" t="s">
        <v>18</v>
      </c>
      <c r="C39" s="15">
        <v>143</v>
      </c>
      <c r="D39" s="15">
        <v>82</v>
      </c>
      <c r="E39" s="15">
        <v>60</v>
      </c>
      <c r="F39" s="15">
        <v>23</v>
      </c>
      <c r="G39" s="15"/>
      <c r="H39" s="15"/>
      <c r="I39" s="15"/>
      <c r="J39" s="43"/>
      <c r="K39" s="20"/>
      <c r="L39" s="20"/>
      <c r="M39" s="20"/>
      <c r="N39" s="20"/>
      <c r="O39" s="20" t="str">
        <f>IF(ISERROR(MATCH(O$1,$S39:$Y39,0)),"",VLOOKUP(INDEX($C39:$I39,1,MATCH(O$1,$S39:$Y39,0)),Athletes!$A:$B,2,FALSE))</f>
        <v/>
      </c>
      <c r="P39" s="20" t="str">
        <f>IF(ISERROR(MATCH(P$1,$S39:$Y39,0)),"",VLOOKUP(INDEX($C39:$I39,1,MATCH(P$1,$S39:$Y39,0)),Athletes!$A:$B,2,FALSE))</f>
        <v/>
      </c>
      <c r="Q39" s="36" t="str">
        <f>IF(ISERROR(MATCH(Q$1,$S39:$Y39,0)),"",VLOOKUP(INDEX($C39:$I39,1,MATCH(Q$1,$S39:$Y39,0)),Athletes!$A:$B,2,FALSE))</f>
        <v/>
      </c>
      <c r="R39" s="20"/>
      <c r="S39" s="20" t="str" cm="1">
        <f t="array" ref="S39">IF(C39="","",INDEX($K$1:$Q$1,ROUNDUP(C39/40,0)))</f>
        <v>Horsham</v>
      </c>
      <c r="T39" s="20" t="str" cm="1">
        <f t="array" ref="T39">IF(D39="","",INDEX($K$1:$Q$1,ROUNDUP(D39/40,0)))</f>
        <v>Chichester</v>
      </c>
      <c r="U39" s="20" t="str" cm="1">
        <f t="array" ref="U39">IF(E39="","",INDEX($K$1:$Q$1,ROUNDUP(E39/40,0)))</f>
        <v>Crawley</v>
      </c>
      <c r="V39" s="20" t="str" cm="1">
        <f t="array" ref="V39">IF(F39="","",INDEX($K$1:$Q$1,ROUNDUP(F39/40,0)))</f>
        <v>Brighton</v>
      </c>
      <c r="W39" s="20" t="str" cm="1">
        <f t="array" ref="W39">IF(G39="","",INDEX($K$1:$Q$1,ROUNDUP(G39/40,0)))</f>
        <v/>
      </c>
      <c r="X39" s="20" t="str" cm="1">
        <f t="array" ref="X39">IF(H39="","",INDEX($K$1:$Q$1,ROUNDUP(H39/40,0)))</f>
        <v/>
      </c>
      <c r="Y39" s="20" t="str" cm="1">
        <f t="array" ref="Y39">IF(I39="","",INDEX($K$1:$Q$1,ROUNDUP(I39/40,0)))</f>
        <v/>
      </c>
    </row>
    <row r="40" spans="1:25" ht="14.4" x14ac:dyDescent="0.25">
      <c r="A40" s="84"/>
      <c r="B40" s="78"/>
      <c r="C40" s="26" t="str">
        <f>IF(C39="","",IF(ISERROR(VLOOKUP(C39,Athletes!$A:$B,2,FALSE)),"?",VLOOKUP(C39,Athletes!$A:$B,2,FALSE)))</f>
        <v>Joe Wilkie</v>
      </c>
      <c r="D40" s="26" t="str">
        <f>IF(D39="","",IF(ISERROR(VLOOKUP(D39,Athletes!$A:$B,2,FALSE)),"?",VLOOKUP(D39,Athletes!$A:$B,2,FALSE)))</f>
        <v>Ethan Cooper</v>
      </c>
      <c r="E40" s="26" t="str">
        <f>IF(E39="","",IF(ISERROR(VLOOKUP(E39,Athletes!$A:$B,2,FALSE)),"?",VLOOKUP(E39,Athletes!$A:$B,2,FALSE)))</f>
        <v>Christiano Anah</v>
      </c>
      <c r="F40" s="26" t="str">
        <f>IF(F39="","",IF(ISERROR(VLOOKUP(F39,Athletes!$A:$B,2,FALSE)),"?",VLOOKUP(F39,Athletes!$A:$B,2,FALSE)))</f>
        <v>Jude Porter</v>
      </c>
      <c r="G40" s="26" t="str">
        <f>IF(G39="","",IF(ISERROR(VLOOKUP(G39,Athletes!$A:$B,2,FALSE)),"?",VLOOKUP(G39,Athletes!$A:$B,2,FALSE)))</f>
        <v/>
      </c>
      <c r="H40" s="26" t="str">
        <f>IF(H39="","",IF(ISERROR(VLOOKUP(H39,Athletes!$A:$B,2,FALSE)),"?",VLOOKUP(H39,Athletes!$A:$B,2,FALSE)))</f>
        <v/>
      </c>
      <c r="I40" s="56" t="str">
        <f>IF(I39="","",IF(ISERROR(VLOOKUP(I39,Athletes!$A:$B,2,FALSE)),"?",VLOOKUP(I39,Athletes!$A:$B,2,FALSE)))</f>
        <v/>
      </c>
      <c r="J40" s="43"/>
      <c r="K40" s="20"/>
      <c r="L40" s="20"/>
      <c r="M40" s="20"/>
      <c r="N40" s="20"/>
      <c r="O40" s="20"/>
      <c r="P40" s="20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5"/>
      <c r="B41" s="80"/>
      <c r="C41" s="16">
        <v>72</v>
      </c>
      <c r="D41" s="16">
        <v>64</v>
      </c>
      <c r="E41" s="16">
        <v>61</v>
      </c>
      <c r="F41" s="16">
        <v>56</v>
      </c>
      <c r="G41" s="16"/>
      <c r="H41" s="16"/>
      <c r="I41" s="16"/>
      <c r="J41" s="46"/>
      <c r="K41" s="17">
        <f t="shared" ref="K41:Q41" si="15">IF(ISERROR(MATCH(K$1,$S39:$Y39,0)),"",8-MATCH(K$1,$S39:$Y39,0)+IF(ISERROR(MATCH(K$1,$S39:$Y39,0)),0,INDEX($S41:$Y41,1,MATCH(K$1,$S39:$Y39,0))))</f>
        <v>4</v>
      </c>
      <c r="L41" s="17">
        <f t="shared" si="15"/>
        <v>5</v>
      </c>
      <c r="M41" s="17">
        <f t="shared" si="15"/>
        <v>6</v>
      </c>
      <c r="N41" s="17">
        <f t="shared" si="15"/>
        <v>7</v>
      </c>
      <c r="O41" s="17" t="str">
        <f t="shared" si="15"/>
        <v/>
      </c>
      <c r="P41" s="17" t="str">
        <f t="shared" si="15"/>
        <v/>
      </c>
      <c r="Q41" s="37" t="str">
        <f t="shared" si="15"/>
        <v/>
      </c>
      <c r="R41" s="17"/>
      <c r="S41" s="20">
        <f>IF(C39="","",IF(INDEX($C41:$I41,1,MATCH(S39,$S39:$Y39,0))=INDEX($C41:$I41,1,MATCH(T39,$S39:$Y39,0)),-0.5,0)+IF(INDEX($C41:$I41,1,MATCH(S39,$S39:$Y39,0))=INDEX($C41:$I41,1,MATCH(U39,$S39:$Y39,0)),-0.5,0))</f>
        <v>0</v>
      </c>
      <c r="T41" s="20">
        <f>IF(D39="","",IF(INDEX($C41:$I41,1,MATCH(T39,$S39:$Y39,0))=INDEX($C41:$I41,1,MATCH(S39,$S39:$Y39,0)),0.5,0)+IF(INDEX($C41:$I41,1,MATCH(T39,$S39:$Y39,0))=INDEX($C41:$I41,1,MATCH(U39,$S39:$Y39,0)),-0.5,0)+IF(INDEX($C41:$I41,1,MATCH(T39,$S39:$Y39,0))=INDEX($C41:$I41,1,MATCH(V39,$S39:$Y39,0)),-0.5,0))</f>
        <v>0</v>
      </c>
      <c r="U41" s="20">
        <f>IF(E39="","",IF(INDEX($C41:$I41,1,MATCH(U39,$S39:$Y39,0))=INDEX($C41:$I41,1,MATCH(S39,$S39:$Y39,0)),0.5,0)+IF(INDEX($C41:$I41,1,MATCH(U39,$S39:$Y39,0))=INDEX($C41:$I41,1,MATCH(T39,$S39:$Y39,0)),0.5,0)+IF(INDEX($C41:$I41,1,MATCH(U39,$S39:$Y39,0))=INDEX($C41:$I41,1,MATCH(V39,$S39:$Y39,0)),-0.5,0)+IF(INDEX($C41:$I41,1,MATCH(U39,$S39:$Y39,0))=INDEX($C41:$I41,1,MATCH(W39,$S39:$Y39,0)),-0.5,0))</f>
        <v>0</v>
      </c>
      <c r="V41" s="20">
        <f>IF(F39="","",IF(INDEX($C41:$I41,1,MATCH(V39,$S39:$Y39,0))=INDEX($C41:$I41,1,MATCH(T39,$S39:$Y39,0)),0.5,0)+IF(INDEX($C41:$I41,1,MATCH(V39,$S39:$Y39,0))=INDEX($C41:$I41,1,MATCH(U39,$S39:$Y39,0)),0.5,0)+IF(INDEX($C41:$I41,1,MATCH(V39,$S39:$Y39,0))=INDEX($C41:$I41,1,MATCH(W39,$S39:$Y39,0)),-0.5,0)+IF(INDEX($C41:$I41,1,MATCH(V39,$S39:$Y39,0))=INDEX($C41:$I41,1,MATCH(X39,$S39:$Y39,0)),-0.5,0))</f>
        <v>0</v>
      </c>
      <c r="W41" s="20" t="str">
        <f>IF(G39="","",IF(INDEX($C41:$I41,1,MATCH(W39,$S39:$Y39,0))=INDEX($C41:$I41,1,MATCH(U39,$S39:$Y39,0)),0.5,0)+IF(INDEX($C41:$I41,1,MATCH(W39,$S39:$Y39,0))=INDEX($C41:$I41,1,MATCH(V39,$S39:$Y39,0)),0.5,0)+IF(INDEX($C41:$I41,1,MATCH(W39,$S39:$Y39,0))=INDEX($C41:$I41,1,MATCH(X39,$S39:$Y39,0)),-0.5,0)+IF(INDEX($C41:$I41,1,MATCH(W39,$S39:$Y39,0))=INDEX($C41:$I41,1,MATCH(Y39,$S39:$Y39,0)),-0.5,0))</f>
        <v/>
      </c>
      <c r="X41" s="20" t="str">
        <f>IF(H39="","",IF(INDEX($C41:$I41,1,MATCH(X39,$S39:$Y39,0))=INDEX($C41:$I41,1,MATCH(V39,$S39:$Y39,0)),0.5,0)+IF(INDEX($C41:$I41,1,MATCH(X39,$S39:$Y39,0))=INDEX($C41:$I41,1,MATCH(W39,$S39:$Y39,0)),0.5,0)+IF(INDEX($C41:$I41,1,MATCH(X39,$S39:$Y39,0))=INDEX($C41:$I41,1,MATCH(Y39,$S39:$Y39,0)),-0.5,0))</f>
        <v/>
      </c>
      <c r="Y41" s="20" t="str">
        <f>IF(I39="","",IF(INDEX($C41:$I41,1,MATCH(Y39,$S39:$Y39,0))=INDEX($C41:$I41,1,MATCH(W39,$S39:$Y39,0)),0.5,0)+IF(INDEX($C41:$I41,1,MATCH(Y39,$S39:$Y39,0))=INDEX($C41:$I41,1,MATCH(X39,$S39:$Y39,0)),0.5,0))</f>
        <v/>
      </c>
    </row>
    <row r="42" spans="1:25" ht="28.8" x14ac:dyDescent="0.3">
      <c r="A42" s="53" t="s">
        <v>33</v>
      </c>
      <c r="B42" s="65"/>
      <c r="C42" s="10"/>
      <c r="D42" s="10"/>
      <c r="E42" s="10"/>
      <c r="F42" s="10"/>
      <c r="G42" s="10"/>
      <c r="H42" s="10"/>
      <c r="I42" s="10"/>
      <c r="J42" s="47"/>
      <c r="K42" s="11">
        <f>SUM(K4:K41)</f>
        <v>65</v>
      </c>
      <c r="L42" s="11">
        <f t="shared" ref="L42:Q42" si="16">SUM(L4:L41)</f>
        <v>66</v>
      </c>
      <c r="M42" s="11">
        <f t="shared" si="16"/>
        <v>56</v>
      </c>
      <c r="N42" s="11">
        <f t="shared" si="16"/>
        <v>82</v>
      </c>
      <c r="O42" s="11">
        <f t="shared" si="16"/>
        <v>0</v>
      </c>
      <c r="P42" s="11">
        <f t="shared" si="16"/>
        <v>64</v>
      </c>
      <c r="Q42" s="41">
        <f t="shared" si="16"/>
        <v>34</v>
      </c>
    </row>
  </sheetData>
  <mergeCells count="22">
    <mergeCell ref="B39:B41"/>
    <mergeCell ref="A36:A41"/>
    <mergeCell ref="A30:A35"/>
    <mergeCell ref="A22:A23"/>
    <mergeCell ref="A24:A29"/>
    <mergeCell ref="B24:B26"/>
    <mergeCell ref="B27:B29"/>
    <mergeCell ref="B30:B32"/>
    <mergeCell ref="B33:B35"/>
    <mergeCell ref="B36:B38"/>
    <mergeCell ref="B22:B23"/>
    <mergeCell ref="A14:A19"/>
    <mergeCell ref="B14:B16"/>
    <mergeCell ref="B17:B19"/>
    <mergeCell ref="A20:A21"/>
    <mergeCell ref="B20:B21"/>
    <mergeCell ref="B2:B4"/>
    <mergeCell ref="A2:A7"/>
    <mergeCell ref="B5:B7"/>
    <mergeCell ref="A8:A13"/>
    <mergeCell ref="B8:B10"/>
    <mergeCell ref="B11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0EFC-EA7F-4B0C-A3F3-8D3E39C44C86}">
  <dimension ref="A1:Y42"/>
  <sheetViews>
    <sheetView zoomScaleNormal="100" workbookViewId="0">
      <pane ySplit="1" topLeftCell="A23" activePane="bottomLeft" state="frozen"/>
      <selection pane="bottomLeft" activeCell="D6" sqref="D6"/>
    </sheetView>
  </sheetViews>
  <sheetFormatPr defaultRowHeight="13.8" x14ac:dyDescent="0.25"/>
  <cols>
    <col min="1" max="1" width="26.8984375" bestFit="1" customWidth="1"/>
    <col min="3" max="6" width="16.5" bestFit="1" customWidth="1"/>
    <col min="7" max="7" width="14.5" bestFit="1" customWidth="1"/>
    <col min="8" max="8" width="13.09765625" bestFit="1" customWidth="1"/>
    <col min="9" max="9" width="11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4.59765625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78" t="s">
        <v>28</v>
      </c>
      <c r="B2" s="77" t="s">
        <v>17</v>
      </c>
      <c r="C2" s="54">
        <v>28</v>
      </c>
      <c r="D2" s="54">
        <v>74</v>
      </c>
      <c r="E2" s="54">
        <v>145</v>
      </c>
      <c r="F2" s="54">
        <v>164</v>
      </c>
      <c r="G2" s="54">
        <v>260</v>
      </c>
      <c r="H2" s="54">
        <v>220</v>
      </c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Brighton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Worthing</v>
      </c>
      <c r="X2" s="20" t="str" cm="1">
        <f t="array" ref="X2">IF(H2="","",INDEX($K$1:$Q$1,ROUNDUP(H2/40,0)))</f>
        <v>Phoenix</v>
      </c>
      <c r="Y2" s="20" t="str" cm="1">
        <f t="array" ref="Y2">IF(I2="","",INDEX($K$1:$Q$1,ROUNDUP(I2/40,0)))</f>
        <v/>
      </c>
    </row>
    <row r="3" spans="1:25" ht="14.4" x14ac:dyDescent="0.25">
      <c r="A3" s="78"/>
      <c r="B3" s="78"/>
      <c r="C3" s="26" t="str">
        <f>IF(C2="","",IF(ISERROR(VLOOKUP(C2,Athletes!$A:$B,2,FALSE)),"?",VLOOKUP(C2,Athletes!$A:$B,2,FALSE)))</f>
        <v>Elodie Bradley</v>
      </c>
      <c r="D3" s="26" t="str">
        <f>IF(D2="","",IF(ISERROR(VLOOKUP(D2,Athletes!$A:$B,2,FALSE)),"?",VLOOKUP(D2,Athletes!$A:$B,2,FALSE)))</f>
        <v>Success Osemwegie</v>
      </c>
      <c r="E3" s="26" t="str">
        <f>IF(E2="","",IF(ISERROR(VLOOKUP(E2,Athletes!$A:$B,2,FALSE)),"?",VLOOKUP(E2,Athletes!$A:$B,2,FALSE)))</f>
        <v>Lily-Mae  Carter</v>
      </c>
      <c r="F3" s="26" t="str">
        <f>IF(F2="","",IF(ISERROR(VLOOKUP(F2,Athletes!$A:$B,2,FALSE)),"?",VLOOKUP(F2,Athletes!$A:$B,2,FALSE)))</f>
        <v>Bella Smith</v>
      </c>
      <c r="G3" s="26" t="str">
        <f>IF(G2="","",IF(ISERROR(VLOOKUP(G2,Athletes!$A:$B,2,FALSE)),"?",VLOOKUP(G2,Athletes!$A:$B,2,FALSE)))</f>
        <v>Grace Shearing</v>
      </c>
      <c r="H3" s="26" t="str">
        <f>IF(H2="","",IF(ISERROR(VLOOKUP(H2,Athletes!$A:$B,2,FALSE)),"?",VLOOKUP(H2,Athletes!$A:$B,2,FALSE)))</f>
        <v>Lily Milton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78"/>
      <c r="B4" s="79"/>
      <c r="C4" s="57">
        <v>24.6</v>
      </c>
      <c r="D4" s="57">
        <v>24.7</v>
      </c>
      <c r="E4" s="57">
        <v>26.8</v>
      </c>
      <c r="F4" s="57">
        <v>27</v>
      </c>
      <c r="G4" s="57">
        <v>27.5</v>
      </c>
      <c r="H4" s="57">
        <v>281</v>
      </c>
      <c r="I4" s="58"/>
      <c r="J4" s="43"/>
      <c r="K4" s="64">
        <f>IF(ISERROR(MATCH(K$1,$S2:$Y2,0)),"",8-MATCH(K$1,$S2:$Y2,0))</f>
        <v>7</v>
      </c>
      <c r="L4" s="29">
        <f t="shared" ref="L4:Q4" si="0">IF(ISERROR(MATCH(L$1,$S2:$Y2,0)),"",8-MATCH(L$1,$S2:$Y2,0))</f>
        <v>6</v>
      </c>
      <c r="M4" s="29" t="str">
        <f t="shared" si="0"/>
        <v/>
      </c>
      <c r="N4" s="29">
        <f t="shared" si="0"/>
        <v>5</v>
      </c>
      <c r="O4" s="29">
        <f t="shared" si="0"/>
        <v>4</v>
      </c>
      <c r="P4" s="29">
        <f t="shared" si="0"/>
        <v>2</v>
      </c>
      <c r="Q4" s="38">
        <f t="shared" si="0"/>
        <v>3</v>
      </c>
      <c r="R4" s="17"/>
      <c r="S4" s="20"/>
      <c r="T4" s="20"/>
      <c r="U4" s="20"/>
      <c r="V4" s="20"/>
      <c r="W4" s="20"/>
      <c r="X4" s="20"/>
      <c r="Y4" s="20"/>
    </row>
    <row r="5" spans="1:25" ht="14.4" x14ac:dyDescent="0.25">
      <c r="A5" s="78"/>
      <c r="B5" s="78" t="s">
        <v>18</v>
      </c>
      <c r="C5" s="27">
        <v>29</v>
      </c>
      <c r="D5" s="27">
        <v>70</v>
      </c>
      <c r="E5" s="27">
        <v>147</v>
      </c>
      <c r="F5" s="27">
        <v>163</v>
      </c>
      <c r="G5" s="27">
        <v>218</v>
      </c>
      <c r="H5" s="27"/>
      <c r="I5" s="27"/>
      <c r="J5" s="43"/>
      <c r="K5" s="26"/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Brighton</v>
      </c>
      <c r="T5" s="20" t="str" cm="1">
        <f t="array" ref="T5">IF(D5="","",INDEX($K$1:$Q$1,ROUNDUP(D5/40,0)))</f>
        <v>Crawley</v>
      </c>
      <c r="U5" s="20" t="str" cm="1">
        <f t="array" ref="U5">IF(E5="","",INDEX($K$1:$Q$1,ROUNDUP(E5/40,0)))</f>
        <v>Horsham</v>
      </c>
      <c r="V5" s="20" t="str" cm="1">
        <f t="array" ref="V5">IF(F5="","",INDEX($K$1:$Q$1,ROUNDUP(F5/40,0)))</f>
        <v>Lewes</v>
      </c>
      <c r="W5" s="20" t="str" cm="1">
        <f t="array" ref="W5">IF(G5="","",INDEX($K$1:$Q$1,ROUNDUP(G5/40,0)))</f>
        <v>Phoenix</v>
      </c>
      <c r="X5" s="20" t="str" cm="1">
        <f t="array" ref="X5">IF(H5="","",INDEX($K$1:$Q$1,ROUNDUP(H5/40,0)))</f>
        <v/>
      </c>
      <c r="Y5" s="20" t="str" cm="1">
        <f t="array" ref="Y5">IF(I5="","",INDEX($K$1:$Q$1,ROUNDUP(I5/40,0)))</f>
        <v/>
      </c>
    </row>
    <row r="6" spans="1:25" ht="14.4" x14ac:dyDescent="0.25">
      <c r="A6" s="78"/>
      <c r="B6" s="78"/>
      <c r="C6" s="26" t="str">
        <f>IF(C5="","",IF(ISERROR(VLOOKUP(C5,Athletes!$A:$B,2,FALSE)),"?",VLOOKUP(C5,Athletes!$A:$B,2,FALSE)))</f>
        <v>Stella Kalman</v>
      </c>
      <c r="D6" s="26" t="str">
        <f>IF(D5="","",IF(ISERROR(VLOOKUP(D5,Athletes!$A:$B,2,FALSE)),"?",VLOOKUP(D5,Athletes!$A:$B,2,FALSE)))</f>
        <v>Dami Atinaro</v>
      </c>
      <c r="E6" s="26" t="str">
        <f>IF(E5="","",IF(ISERROR(VLOOKUP(E5,Athletes!$A:$B,2,FALSE)),"?",VLOOKUP(E5,Athletes!$A:$B,2,FALSE)))</f>
        <v>Jess  Hulbert</v>
      </c>
      <c r="F6" s="26" t="str">
        <f>IF(F5="","",IF(ISERROR(VLOOKUP(F5,Athletes!$A:$B,2,FALSE)),"?",VLOOKUP(F5,Athletes!$A:$B,2,FALSE)))</f>
        <v>Jia Atkins</v>
      </c>
      <c r="G6" s="26" t="str">
        <f>IF(G5="","",IF(ISERROR(VLOOKUP(G5,Athletes!$A:$B,2,FALSE)),"?",VLOOKUP(G5,Athletes!$A:$B,2,FALSE)))</f>
        <v>Niko Matthews</v>
      </c>
      <c r="H6" s="26" t="str">
        <f>IF(H5="","",IF(ISERROR(VLOOKUP(H5,Athletes!$A:$B,2,FALSE)),"?",VLOOKUP(H5,Athletes!$A:$B,2,FALSE)))</f>
        <v/>
      </c>
      <c r="I6" s="56" t="str">
        <f>IF(I5="","",IF(ISERROR(VLOOKUP(I5,Athletes!$A:$B,2,FALSE)),"?",VLOOKUP(I5,Athletes!$A:$B,2,FALSE)))</f>
        <v/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5" ht="14.4" x14ac:dyDescent="0.25">
      <c r="A7" s="79"/>
      <c r="B7" s="79"/>
      <c r="C7" s="28">
        <v>25.3</v>
      </c>
      <c r="D7" s="28">
        <v>27.2</v>
      </c>
      <c r="E7" s="28">
        <v>29.5</v>
      </c>
      <c r="F7" s="28">
        <v>30</v>
      </c>
      <c r="G7" s="28">
        <v>33.700000000000003</v>
      </c>
      <c r="H7" s="28"/>
      <c r="I7" s="28"/>
      <c r="J7" s="44"/>
      <c r="K7" s="29">
        <f>IF(ISERROR(MATCH(K$1,$S5:$Y5,0)),"",8-MATCH(K$1,$S5:$Y5,0))</f>
        <v>7</v>
      </c>
      <c r="L7" s="29">
        <f t="shared" ref="L7:Q7" si="1">IF(ISERROR(MATCH(L$1,$S5:$Y5,0)),"",8-MATCH(L$1,$S5:$Y5,0))</f>
        <v>6</v>
      </c>
      <c r="M7" s="29" t="str">
        <f t="shared" si="1"/>
        <v/>
      </c>
      <c r="N7" s="29">
        <f t="shared" si="1"/>
        <v>5</v>
      </c>
      <c r="O7" s="29">
        <f t="shared" si="1"/>
        <v>4</v>
      </c>
      <c r="P7" s="29">
        <f t="shared" si="1"/>
        <v>3</v>
      </c>
      <c r="Q7" s="38" t="str">
        <f t="shared" si="1"/>
        <v/>
      </c>
      <c r="R7" s="17"/>
      <c r="S7" s="20"/>
      <c r="T7" s="20"/>
      <c r="U7" s="20"/>
      <c r="V7" s="20"/>
      <c r="W7" s="20"/>
      <c r="X7" s="20"/>
      <c r="Y7" s="20"/>
    </row>
    <row r="8" spans="1:25" ht="14.4" x14ac:dyDescent="0.25">
      <c r="A8" s="81" t="s">
        <v>19</v>
      </c>
      <c r="B8" s="81" t="s">
        <v>17</v>
      </c>
      <c r="C8" s="31">
        <v>28</v>
      </c>
      <c r="D8" s="31">
        <v>75</v>
      </c>
      <c r="E8" s="31">
        <v>260</v>
      </c>
      <c r="F8" s="31">
        <v>164</v>
      </c>
      <c r="G8" s="31">
        <v>213</v>
      </c>
      <c r="H8" s="31">
        <v>145</v>
      </c>
      <c r="I8" s="59"/>
      <c r="J8" s="45"/>
      <c r="K8" s="62"/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Brighton</v>
      </c>
      <c r="T8" s="20" t="str" cm="1">
        <f t="array" ref="T8">IF(D8="","",INDEX($K$1:$Q$1,ROUNDUP(D8/40,0)))</f>
        <v>Crawley</v>
      </c>
      <c r="U8" s="20" t="str" cm="1">
        <f t="array" ref="U8">IF(E8="","",INDEX($K$1:$Q$1,ROUNDUP(E8/40,0)))</f>
        <v>Worthing</v>
      </c>
      <c r="V8" s="20" t="str" cm="1">
        <f t="array" ref="V8">IF(F8="","",INDEX($K$1:$Q$1,ROUNDUP(F8/40,0)))</f>
        <v>Lewes</v>
      </c>
      <c r="W8" s="20" t="str" cm="1">
        <f t="array" ref="W8">IF(G8="","",INDEX($K$1:$Q$1,ROUNDUP(G8/40,0)))</f>
        <v>Phoenix</v>
      </c>
      <c r="X8" s="20" t="str" cm="1">
        <f t="array" ref="X8">IF(H8="","",INDEX($K$1:$Q$1,ROUNDUP(H8/40,0)))</f>
        <v>Horsham</v>
      </c>
      <c r="Y8" s="20" t="str" cm="1">
        <f t="array" ref="Y8">IF(I8="","",INDEX($K$1:$Q$1,ROUNDUP(I8/40,0)))</f>
        <v/>
      </c>
    </row>
    <row r="9" spans="1:25" ht="14.4" x14ac:dyDescent="0.25">
      <c r="A9" s="82"/>
      <c r="B9" s="82"/>
      <c r="C9" s="26" t="str">
        <f>IF(C8="","",IF(ISERROR(VLOOKUP(C8,Athletes!$A:$B,2,FALSE)),"?",VLOOKUP(C8,Athletes!$A:$B,2,FALSE)))</f>
        <v>Elodie Bradley</v>
      </c>
      <c r="D9" s="26" t="str">
        <f>IF(D8="","",IF(ISERROR(VLOOKUP(D8,Athletes!$A:$B,2,FALSE)),"?",VLOOKUP(D8,Athletes!$A:$B,2,FALSE)))</f>
        <v>Madeleine Way</v>
      </c>
      <c r="E9" s="26" t="str">
        <f>IF(E8="","",IF(ISERROR(VLOOKUP(E8,Athletes!$A:$B,2,FALSE)),"?",VLOOKUP(E8,Athletes!$A:$B,2,FALSE)))</f>
        <v>Grace Shearing</v>
      </c>
      <c r="F9" s="26" t="str">
        <f>IF(F8="","",IF(ISERROR(VLOOKUP(F8,Athletes!$A:$B,2,FALSE)),"?",VLOOKUP(F8,Athletes!$A:$B,2,FALSE)))</f>
        <v>Bella Smith</v>
      </c>
      <c r="G9" s="26" t="str">
        <f>IF(G8="","",IF(ISERROR(VLOOKUP(G8,Athletes!$A:$B,2,FALSE)),"?",VLOOKUP(G8,Athletes!$A:$B,2,FALSE)))</f>
        <v>May Powell</v>
      </c>
      <c r="H9" s="26" t="str">
        <f>IF(H8="","",IF(ISERROR(VLOOKUP(H8,Athletes!$A:$B,2,FALSE)),"?",VLOOKUP(H8,Athletes!$A:$B,2,FALSE)))</f>
        <v>Lily-Mae  Carter</v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5" ht="14.4" x14ac:dyDescent="0.25">
      <c r="A10" s="82"/>
      <c r="B10" s="83"/>
      <c r="C10" s="28">
        <v>52.7</v>
      </c>
      <c r="D10" s="28">
        <v>56.2</v>
      </c>
      <c r="E10" s="28">
        <v>57.4</v>
      </c>
      <c r="F10" s="28">
        <v>58.4</v>
      </c>
      <c r="G10" s="28">
        <v>59.4</v>
      </c>
      <c r="H10" s="28">
        <v>59.8</v>
      </c>
      <c r="I10" s="60"/>
      <c r="J10" s="43"/>
      <c r="K10" s="64">
        <f>IF(ISERROR(MATCH(K$1,$S8:$Y8,0)),"",8-MATCH(K$1,$S8:$Y8,0))</f>
        <v>7</v>
      </c>
      <c r="L10" s="29">
        <f t="shared" ref="L10:Q10" si="2">IF(ISERROR(MATCH(L$1,$S8:$Y8,0)),"",8-MATCH(L$1,$S8:$Y8,0))</f>
        <v>6</v>
      </c>
      <c r="M10" s="29" t="str">
        <f t="shared" si="2"/>
        <v/>
      </c>
      <c r="N10" s="29">
        <f t="shared" si="2"/>
        <v>2</v>
      </c>
      <c r="O10" s="29">
        <f t="shared" si="2"/>
        <v>4</v>
      </c>
      <c r="P10" s="29">
        <f t="shared" si="2"/>
        <v>3</v>
      </c>
      <c r="Q10" s="38">
        <f t="shared" si="2"/>
        <v>5</v>
      </c>
      <c r="R10" s="17"/>
      <c r="S10" s="20"/>
      <c r="T10" s="20"/>
      <c r="U10" s="20"/>
      <c r="V10" s="20"/>
      <c r="W10" s="20"/>
      <c r="X10" s="20"/>
      <c r="Y10" s="20"/>
    </row>
    <row r="11" spans="1:25" ht="14.4" x14ac:dyDescent="0.25">
      <c r="A11" s="82"/>
      <c r="B11" s="82" t="s">
        <v>18</v>
      </c>
      <c r="C11" s="27">
        <v>217</v>
      </c>
      <c r="D11" s="27">
        <v>262</v>
      </c>
      <c r="E11" s="27">
        <v>31</v>
      </c>
      <c r="F11" s="27">
        <v>72</v>
      </c>
      <c r="G11" s="27"/>
      <c r="H11" s="27"/>
      <c r="I11" s="27"/>
      <c r="J11" s="43"/>
      <c r="K11" s="26"/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Phoenix</v>
      </c>
      <c r="T11" s="20" t="str" cm="1">
        <f t="array" ref="T11">IF(D11="","",INDEX($K$1:$Q$1,ROUNDUP(D11/40,0)))</f>
        <v>Worthing</v>
      </c>
      <c r="U11" s="20" t="str" cm="1">
        <f t="array" ref="U11">IF(E11="","",INDEX($K$1:$Q$1,ROUNDUP(E11/40,0)))</f>
        <v>Brighton</v>
      </c>
      <c r="V11" s="20" t="str" cm="1">
        <f t="array" ref="V11">IF(F11="","",INDEX($K$1:$Q$1,ROUNDUP(F11/40,0)))</f>
        <v>Crawley</v>
      </c>
      <c r="W11" s="20" t="str" cm="1">
        <f t="array" ref="W11">IF(G11="","",INDEX($K$1:$Q$1,ROUNDUP(G11/40,0)))</f>
        <v/>
      </c>
      <c r="X11" s="20" t="str" cm="1">
        <f t="array" ref="X11">IF(H11="","",INDEX($K$1:$Q$1,ROUNDUP(H11/40,0)))</f>
        <v/>
      </c>
      <c r="Y11" s="20" t="str" cm="1">
        <f t="array" ref="Y11">IF(I11="","",INDEX($K$1:$Q$1,ROUNDUP(I11/40,0)))</f>
        <v/>
      </c>
    </row>
    <row r="12" spans="1:25" ht="14.4" x14ac:dyDescent="0.25">
      <c r="A12" s="82"/>
      <c r="B12" s="82"/>
      <c r="C12" s="26" t="str">
        <f>IF(C11="","",IF(ISERROR(VLOOKUP(C11,Athletes!$A:$B,2,FALSE)),"?",VLOOKUP(C11,Athletes!$A:$B,2,FALSE)))</f>
        <v>Rosa Howie</v>
      </c>
      <c r="D12" s="26" t="str">
        <f>IF(D11="","",IF(ISERROR(VLOOKUP(D11,Athletes!$A:$B,2,FALSE)),"?",VLOOKUP(D11,Athletes!$A:$B,2,FALSE)))</f>
        <v>Freya Lloyd</v>
      </c>
      <c r="E12" s="26" t="str">
        <f>IF(E11="","",IF(ISERROR(VLOOKUP(E11,Athletes!$A:$B,2,FALSE)),"?",VLOOKUP(E11,Athletes!$A:$B,2,FALSE)))</f>
        <v>Layla Bowen</v>
      </c>
      <c r="F12" s="26" t="str">
        <f>IF(F11="","",IF(ISERROR(VLOOKUP(F11,Athletes!$A:$B,2,FALSE)),"?",VLOOKUP(F11,Athletes!$A:$B,2,FALSE)))</f>
        <v>Millie Davey</v>
      </c>
      <c r="G12" s="26" t="str">
        <f>IF(G11="","",IF(ISERROR(VLOOKUP(G11,Athletes!$A:$B,2,FALSE)),"?",VLOOKUP(G11,Athletes!$A:$B,2,FALSE)))</f>
        <v/>
      </c>
      <c r="H12" s="26" t="str">
        <f>IF(H11="","",IF(ISERROR(VLOOKUP(H11,Athletes!$A:$B,2,FALSE)),"?",VLOOKUP(H11,Athletes!$A:$B,2,FALSE)))</f>
        <v/>
      </c>
      <c r="I12" s="5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3"/>
      <c r="B13" s="83"/>
      <c r="C13" s="28">
        <v>56.5</v>
      </c>
      <c r="D13" s="28">
        <v>59.1</v>
      </c>
      <c r="E13" s="28">
        <v>63.2</v>
      </c>
      <c r="F13" s="28">
        <v>69.2</v>
      </c>
      <c r="G13" s="28"/>
      <c r="H13" s="28"/>
      <c r="I13" s="28"/>
      <c r="J13" s="44"/>
      <c r="K13" s="29">
        <f>IF(ISERROR(MATCH(K$1,$S11:$Y11,0)),"",8-MATCH(K$1,$S11:$Y11,0))</f>
        <v>5</v>
      </c>
      <c r="L13" s="29">
        <f t="shared" ref="L13:Q13" si="3">IF(ISERROR(MATCH(L$1,$S11:$Y11,0)),"",8-MATCH(L$1,$S11:$Y11,0))</f>
        <v>4</v>
      </c>
      <c r="M13" s="29" t="str">
        <f t="shared" si="3"/>
        <v/>
      </c>
      <c r="N13" s="29" t="str">
        <f t="shared" si="3"/>
        <v/>
      </c>
      <c r="O13" s="29" t="str">
        <f t="shared" si="3"/>
        <v/>
      </c>
      <c r="P13" s="29">
        <f t="shared" si="3"/>
        <v>7</v>
      </c>
      <c r="Q13" s="38">
        <f t="shared" si="3"/>
        <v>6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1" t="s">
        <v>29</v>
      </c>
      <c r="B14" s="81" t="s">
        <v>17</v>
      </c>
      <c r="C14" s="31">
        <v>207</v>
      </c>
      <c r="D14" s="31">
        <v>70</v>
      </c>
      <c r="E14" s="31">
        <v>30</v>
      </c>
      <c r="F14" s="31">
        <v>146</v>
      </c>
      <c r="G14" s="31"/>
      <c r="H14" s="31"/>
      <c r="I14" s="59"/>
      <c r="J14" s="45"/>
      <c r="K14" s="62"/>
      <c r="L14" s="32"/>
      <c r="M14" s="32"/>
      <c r="N14" s="32"/>
      <c r="O14" s="32"/>
      <c r="P14" s="32"/>
      <c r="Q14" s="39"/>
      <c r="R14" s="20"/>
      <c r="S14" s="20" t="str" cm="1">
        <f t="array" ref="S14">IF(C14="","",INDEX($K$1:$Q$1,ROUNDUP(C14/40,0)))</f>
        <v>Phoenix</v>
      </c>
      <c r="T14" s="20" t="str" cm="1">
        <f t="array" ref="T14">IF(D14="","",INDEX($K$1:$Q$1,ROUNDUP(D14/40,0)))</f>
        <v>Crawley</v>
      </c>
      <c r="U14" s="20" t="str" cm="1">
        <f t="array" ref="U14">IF(E14="","",INDEX($K$1:$Q$1,ROUNDUP(E14/40,0)))</f>
        <v>Brighton</v>
      </c>
      <c r="V14" s="20" t="str" cm="1">
        <f t="array" ref="V14">IF(F14="","",INDEX($K$1:$Q$1,ROUNDUP(F14/40,0)))</f>
        <v>Horsham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2"/>
      <c r="B15" s="82"/>
      <c r="C15" s="26" t="str">
        <f>IF(C14="","",IF(ISERROR(VLOOKUP(C14,Athletes!$A:$B,2,FALSE)),"?",VLOOKUP(C14,Athletes!$A:$B,2,FALSE)))</f>
        <v>Imogen Read</v>
      </c>
      <c r="D15" s="26" t="str">
        <f>IF(D14="","",IF(ISERROR(VLOOKUP(D14,Athletes!$A:$B,2,FALSE)),"?",VLOOKUP(D14,Athletes!$A:$B,2,FALSE)))</f>
        <v>Dami Atinaro</v>
      </c>
      <c r="E15" s="26" t="str">
        <f>IF(E14="","",IF(ISERROR(VLOOKUP(E14,Athletes!$A:$B,2,FALSE)),"?",VLOOKUP(E14,Athletes!$A:$B,2,FALSE)))</f>
        <v>Isla Pursaill</v>
      </c>
      <c r="F15" s="26" t="str">
        <f>IF(F14="","",IF(ISERROR(VLOOKUP(F14,Athletes!$A:$B,2,FALSE)),"?",VLOOKUP(F14,Athletes!$A:$B,2,FALSE)))</f>
        <v>Zoe Neal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63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2"/>
      <c r="B16" s="83"/>
      <c r="C16" s="28" t="s">
        <v>62</v>
      </c>
      <c r="D16" s="28" t="s">
        <v>63</v>
      </c>
      <c r="E16" s="28" t="s">
        <v>64</v>
      </c>
      <c r="F16" s="28" t="s">
        <v>65</v>
      </c>
      <c r="G16" s="28"/>
      <c r="H16" s="28"/>
      <c r="I16" s="60"/>
      <c r="J16" s="43"/>
      <c r="K16" s="64">
        <f>IF(ISERROR(MATCH(K$1,$S14:$Y14,0)),"",8-MATCH(K$1,$S14:$Y14,0))</f>
        <v>5</v>
      </c>
      <c r="L16" s="29">
        <f t="shared" ref="L16:Q16" si="4">IF(ISERROR(MATCH(L$1,$S14:$Y14,0)),"",8-MATCH(L$1,$S14:$Y14,0))</f>
        <v>6</v>
      </c>
      <c r="M16" s="29" t="str">
        <f t="shared" si="4"/>
        <v/>
      </c>
      <c r="N16" s="29">
        <f t="shared" si="4"/>
        <v>4</v>
      </c>
      <c r="O16" s="29" t="str">
        <f t="shared" si="4"/>
        <v/>
      </c>
      <c r="P16" s="29">
        <f t="shared" si="4"/>
        <v>7</v>
      </c>
      <c r="Q16" s="38" t="str">
        <f t="shared" si="4"/>
        <v/>
      </c>
      <c r="R16" s="17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2"/>
      <c r="B17" s="82" t="s">
        <v>18</v>
      </c>
      <c r="C17" s="27">
        <v>213</v>
      </c>
      <c r="D17" s="27">
        <v>71</v>
      </c>
      <c r="E17" s="27">
        <v>147</v>
      </c>
      <c r="F17" s="27"/>
      <c r="G17" s="27"/>
      <c r="H17" s="27"/>
      <c r="I17" s="27"/>
      <c r="J17" s="43"/>
      <c r="K17" s="26"/>
      <c r="L17" s="26"/>
      <c r="M17" s="26"/>
      <c r="N17" s="26"/>
      <c r="O17" s="26"/>
      <c r="P17" s="26"/>
      <c r="Q17" s="36"/>
      <c r="R17" s="20"/>
      <c r="S17" s="20" t="str" cm="1">
        <f t="array" ref="S17">IF(C17="","",INDEX($K$1:$Q$1,ROUNDUP(C17/40,0)))</f>
        <v>Phoenix</v>
      </c>
      <c r="T17" s="20" t="str" cm="1">
        <f t="array" ref="T17">IF(D17="","",INDEX($K$1:$Q$1,ROUNDUP(D17/40,0)))</f>
        <v>Crawley</v>
      </c>
      <c r="U17" s="20" t="str" cm="1">
        <f t="array" ref="U17">IF(E17="","",INDEX($K$1:$Q$1,ROUNDUP(E17/40,0)))</f>
        <v>Horsham</v>
      </c>
      <c r="V17" s="20" t="str" cm="1">
        <f t="array" ref="V17">IF(F17="","",INDEX($K$1:$Q$1,ROUNDUP(F17/40,0)))</f>
        <v/>
      </c>
      <c r="W17" s="20" t="str" cm="1">
        <f t="array" ref="W17">IF(G17="","",INDEX($K$1:$Q$1,ROUNDUP(G17/40,0)))</f>
        <v/>
      </c>
      <c r="X17" s="20" t="str" cm="1">
        <f t="array" ref="X17">IF(H17="","",INDEX($K$1:$Q$1,ROUNDUP(H17/40,0)))</f>
        <v/>
      </c>
      <c r="Y17" s="20" t="str" cm="1">
        <f t="array" ref="Y17">IF(I17="","",INDEX($K$1:$Q$1,ROUNDUP(I17/40,0)))</f>
        <v/>
      </c>
    </row>
    <row r="18" spans="1:25" ht="14.4" x14ac:dyDescent="0.25">
      <c r="A18" s="82"/>
      <c r="B18" s="82"/>
      <c r="C18" s="26" t="str">
        <f>IF(C17="","",IF(ISERROR(VLOOKUP(C17,Athletes!$A:$B,2,FALSE)),"?",VLOOKUP(C17,Athletes!$A:$B,2,FALSE)))</f>
        <v>May Powell</v>
      </c>
      <c r="D18" s="26" t="str">
        <f>IF(D17="","",IF(ISERROR(VLOOKUP(D17,Athletes!$A:$B,2,FALSE)),"?",VLOOKUP(D17,Athletes!$A:$B,2,FALSE)))</f>
        <v>Sienna Constable</v>
      </c>
      <c r="E18" s="26" t="str">
        <f>IF(E17="","",IF(ISERROR(VLOOKUP(E17,Athletes!$A:$B,2,FALSE)),"?",VLOOKUP(E17,Athletes!$A:$B,2,FALSE)))</f>
        <v>Jess  Hulbert</v>
      </c>
      <c r="F18" s="26" t="str">
        <f>IF(F17="","",IF(ISERROR(VLOOKUP(F17,Athletes!$A:$B,2,FALSE)),"?",VLOOKUP(F17,Athletes!$A:$B,2,FALSE)))</f>
        <v/>
      </c>
      <c r="G18" s="26" t="str">
        <f>IF(G17="","",IF(ISERROR(VLOOKUP(G17,Athletes!$A:$B,2,FALSE)),"?",VLOOKUP(G17,Athletes!$A:$B,2,FALSE)))</f>
        <v/>
      </c>
      <c r="H18" s="26" t="str">
        <f>IF(H17="","",IF(ISERROR(VLOOKUP(H17,Athletes!$A:$B,2,FALSE)),"?",VLOOKUP(H17,Athletes!$A:$B,2,FALSE)))</f>
        <v/>
      </c>
      <c r="I18" s="56" t="str">
        <f>IF(I17="","",IF(ISERROR(VLOOKUP(I17,Athletes!$A:$B,2,FALSE)),"?",VLOOKUP(I17,Athletes!$A:$B,2,FALSE)))</f>
        <v/>
      </c>
      <c r="J18" s="43"/>
      <c r="K18" s="26"/>
      <c r="L18" s="26"/>
      <c r="M18" s="26"/>
      <c r="N18" s="26"/>
      <c r="O18" s="26"/>
      <c r="P18" s="26"/>
      <c r="Q18" s="36"/>
      <c r="R18" s="20"/>
      <c r="S18" s="20"/>
      <c r="T18" s="20"/>
      <c r="U18" s="20"/>
      <c r="V18" s="20"/>
      <c r="W18" s="20"/>
      <c r="X18" s="20"/>
      <c r="Y18" s="20"/>
    </row>
    <row r="19" spans="1:25" ht="14.4" x14ac:dyDescent="0.25">
      <c r="A19" s="83"/>
      <c r="B19" s="83"/>
      <c r="C19" s="28" t="s">
        <v>66</v>
      </c>
      <c r="D19" s="28" t="s">
        <v>67</v>
      </c>
      <c r="E19" s="28" t="s">
        <v>68</v>
      </c>
      <c r="F19" s="28"/>
      <c r="G19" s="28"/>
      <c r="H19" s="28"/>
      <c r="I19" s="28"/>
      <c r="J19" s="44"/>
      <c r="K19" s="29" t="str">
        <f>IF(ISERROR(MATCH(K$1,$S17:$Y17,0)),"",8-MATCH(K$1,$S17:$Y17,0))</f>
        <v/>
      </c>
      <c r="L19" s="29">
        <f t="shared" ref="L19:Q19" si="5">IF(ISERROR(MATCH(L$1,$S17:$Y17,0)),"",8-MATCH(L$1,$S17:$Y17,0))</f>
        <v>6</v>
      </c>
      <c r="M19" s="29" t="str">
        <f t="shared" si="5"/>
        <v/>
      </c>
      <c r="N19" s="29">
        <f t="shared" si="5"/>
        <v>5</v>
      </c>
      <c r="O19" s="29" t="str">
        <f t="shared" si="5"/>
        <v/>
      </c>
      <c r="P19" s="29">
        <f t="shared" si="5"/>
        <v>7</v>
      </c>
      <c r="Q19" s="38" t="str">
        <f t="shared" si="5"/>
        <v/>
      </c>
      <c r="R19" s="17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7" t="s">
        <v>51</v>
      </c>
      <c r="B20" s="77" t="s">
        <v>21</v>
      </c>
      <c r="C20" s="31" t="s">
        <v>54</v>
      </c>
      <c r="D20" s="31" t="s">
        <v>56</v>
      </c>
      <c r="E20" s="31" t="s">
        <v>60</v>
      </c>
      <c r="F20" s="31" t="s">
        <v>61</v>
      </c>
      <c r="G20" s="31" t="s">
        <v>58</v>
      </c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 t="shared" ref="S20:Y20" si="6">IF(C20="","",C20)</f>
        <v>Brighton</v>
      </c>
      <c r="T20" s="17" t="str">
        <f t="shared" si="6"/>
        <v>Crawley</v>
      </c>
      <c r="U20" s="17" t="str">
        <f t="shared" si="6"/>
        <v>Phoenix</v>
      </c>
      <c r="V20" s="17" t="str">
        <f t="shared" si="6"/>
        <v>Worthing</v>
      </c>
      <c r="W20" s="17" t="str">
        <f t="shared" si="6"/>
        <v>Horsham</v>
      </c>
      <c r="X20" s="17" t="str">
        <f t="shared" si="6"/>
        <v/>
      </c>
      <c r="Y20" s="17" t="str">
        <f t="shared" si="6"/>
        <v/>
      </c>
    </row>
    <row r="21" spans="1:25" ht="14.4" x14ac:dyDescent="0.25">
      <c r="A21" s="79"/>
      <c r="B21" s="79"/>
      <c r="C21" s="28" t="s">
        <v>69</v>
      </c>
      <c r="D21" s="28" t="s">
        <v>70</v>
      </c>
      <c r="E21" s="28" t="s">
        <v>71</v>
      </c>
      <c r="F21" s="28" t="s">
        <v>72</v>
      </c>
      <c r="G21" s="28" t="s">
        <v>73</v>
      </c>
      <c r="H21" s="28"/>
      <c r="I21" s="28"/>
      <c r="J21" s="44"/>
      <c r="K21" s="29">
        <f t="shared" ref="K21:Q21" si="7">IF(ISERROR(MATCH(K$1,$S20:$Y20,0)),"",16-2*MATCH(K$1,$S20:$Y20,0))</f>
        <v>14</v>
      </c>
      <c r="L21" s="29">
        <f t="shared" si="7"/>
        <v>12</v>
      </c>
      <c r="M21" s="29" t="str">
        <f t="shared" si="7"/>
        <v/>
      </c>
      <c r="N21" s="29">
        <f t="shared" si="7"/>
        <v>6</v>
      </c>
      <c r="O21" s="29" t="str">
        <f t="shared" si="7"/>
        <v/>
      </c>
      <c r="P21" s="29">
        <f t="shared" si="7"/>
        <v>10</v>
      </c>
      <c r="Q21" s="38">
        <f t="shared" si="7"/>
        <v>8</v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77" t="s">
        <v>30</v>
      </c>
      <c r="B22" s="77" t="s">
        <v>21</v>
      </c>
      <c r="C22" s="31" t="s">
        <v>56</v>
      </c>
      <c r="D22" s="31" t="s">
        <v>54</v>
      </c>
      <c r="E22" s="31" t="s">
        <v>60</v>
      </c>
      <c r="F22" s="31" t="s">
        <v>58</v>
      </c>
      <c r="G22" s="31"/>
      <c r="H22" s="31"/>
      <c r="I22" s="31"/>
      <c r="J22" s="45"/>
      <c r="K22" s="33"/>
      <c r="L22" s="34"/>
      <c r="M22" s="34"/>
      <c r="N22" s="34"/>
      <c r="O22" s="35"/>
      <c r="P22" s="34"/>
      <c r="Q22" s="40"/>
      <c r="R22" s="18"/>
      <c r="S22" s="17" t="str">
        <f t="shared" ref="S22:Y22" si="8">IF(C22="","",C22)</f>
        <v>Crawley</v>
      </c>
      <c r="T22" s="17" t="str">
        <f t="shared" si="8"/>
        <v>Brighton</v>
      </c>
      <c r="U22" s="17" t="str">
        <f t="shared" si="8"/>
        <v>Phoenix</v>
      </c>
      <c r="V22" s="17" t="str">
        <f t="shared" si="8"/>
        <v>Horsham</v>
      </c>
      <c r="W22" s="17" t="str">
        <f t="shared" si="8"/>
        <v/>
      </c>
      <c r="X22" s="17" t="str">
        <f t="shared" si="8"/>
        <v/>
      </c>
      <c r="Y22" s="17" t="str">
        <f t="shared" si="8"/>
        <v/>
      </c>
    </row>
    <row r="23" spans="1:25" ht="14.4" x14ac:dyDescent="0.25">
      <c r="A23" s="79"/>
      <c r="B23" s="79"/>
      <c r="C23" s="28" t="s">
        <v>74</v>
      </c>
      <c r="D23" s="28" t="s">
        <v>75</v>
      </c>
      <c r="E23" s="28" t="s">
        <v>76</v>
      </c>
      <c r="F23" s="28" t="s">
        <v>77</v>
      </c>
      <c r="G23" s="28"/>
      <c r="H23" s="28"/>
      <c r="I23" s="28"/>
      <c r="J23" s="44"/>
      <c r="K23" s="29">
        <f t="shared" ref="K23:Q23" si="9">IF(ISERROR(MATCH(K$1,$S22:$Y22,0)),"",16-2*MATCH(K$1,$S22:$Y22,0))</f>
        <v>12</v>
      </c>
      <c r="L23" s="29">
        <f t="shared" si="9"/>
        <v>14</v>
      </c>
      <c r="M23" s="29" t="str">
        <f t="shared" si="9"/>
        <v/>
      </c>
      <c r="N23" s="29">
        <f t="shared" si="9"/>
        <v>8</v>
      </c>
      <c r="O23" s="29" t="str">
        <f t="shared" si="9"/>
        <v/>
      </c>
      <c r="P23" s="29">
        <f t="shared" si="9"/>
        <v>10</v>
      </c>
      <c r="Q23" s="38" t="str">
        <f t="shared" si="9"/>
        <v/>
      </c>
      <c r="R23" s="17"/>
      <c r="S23" s="17"/>
      <c r="T23" s="17"/>
      <c r="U23" s="17"/>
      <c r="V23" s="17"/>
      <c r="W23" s="17"/>
      <c r="X23" s="17"/>
      <c r="Y23" s="17"/>
    </row>
    <row r="24" spans="1:25" ht="14.4" x14ac:dyDescent="0.25">
      <c r="A24" s="77" t="s">
        <v>23</v>
      </c>
      <c r="B24" s="77" t="s">
        <v>17</v>
      </c>
      <c r="C24" s="31">
        <v>217</v>
      </c>
      <c r="D24" s="31">
        <v>29</v>
      </c>
      <c r="E24" s="31">
        <v>261</v>
      </c>
      <c r="F24" s="31">
        <v>74</v>
      </c>
      <c r="G24" s="31">
        <v>148</v>
      </c>
      <c r="H24" s="31">
        <v>163</v>
      </c>
      <c r="I24" s="59"/>
      <c r="J24" s="45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Phoenix</v>
      </c>
      <c r="T24" s="20" t="str" cm="1">
        <f t="array" ref="T24">IF(D24="","",INDEX($K$1:$Q$1,ROUNDUP(D24/40,0)))</f>
        <v>Brighton</v>
      </c>
      <c r="U24" s="20" t="str" cm="1">
        <f t="array" ref="U24">IF(E24="","",INDEX($K$1:$Q$1,ROUNDUP(E24/40,0)))</f>
        <v>Worthing</v>
      </c>
      <c r="V24" s="20" t="str" cm="1">
        <f t="array" ref="V24">IF(F24="","",INDEX($K$1:$Q$1,ROUNDUP(F24/40,0)))</f>
        <v>Crawley</v>
      </c>
      <c r="W24" s="20" t="str" cm="1">
        <f t="array" ref="W24">IF(G24="","",INDEX($K$1:$Q$1,ROUNDUP(G24/40,0)))</f>
        <v>Horsham</v>
      </c>
      <c r="X24" s="20" t="str" cm="1">
        <f t="array" ref="X24">IF(H24="","",INDEX($K$1:$Q$1,ROUNDUP(H24/40,0)))</f>
        <v>Lewes</v>
      </c>
      <c r="Y24" s="20" t="str" cm="1">
        <f t="array" ref="Y24">IF(I24="","",INDEX($K$1:$Q$1,ROUNDUP(I24/40,0)))</f>
        <v/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Rosa Howie</v>
      </c>
      <c r="D25" s="26" t="str">
        <f>IF(D24="","",IF(ISERROR(VLOOKUP(D24,Athletes!$A:$B,2,FALSE)),"?",VLOOKUP(D24,Athletes!$A:$B,2,FALSE)))</f>
        <v>Stella Kalman</v>
      </c>
      <c r="E25" s="26" t="str">
        <f>IF(E24="","",IF(ISERROR(VLOOKUP(E24,Athletes!$A:$B,2,FALSE)),"?",VLOOKUP(E24,Athletes!$A:$B,2,FALSE)))</f>
        <v>Alice Howie</v>
      </c>
      <c r="F25" s="26" t="str">
        <f>IF(F24="","",IF(ISERROR(VLOOKUP(F24,Athletes!$A:$B,2,FALSE)),"?",VLOOKUP(F24,Athletes!$A:$B,2,FALSE)))</f>
        <v>Success Osemwegie</v>
      </c>
      <c r="G25" s="26" t="str">
        <f>IF(G24="","",IF(ISERROR(VLOOKUP(G24,Athletes!$A:$B,2,FALSE)),"?",VLOOKUP(G24,Athletes!$A:$B,2,FALSE)))</f>
        <v>Aurelia Smith</v>
      </c>
      <c r="H25" s="26" t="str">
        <f>IF(H24="","",IF(ISERROR(VLOOKUP(H24,Athletes!$A:$B,2,FALSE)),"?",VLOOKUP(H24,Athletes!$A:$B,2,FALSE)))</f>
        <v>Jia Atkins</v>
      </c>
      <c r="I25" s="56" t="str">
        <f>IF(I24="","",IF(ISERROR(VLOOKUP(I24,Athletes!$A:$B,2,FALSE)),"?",VLOOKUP(I24,Athletes!$A:$B,2,FALSE)))</f>
        <v/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 t="s">
        <v>163</v>
      </c>
      <c r="D26" s="28" t="s">
        <v>164</v>
      </c>
      <c r="E26" s="28" t="s">
        <v>165</v>
      </c>
      <c r="F26" s="28" t="s">
        <v>166</v>
      </c>
      <c r="G26" s="28" t="s">
        <v>167</v>
      </c>
      <c r="H26" s="28" t="s">
        <v>168</v>
      </c>
      <c r="I26" s="60"/>
      <c r="J26" s="43"/>
      <c r="K26" s="64">
        <f>IF(ISERROR(MATCH(K$1,$S24:$Y24,0)),"",8-MATCH(K$1,$S24:$Y24,0))</f>
        <v>6</v>
      </c>
      <c r="L26" s="29">
        <f t="shared" ref="L26:Q26" si="10">IF(ISERROR(MATCH(L$1,$S24:$Y24,0)),"",8-MATCH(L$1,$S24:$Y24,0))</f>
        <v>4</v>
      </c>
      <c r="M26" s="29" t="str">
        <f t="shared" si="10"/>
        <v/>
      </c>
      <c r="N26" s="29">
        <f t="shared" si="10"/>
        <v>3</v>
      </c>
      <c r="O26" s="29">
        <f t="shared" si="10"/>
        <v>2</v>
      </c>
      <c r="P26" s="29">
        <f t="shared" si="10"/>
        <v>7</v>
      </c>
      <c r="Q26" s="38">
        <f t="shared" si="10"/>
        <v>5</v>
      </c>
      <c r="R26" s="17"/>
      <c r="S26" s="20"/>
      <c r="T26" s="20"/>
      <c r="U26" s="20"/>
      <c r="V26" s="20"/>
      <c r="W26" s="20"/>
      <c r="X26" s="20"/>
      <c r="Y26" s="20"/>
    </row>
    <row r="27" spans="1:25" ht="14.4" x14ac:dyDescent="0.25">
      <c r="A27" s="78"/>
      <c r="B27" s="78" t="s">
        <v>18</v>
      </c>
      <c r="C27" s="27">
        <v>28</v>
      </c>
      <c r="D27" s="27">
        <v>75</v>
      </c>
      <c r="E27" s="27">
        <v>262</v>
      </c>
      <c r="F27" s="27">
        <v>146</v>
      </c>
      <c r="G27" s="27">
        <v>221</v>
      </c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Brighton</v>
      </c>
      <c r="T27" s="20" t="str" cm="1">
        <f t="array" ref="T27">IF(D27="","",INDEX($K$1:$Q$1,ROUNDUP(D27/40,0)))</f>
        <v>Crawley</v>
      </c>
      <c r="U27" s="20" t="str" cm="1">
        <f t="array" ref="U27">IF(E27="","",INDEX($K$1:$Q$1,ROUNDUP(E27/40,0)))</f>
        <v>Worthing</v>
      </c>
      <c r="V27" s="20" t="str" cm="1">
        <f t="array" ref="V27">IF(F27="","",INDEX($K$1:$Q$1,ROUNDUP(F27/40,0)))</f>
        <v>Horsham</v>
      </c>
      <c r="W27" s="20" t="str" cm="1">
        <f t="array" ref="W27">IF(G27="","",INDEX($K$1:$Q$1,ROUNDUP(G27/40,0)))</f>
        <v>Phoenix</v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Elodie Bradley</v>
      </c>
      <c r="D28" s="26" t="str">
        <f>IF(D27="","",IF(ISERROR(VLOOKUP(D27,Athletes!$A:$B,2,FALSE)),"?",VLOOKUP(D27,Athletes!$A:$B,2,FALSE)))</f>
        <v>Madeleine Way</v>
      </c>
      <c r="E28" s="26" t="str">
        <f>IF(E27="","",IF(ISERROR(VLOOKUP(E27,Athletes!$A:$B,2,FALSE)),"?",VLOOKUP(E27,Athletes!$A:$B,2,FALSE)))</f>
        <v>Freya Lloyd</v>
      </c>
      <c r="F28" s="26" t="str">
        <f>IF(F27="","",IF(ISERROR(VLOOKUP(F27,Athletes!$A:$B,2,FALSE)),"?",VLOOKUP(F27,Athletes!$A:$B,2,FALSE)))</f>
        <v>Zoe Neal</v>
      </c>
      <c r="G28" s="26" t="str">
        <f>IF(G27="","",IF(ISERROR(VLOOKUP(G27,Athletes!$A:$B,2,FALSE)),"?",VLOOKUP(G27,Athletes!$A:$B,2,FALSE)))</f>
        <v>Cheyenne Collins</v>
      </c>
      <c r="H28" s="26" t="str">
        <f>IF(H27="","",IF(ISERROR(VLOOKUP(H27,Athletes!$A:$B,2,FALSE)),"?",VLOOKUP(H27,Athletes!$A:$B,2,FALSE)))</f>
        <v/>
      </c>
      <c r="I28" s="5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 t="s">
        <v>169</v>
      </c>
      <c r="D29" s="28" t="s">
        <v>170</v>
      </c>
      <c r="E29" s="28" t="s">
        <v>171</v>
      </c>
      <c r="F29" s="28" t="s">
        <v>160</v>
      </c>
      <c r="G29" s="28" t="s">
        <v>172</v>
      </c>
      <c r="H29" s="28"/>
      <c r="I29" s="28"/>
      <c r="J29" s="44"/>
      <c r="K29" s="29">
        <f>IF(ISERROR(MATCH(K$1,$S27:$Y27,0)),"",8-MATCH(K$1,$S27:$Y27,0))</f>
        <v>7</v>
      </c>
      <c r="L29" s="29">
        <f t="shared" ref="L29:Q29" si="11">IF(ISERROR(MATCH(L$1,$S27:$Y27,0)),"",8-MATCH(L$1,$S27:$Y27,0))</f>
        <v>6</v>
      </c>
      <c r="M29" s="29" t="str">
        <f t="shared" si="11"/>
        <v/>
      </c>
      <c r="N29" s="29">
        <f t="shared" si="11"/>
        <v>4</v>
      </c>
      <c r="O29" s="29" t="str">
        <f t="shared" si="11"/>
        <v/>
      </c>
      <c r="P29" s="29">
        <f t="shared" si="11"/>
        <v>3</v>
      </c>
      <c r="Q29" s="38">
        <f t="shared" si="11"/>
        <v>5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78" t="s">
        <v>24</v>
      </c>
      <c r="B30" s="77" t="s">
        <v>17</v>
      </c>
      <c r="C30" s="31">
        <v>74</v>
      </c>
      <c r="D30" s="31">
        <v>29</v>
      </c>
      <c r="E30" s="61">
        <v>261</v>
      </c>
      <c r="F30" s="31">
        <v>148</v>
      </c>
      <c r="G30" s="31">
        <v>218</v>
      </c>
      <c r="H30" s="31">
        <v>164</v>
      </c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Brighton</v>
      </c>
      <c r="U30" s="20" t="str" cm="1">
        <f t="array" ref="U30">IF(E30="","",INDEX($K$1:$Q$1,ROUNDUP(E30/40,0)))</f>
        <v>Worthing</v>
      </c>
      <c r="V30" s="20" t="str" cm="1">
        <f t="array" ref="V30">IF(F30="","",INDEX($K$1:$Q$1,ROUNDUP(F30/40,0)))</f>
        <v>Horsham</v>
      </c>
      <c r="W30" s="20" t="str" cm="1">
        <f t="array" ref="W30">IF(G30="","",INDEX($K$1:$Q$1,ROUNDUP(G30/40,0)))</f>
        <v>Phoenix</v>
      </c>
      <c r="X30" s="20" t="str" cm="1">
        <f t="array" ref="X30">IF(H30="","",INDEX($K$1:$Q$1,ROUNDUP(H30/40,0)))</f>
        <v>Lewes</v>
      </c>
      <c r="Y30" s="20" t="str" cm="1">
        <f t="array" ref="Y30">IF(I30="","",INDEX($K$1:$Q$1,ROUNDUP(I30/40,0)))</f>
        <v/>
      </c>
    </row>
    <row r="31" spans="1:25" ht="14.4" x14ac:dyDescent="0.25">
      <c r="A31" s="78"/>
      <c r="B31" s="78"/>
      <c r="C31" s="26" t="str">
        <f>IF(C30="","",IF(ISERROR(VLOOKUP(C30,Athletes!$A:$B,2,FALSE)),"?",VLOOKUP(C30,Athletes!$A:$B,2,FALSE)))</f>
        <v>Success Osemwegie</v>
      </c>
      <c r="D31" s="26" t="str">
        <f>IF(D30="","",IF(ISERROR(VLOOKUP(D30,Athletes!$A:$B,2,FALSE)),"?",VLOOKUP(D30,Athletes!$A:$B,2,FALSE)))</f>
        <v>Stella Kalman</v>
      </c>
      <c r="E31" s="26" t="str">
        <f>IF(E30="","",IF(ISERROR(VLOOKUP(E30,Athletes!$A:$B,2,FALSE)),"?",VLOOKUP(E30,Athletes!$A:$B,2,FALSE)))</f>
        <v>Alice Howie</v>
      </c>
      <c r="F31" s="26" t="str">
        <f>IF(F30="","",IF(ISERROR(VLOOKUP(F30,Athletes!$A:$B,2,FALSE)),"?",VLOOKUP(F30,Athletes!$A:$B,2,FALSE)))</f>
        <v>Aurelia Smith</v>
      </c>
      <c r="G31" s="26" t="str">
        <f>IF(G30="","",IF(ISERROR(VLOOKUP(G30,Athletes!$A:$B,2,FALSE)),"?",VLOOKUP(G30,Athletes!$A:$B,2,FALSE)))</f>
        <v>Niko Matthews</v>
      </c>
      <c r="H31" s="26" t="str">
        <f>IF(H30="","",IF(ISERROR(VLOOKUP(H30,Athletes!$A:$B,2,FALSE)),"?",VLOOKUP(H30,Athletes!$A:$B,2,FALSE)))</f>
        <v>Bella Smith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78"/>
      <c r="B32" s="79"/>
      <c r="C32" s="28">
        <v>63</v>
      </c>
      <c r="D32" s="28">
        <v>59</v>
      </c>
      <c r="E32" s="28">
        <v>58</v>
      </c>
      <c r="F32" s="28">
        <v>50</v>
      </c>
      <c r="G32" s="28">
        <v>45</v>
      </c>
      <c r="H32" s="28">
        <v>42</v>
      </c>
      <c r="I32" s="60"/>
      <c r="J32" s="43"/>
      <c r="K32" s="64">
        <f t="shared" ref="K32:Q32" si="12">IF(ISERROR(MATCH(K$1,$S30:$Y30,0)),"",8-MATCH(K$1,$S30:$Y30,0)+IF(ISERROR(MATCH(K$1,$S30:$Y30,0)),0,INDEX($S32:$Y32,1,MATCH(K$1,$S30:$Y30,0))))</f>
        <v>6</v>
      </c>
      <c r="L32" s="29">
        <f t="shared" si="12"/>
        <v>7</v>
      </c>
      <c r="M32" s="29" t="str">
        <f t="shared" si="12"/>
        <v/>
      </c>
      <c r="N32" s="29">
        <f t="shared" si="12"/>
        <v>4</v>
      </c>
      <c r="O32" s="29">
        <f t="shared" si="12"/>
        <v>2</v>
      </c>
      <c r="P32" s="29">
        <f t="shared" si="12"/>
        <v>3</v>
      </c>
      <c r="Q32" s="38">
        <f t="shared" si="12"/>
        <v>5</v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0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0</v>
      </c>
      <c r="X32" s="20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>0</v>
      </c>
      <c r="Y32" s="20" t="str">
        <f>IF(I30="","",IF(INDEX($C32:$I32,1,MATCH(Y30,$S30:$Y30,0))=INDEX($C32:$I32,1,MATCH(W30,$S30:$Y30,0)),0.5,0)+IF(INDEX($C32:$I32,1,MATCH(Y30,$S30:$Y30,0))=INDEX($C32:$I32,1,MATCH(X30,$S30:$Y30,0)),0.5,0))</f>
        <v/>
      </c>
    </row>
    <row r="33" spans="1:25" ht="14.4" x14ac:dyDescent="0.25">
      <c r="A33" s="78"/>
      <c r="B33" s="78" t="s">
        <v>18</v>
      </c>
      <c r="C33" s="27">
        <v>149</v>
      </c>
      <c r="D33" s="27">
        <v>72</v>
      </c>
      <c r="E33" s="27">
        <v>30</v>
      </c>
      <c r="F33" s="27">
        <v>163</v>
      </c>
      <c r="G33" s="27">
        <v>220</v>
      </c>
      <c r="H33" s="27"/>
      <c r="I33" s="27"/>
      <c r="J33" s="43"/>
      <c r="K33" s="26"/>
      <c r="L33" s="26"/>
      <c r="M33" s="26"/>
      <c r="N33" s="26"/>
      <c r="O33" s="26"/>
      <c r="P33" s="26"/>
      <c r="Q33" s="36"/>
      <c r="R33" s="20"/>
      <c r="S33" s="20" t="str" cm="1">
        <f t="array" ref="S33">IF(C33="","",INDEX($K$1:$Q$1,ROUNDUP(C33/40,0)))</f>
        <v>Horsham</v>
      </c>
      <c r="T33" s="20" t="str" cm="1">
        <f t="array" ref="T33">IF(D33="","",INDEX($K$1:$Q$1,ROUNDUP(D33/40,0)))</f>
        <v>Crawley</v>
      </c>
      <c r="U33" s="20" t="str" cm="1">
        <f t="array" ref="U33">IF(E33="","",INDEX($K$1:$Q$1,ROUNDUP(E33/40,0)))</f>
        <v>Brighton</v>
      </c>
      <c r="V33" s="20" t="str" cm="1">
        <f t="array" ref="V33">IF(F33="","",INDEX($K$1:$Q$1,ROUNDUP(F33/40,0)))</f>
        <v>Lewes</v>
      </c>
      <c r="W33" s="20" t="str" cm="1">
        <f t="array" ref="W33">IF(G33="","",INDEX($K$1:$Q$1,ROUNDUP(G33/40,0)))</f>
        <v>Phoenix</v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78"/>
      <c r="B34" s="78"/>
      <c r="C34" s="26" t="str">
        <f>IF(C33="","",IF(ISERROR(VLOOKUP(C33,Athletes!$A:$B,2,FALSE)),"?",VLOOKUP(C33,Athletes!$A:$B,2,FALSE)))</f>
        <v>Evie Delahunt</v>
      </c>
      <c r="D34" s="26" t="str">
        <f>IF(D33="","",IF(ISERROR(VLOOKUP(D33,Athletes!$A:$B,2,FALSE)),"?",VLOOKUP(D33,Athletes!$A:$B,2,FALSE)))</f>
        <v>Millie Davey</v>
      </c>
      <c r="E34" s="26" t="str">
        <f>IF(E33="","",IF(ISERROR(VLOOKUP(E33,Athletes!$A:$B,2,FALSE)),"?",VLOOKUP(E33,Athletes!$A:$B,2,FALSE)))</f>
        <v>Isla Pursaill</v>
      </c>
      <c r="F34" s="26" t="str">
        <f>IF(F33="","",IF(ISERROR(VLOOKUP(F33,Athletes!$A:$B,2,FALSE)),"?",VLOOKUP(F33,Athletes!$A:$B,2,FALSE)))</f>
        <v>Jia Atkins</v>
      </c>
      <c r="G34" s="26" t="str">
        <f>IF(G33="","",IF(ISERROR(VLOOKUP(G33,Athletes!$A:$B,2,FALSE)),"?",VLOOKUP(G33,Athletes!$A:$B,2,FALSE)))</f>
        <v>Lily Milton</v>
      </c>
      <c r="H34" s="26" t="str">
        <f>IF(H33="","",IF(ISERROR(VLOOKUP(H33,Athletes!$A:$B,2,FALSE)),"?",VLOOKUP(H33,Athletes!$A:$B,2,FALSE)))</f>
        <v/>
      </c>
      <c r="I34" s="56" t="str">
        <f>IF(I33="","",IF(ISERROR(VLOOKUP(I33,Athletes!$A:$B,2,FALSE)),"?",VLOOKUP(I33,Athletes!$A:$B,2,FALSE)))</f>
        <v/>
      </c>
      <c r="J34" s="43"/>
      <c r="K34" s="26"/>
      <c r="L34" s="26"/>
      <c r="M34" s="26"/>
      <c r="N34" s="26"/>
      <c r="O34" s="26"/>
      <c r="P34" s="26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79"/>
      <c r="B35" s="79"/>
      <c r="C35" s="28">
        <v>46</v>
      </c>
      <c r="D35" s="28">
        <v>41</v>
      </c>
      <c r="E35" s="28">
        <v>40</v>
      </c>
      <c r="F35" s="28">
        <v>35</v>
      </c>
      <c r="G35" s="28">
        <v>33</v>
      </c>
      <c r="H35" s="28"/>
      <c r="I35" s="28"/>
      <c r="J35" s="44"/>
      <c r="K35" s="29">
        <f t="shared" ref="K35:Q35" si="13">IF(ISERROR(MATCH(K$1,$S33:$Y33,0)),"",8-MATCH(K$1,$S33:$Y33,0)+IF(ISERROR(MATCH(K$1,$S33:$Y33,0)),0,INDEX($S35:$Y35,1,MATCH(K$1,$S33:$Y33,0))))</f>
        <v>5</v>
      </c>
      <c r="L35" s="29">
        <f t="shared" si="13"/>
        <v>6</v>
      </c>
      <c r="M35" s="29" t="str">
        <f t="shared" si="13"/>
        <v/>
      </c>
      <c r="N35" s="29">
        <f t="shared" si="13"/>
        <v>7</v>
      </c>
      <c r="O35" s="29">
        <f t="shared" si="13"/>
        <v>4</v>
      </c>
      <c r="P35" s="29">
        <f t="shared" si="13"/>
        <v>3</v>
      </c>
      <c r="Q35" s="38" t="str">
        <f t="shared" si="13"/>
        <v/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0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0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0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0</v>
      </c>
      <c r="W35" s="20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>0</v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15" customHeight="1" x14ac:dyDescent="0.25">
      <c r="A36" s="84" t="s">
        <v>31</v>
      </c>
      <c r="B36" s="77" t="s">
        <v>17</v>
      </c>
      <c r="C36" s="31">
        <v>261</v>
      </c>
      <c r="D36" s="31">
        <v>149</v>
      </c>
      <c r="E36" s="31">
        <v>74</v>
      </c>
      <c r="F36" s="31">
        <v>223</v>
      </c>
      <c r="G36" s="31">
        <v>30</v>
      </c>
      <c r="H36" s="31">
        <v>163</v>
      </c>
      <c r="I36" s="59"/>
      <c r="J36" s="43"/>
      <c r="K36" s="62"/>
      <c r="L36" s="32"/>
      <c r="M36" s="32"/>
      <c r="N36" s="32"/>
      <c r="O36" s="32"/>
      <c r="P36" s="32"/>
      <c r="Q36" s="39"/>
      <c r="R36" s="20"/>
      <c r="S36" s="20" t="str" cm="1">
        <f t="array" ref="S36">IF(C36="","",INDEX($K$1:$Q$1,ROUNDUP(C36/40,0)))</f>
        <v>Worthing</v>
      </c>
      <c r="T36" s="20" t="str" cm="1">
        <f t="array" ref="T36">IF(D36="","",INDEX($K$1:$Q$1,ROUNDUP(D36/40,0)))</f>
        <v>Horsham</v>
      </c>
      <c r="U36" s="20" t="str" cm="1">
        <f t="array" ref="U36">IF(E36="","",INDEX($K$1:$Q$1,ROUNDUP(E36/40,0)))</f>
        <v>Crawley</v>
      </c>
      <c r="V36" s="20" t="str" cm="1">
        <f t="array" ref="V36">IF(F36="","",INDEX($K$1:$Q$1,ROUNDUP(F36/40,0)))</f>
        <v>Phoenix</v>
      </c>
      <c r="W36" s="20" t="str" cm="1">
        <f t="array" ref="W36">IF(G36="","",INDEX($K$1:$Q$1,ROUNDUP(G36/40,0)))</f>
        <v>Brighton</v>
      </c>
      <c r="X36" s="20" t="str" cm="1">
        <f t="array" ref="X36">IF(H36="","",INDEX($K$1:$Q$1,ROUNDUP(H36/40,0)))</f>
        <v>Lewes</v>
      </c>
      <c r="Y36" s="20" t="str" cm="1">
        <f t="array" ref="Y36">IF(I36="","",INDEX($K$1:$Q$1,ROUNDUP(I36/40,0)))</f>
        <v/>
      </c>
    </row>
    <row r="37" spans="1:25" ht="14.4" x14ac:dyDescent="0.25">
      <c r="A37" s="84"/>
      <c r="B37" s="78"/>
      <c r="C37" s="26" t="str">
        <f>IF(C36="","",IF(ISERROR(VLOOKUP(C36,Athletes!$A:$B,2,FALSE)),"?",VLOOKUP(C36,Athletes!$A:$B,2,FALSE)))</f>
        <v>Alice Howie</v>
      </c>
      <c r="D37" s="26" t="str">
        <f>IF(D36="","",IF(ISERROR(VLOOKUP(D36,Athletes!$A:$B,2,FALSE)),"?",VLOOKUP(D36,Athletes!$A:$B,2,FALSE)))</f>
        <v>Evie Delahunt</v>
      </c>
      <c r="E37" s="26" t="str">
        <f>IF(E36="","",IF(ISERROR(VLOOKUP(E36,Athletes!$A:$B,2,FALSE)),"?",VLOOKUP(E36,Athletes!$A:$B,2,FALSE)))</f>
        <v>Success Osemwegie</v>
      </c>
      <c r="F37" s="26" t="str">
        <f>IF(F36="","",IF(ISERROR(VLOOKUP(F36,Athletes!$A:$B,2,FALSE)),"?",VLOOKUP(F36,Athletes!$A:$B,2,FALSE)))</f>
        <v>Jahnvi Choksi</v>
      </c>
      <c r="G37" s="26" t="str">
        <f>IF(G36="","",IF(ISERROR(VLOOKUP(G36,Athletes!$A:$B,2,FALSE)),"?",VLOOKUP(G36,Athletes!$A:$B,2,FALSE)))</f>
        <v>Isla Pursaill</v>
      </c>
      <c r="H37" s="26" t="str">
        <f>IF(H36="","",IF(ISERROR(VLOOKUP(H36,Athletes!$A:$B,2,FALSE)),"?",VLOOKUP(H36,Athletes!$A:$B,2,FALSE)))</f>
        <v>Jia Atkins</v>
      </c>
      <c r="I37" s="56" t="str">
        <f>IF(I36="","",IF(ISERROR(VLOOKUP(I36,Athletes!$A:$B,2,FALSE)),"?",VLOOKUP(I36,Athletes!$A:$B,2,FALSE)))</f>
        <v/>
      </c>
      <c r="J37" s="43"/>
      <c r="K37" s="63"/>
      <c r="L37" s="26"/>
      <c r="M37" s="26"/>
      <c r="N37" s="26"/>
      <c r="O37" s="26"/>
      <c r="P37" s="26"/>
      <c r="Q37" s="36"/>
      <c r="R37" s="20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/>
      <c r="B38" s="79"/>
      <c r="C38" s="28">
        <v>76</v>
      </c>
      <c r="D38" s="28">
        <v>149</v>
      </c>
      <c r="E38" s="28">
        <v>70</v>
      </c>
      <c r="F38" s="28">
        <v>67</v>
      </c>
      <c r="G38" s="28">
        <v>65</v>
      </c>
      <c r="H38" s="28">
        <v>62</v>
      </c>
      <c r="I38" s="60"/>
      <c r="J38" s="43"/>
      <c r="K38" s="64">
        <f t="shared" ref="K38:Q38" si="14">IF(ISERROR(MATCH(K$1,$S36:$Y36,0)),"",8-MATCH(K$1,$S36:$Y36,0)+IF(ISERROR(MATCH(K$1,$S36:$Y36,0)),0,INDEX($S38:$Y38,1,MATCH(K$1,$S36:$Y36,0))))</f>
        <v>3</v>
      </c>
      <c r="L38" s="29">
        <f t="shared" si="14"/>
        <v>5</v>
      </c>
      <c r="M38" s="29" t="str">
        <f t="shared" si="14"/>
        <v/>
      </c>
      <c r="N38" s="29">
        <f t="shared" si="14"/>
        <v>6</v>
      </c>
      <c r="O38" s="29">
        <f t="shared" si="14"/>
        <v>2</v>
      </c>
      <c r="P38" s="29">
        <f t="shared" si="14"/>
        <v>4</v>
      </c>
      <c r="Q38" s="38">
        <f t="shared" si="14"/>
        <v>7</v>
      </c>
      <c r="R38" s="17"/>
      <c r="S38" s="20">
        <f>IF(C36="","",IF(INDEX($C38:$I38,1,MATCH(S36,$S36:$Y36,0))=INDEX($C38:$I38,1,MATCH(T36,$S36:$Y36,0)),-0.5,0)+IF(INDEX($C38:$I38,1,MATCH(S36,$S36:$Y36,0))=INDEX($C38:$I38,1,MATCH(U36,$S36:$Y36,0)),-0.5,0))</f>
        <v>0</v>
      </c>
      <c r="T38" s="20">
        <f>IF(D36="","",IF(INDEX($C38:$I38,1,MATCH(T36,$S36:$Y36,0))=INDEX($C38:$I38,1,MATCH(S36,$S36:$Y36,0)),0.5,0)+IF(INDEX($C38:$I38,1,MATCH(T36,$S36:$Y36,0))=INDEX($C38:$I38,1,MATCH(U36,$S36:$Y36,0)),-0.5,0)+IF(INDEX($C38:$I38,1,MATCH(T36,$S36:$Y36,0))=INDEX($C38:$I38,1,MATCH(V36,$S36:$Y36,0)),-0.5,0))</f>
        <v>0</v>
      </c>
      <c r="U38" s="20">
        <f>IF(E36="","",IF(INDEX($C38:$I38,1,MATCH(U36,$S36:$Y36,0))=INDEX($C38:$I38,1,MATCH(S36,$S36:$Y36,0)),0.5,0)+IF(INDEX($C38:$I38,1,MATCH(U36,$S36:$Y36,0))=INDEX($C38:$I38,1,MATCH(T36,$S36:$Y36,0)),0.5,0)+IF(INDEX($C38:$I38,1,MATCH(U36,$S36:$Y36,0))=INDEX($C38:$I38,1,MATCH(V36,$S36:$Y36,0)),-0.5,0)+IF(INDEX($C38:$I38,1,MATCH(U36,$S36:$Y36,0))=INDEX($C38:$I38,1,MATCH(W36,$S36:$Y36,0)),-0.5,0))</f>
        <v>0</v>
      </c>
      <c r="V38" s="20">
        <f>IF(F36="","",IF(INDEX($C38:$I38,1,MATCH(V36,$S36:$Y36,0))=INDEX($C38:$I38,1,MATCH(T36,$S36:$Y36,0)),0.5,0)+IF(INDEX($C38:$I38,1,MATCH(V36,$S36:$Y36,0))=INDEX($C38:$I38,1,MATCH(U36,$S36:$Y36,0)),0.5,0)+IF(INDEX($C38:$I38,1,MATCH(V36,$S36:$Y36,0))=INDEX($C38:$I38,1,MATCH(W36,$S36:$Y36,0)),-0.5,0)+IF(INDEX($C38:$I38,1,MATCH(V36,$S36:$Y36,0))=INDEX($C38:$I38,1,MATCH(X36,$S36:$Y36,0)),-0.5,0))</f>
        <v>0</v>
      </c>
      <c r="W38" s="20">
        <f>IF(G36="","",IF(INDEX($C38:$I38,1,MATCH(W36,$S36:$Y36,0))=INDEX($C38:$I38,1,MATCH(U36,$S36:$Y36,0)),0.5,0)+IF(INDEX($C38:$I38,1,MATCH(W36,$S36:$Y36,0))=INDEX($C38:$I38,1,MATCH(V36,$S36:$Y36,0)),0.5,0)+IF(INDEX($C38:$I38,1,MATCH(W36,$S36:$Y36,0))=INDEX($C38:$I38,1,MATCH(X36,$S36:$Y36,0)),-0.5,0)+IF(INDEX($C38:$I38,1,MATCH(W36,$S36:$Y36,0))=INDEX($C38:$I38,1,MATCH(Y36,$S36:$Y36,0)),-0.5,0))</f>
        <v>0</v>
      </c>
      <c r="X38" s="20">
        <f>IF(H36="","",IF(INDEX($C38:$I38,1,MATCH(X36,$S36:$Y36,0))=INDEX($C38:$I38,1,MATCH(V36,$S36:$Y36,0)),0.5,0)+IF(INDEX($C38:$I38,1,MATCH(X36,$S36:$Y36,0))=INDEX($C38:$I38,1,MATCH(W36,$S36:$Y36,0)),0.5,0)+IF(INDEX($C38:$I38,1,MATCH(X36,$S36:$Y36,0))=INDEX($C38:$I38,1,MATCH(Y36,$S36:$Y36,0)),-0.5,0))</f>
        <v>0</v>
      </c>
      <c r="Y38" s="20" t="str">
        <f>IF(I36="","",IF(INDEX($C38:$I38,1,MATCH(Y36,$S36:$Y36,0))=INDEX($C38:$I38,1,MATCH(W36,$S36:$Y36,0)),0.5,0)+IF(INDEX($C38:$I38,1,MATCH(Y36,$S36:$Y36,0))=INDEX($C38:$I38,1,MATCH(X36,$S36:$Y36,0)),0.5,0))</f>
        <v/>
      </c>
    </row>
    <row r="39" spans="1:25" ht="14.4" x14ac:dyDescent="0.25">
      <c r="A39" s="84"/>
      <c r="B39" s="78" t="s">
        <v>18</v>
      </c>
      <c r="C39" s="15">
        <v>148</v>
      </c>
      <c r="D39" s="15">
        <v>207</v>
      </c>
      <c r="E39" s="15">
        <v>31</v>
      </c>
      <c r="F39" s="15">
        <v>72</v>
      </c>
      <c r="G39" s="15"/>
      <c r="H39" s="15"/>
      <c r="I39" s="15"/>
      <c r="J39" s="43"/>
      <c r="K39" s="20"/>
      <c r="L39" s="20"/>
      <c r="M39" s="20"/>
      <c r="N39" s="20"/>
      <c r="O39" s="20"/>
      <c r="P39" s="20"/>
      <c r="Q39" s="36"/>
      <c r="R39" s="20"/>
      <c r="S39" s="20" t="str" cm="1">
        <f t="array" ref="S39">IF(C39="","",INDEX($K$1:$Q$1,ROUNDUP(C39/40,0)))</f>
        <v>Horsham</v>
      </c>
      <c r="T39" s="20" t="str" cm="1">
        <f t="array" ref="T39">IF(D39="","",INDEX($K$1:$Q$1,ROUNDUP(D39/40,0)))</f>
        <v>Phoenix</v>
      </c>
      <c r="U39" s="20" t="str" cm="1">
        <f t="array" ref="U39">IF(E39="","",INDEX($K$1:$Q$1,ROUNDUP(E39/40,0)))</f>
        <v>Brighton</v>
      </c>
      <c r="V39" s="20" t="str" cm="1">
        <f t="array" ref="V39">IF(F39="","",INDEX($K$1:$Q$1,ROUNDUP(F39/40,0)))</f>
        <v>Crawley</v>
      </c>
      <c r="W39" s="20" t="str" cm="1">
        <f t="array" ref="W39">IF(G39="","",INDEX($K$1:$Q$1,ROUNDUP(G39/40,0)))</f>
        <v/>
      </c>
      <c r="X39" s="20" t="str" cm="1">
        <f t="array" ref="X39">IF(H39="","",INDEX($K$1:$Q$1,ROUNDUP(H39/40,0)))</f>
        <v/>
      </c>
      <c r="Y39" s="20" t="str" cm="1">
        <f t="array" ref="Y39">IF(I39="","",INDEX($K$1:$Q$1,ROUNDUP(I39/40,0)))</f>
        <v/>
      </c>
    </row>
    <row r="40" spans="1:25" ht="14.4" x14ac:dyDescent="0.25">
      <c r="A40" s="84"/>
      <c r="B40" s="78"/>
      <c r="C40" s="26" t="str">
        <f>IF(C39="","",IF(ISERROR(VLOOKUP(C39,Athletes!$A:$B,2,FALSE)),"?",VLOOKUP(C39,Athletes!$A:$B,2,FALSE)))</f>
        <v>Aurelia Smith</v>
      </c>
      <c r="D40" s="26" t="str">
        <f>IF(D39="","",IF(ISERROR(VLOOKUP(D39,Athletes!$A:$B,2,FALSE)),"?",VLOOKUP(D39,Athletes!$A:$B,2,FALSE)))</f>
        <v>Imogen Read</v>
      </c>
      <c r="E40" s="26" t="str">
        <f>IF(E39="","",IF(ISERROR(VLOOKUP(E39,Athletes!$A:$B,2,FALSE)),"?",VLOOKUP(E39,Athletes!$A:$B,2,FALSE)))</f>
        <v>Layla Bowen</v>
      </c>
      <c r="F40" s="26" t="str">
        <f>IF(F39="","",IF(ISERROR(VLOOKUP(F39,Athletes!$A:$B,2,FALSE)),"?",VLOOKUP(F39,Athletes!$A:$B,2,FALSE)))</f>
        <v>Millie Davey</v>
      </c>
      <c r="G40" s="26" t="str">
        <f>IF(G39="","",IF(ISERROR(VLOOKUP(G39,Athletes!$A:$B,2,FALSE)),"?",VLOOKUP(G39,Athletes!$A:$B,2,FALSE)))</f>
        <v/>
      </c>
      <c r="H40" s="26" t="str">
        <f>IF(H39="","",IF(ISERROR(VLOOKUP(H39,Athletes!$A:$B,2,FALSE)),"?",VLOOKUP(H39,Athletes!$A:$B,2,FALSE)))</f>
        <v/>
      </c>
      <c r="I40" s="56" t="str">
        <f>IF(I39="","",IF(ISERROR(VLOOKUP(I39,Athletes!$A:$B,2,FALSE)),"?",VLOOKUP(I39,Athletes!$A:$B,2,FALSE)))</f>
        <v/>
      </c>
      <c r="J40" s="43"/>
      <c r="K40" s="20"/>
      <c r="L40" s="20"/>
      <c r="M40" s="20"/>
      <c r="N40" s="20"/>
      <c r="O40" s="20"/>
      <c r="P40" s="20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5"/>
      <c r="B41" s="80"/>
      <c r="C41" s="16">
        <v>66</v>
      </c>
      <c r="D41" s="16">
        <v>63</v>
      </c>
      <c r="E41" s="16">
        <v>61</v>
      </c>
      <c r="F41" s="16">
        <v>61</v>
      </c>
      <c r="G41" s="16"/>
      <c r="H41" s="16"/>
      <c r="I41" s="16"/>
      <c r="J41" s="46"/>
      <c r="K41" s="17">
        <f t="shared" ref="K41:Q41" si="15">IF(ISERROR(MATCH(K$1,$S39:$Y39,0)),"",8-MATCH(K$1,$S39:$Y39,0)+IF(ISERROR(MATCH(K$1,$S39:$Y39,0)),0,INDEX($S41:$Y41,1,MATCH(K$1,$S39:$Y39,0))))</f>
        <v>4.5</v>
      </c>
      <c r="L41" s="17">
        <f t="shared" si="15"/>
        <v>4.5</v>
      </c>
      <c r="M41" s="17" t="str">
        <f t="shared" si="15"/>
        <v/>
      </c>
      <c r="N41" s="17">
        <f t="shared" si="15"/>
        <v>7</v>
      </c>
      <c r="O41" s="17" t="str">
        <f t="shared" si="15"/>
        <v/>
      </c>
      <c r="P41" s="17">
        <f t="shared" si="15"/>
        <v>6</v>
      </c>
      <c r="Q41" s="37" t="str">
        <f t="shared" si="15"/>
        <v/>
      </c>
      <c r="R41" s="17"/>
      <c r="S41" s="20">
        <f>IF(C39="","",IF(INDEX($C41:$I41,1,MATCH(S39,$S39:$Y39,0))=INDEX($C41:$I41,1,MATCH(T39,$S39:$Y39,0)),-0.5,0)+IF(INDEX($C41:$I41,1,MATCH(S39,$S39:$Y39,0))=INDEX($C41:$I41,1,MATCH(U39,$S39:$Y39,0)),-0.5,0))</f>
        <v>0</v>
      </c>
      <c r="T41" s="20">
        <f>IF(D39="","",IF(INDEX($C41:$I41,1,MATCH(T39,$S39:$Y39,0))=INDEX($C41:$I41,1,MATCH(S39,$S39:$Y39,0)),0.5,0)+IF(INDEX($C41:$I41,1,MATCH(T39,$S39:$Y39,0))=INDEX($C41:$I41,1,MATCH(U39,$S39:$Y39,0)),-0.5,0)+IF(INDEX($C41:$I41,1,MATCH(T39,$S39:$Y39,0))=INDEX($C41:$I41,1,MATCH(V39,$S39:$Y39,0)),-0.5,0))</f>
        <v>0</v>
      </c>
      <c r="U41" s="20">
        <f>IF(E39="","",IF(INDEX($C41:$I41,1,MATCH(U39,$S39:$Y39,0))=INDEX($C41:$I41,1,MATCH(S39,$S39:$Y39,0)),0.5,0)+IF(INDEX($C41:$I41,1,MATCH(U39,$S39:$Y39,0))=INDEX($C41:$I41,1,MATCH(T39,$S39:$Y39,0)),0.5,0)+IF(INDEX($C41:$I41,1,MATCH(U39,$S39:$Y39,0))=INDEX($C41:$I41,1,MATCH(V39,$S39:$Y39,0)),-0.5,0)+IF(INDEX($C41:$I41,1,MATCH(U39,$S39:$Y39,0))=INDEX($C41:$I41,1,MATCH(W39,$S39:$Y39,0)),-0.5,0))</f>
        <v>-0.5</v>
      </c>
      <c r="V41" s="20">
        <f>IF(F39="","",IF(INDEX($C41:$I41,1,MATCH(V39,$S39:$Y39,0))=INDEX($C41:$I41,1,MATCH(T39,$S39:$Y39,0)),0.5,0)+IF(INDEX($C41:$I41,1,MATCH(V39,$S39:$Y39,0))=INDEX($C41:$I41,1,MATCH(U39,$S39:$Y39,0)),0.5,0)+IF(INDEX($C41:$I41,1,MATCH(V39,$S39:$Y39,0))=INDEX($C41:$I41,1,MATCH(W39,$S39:$Y39,0)),-0.5,0)+IF(INDEX($C41:$I41,1,MATCH(V39,$S39:$Y39,0))=INDEX($C41:$I41,1,MATCH(X39,$S39:$Y39,0)),-0.5,0))</f>
        <v>0.5</v>
      </c>
      <c r="W41" s="20" t="str">
        <f>IF(G39="","",IF(INDEX($C41:$I41,1,MATCH(W39,$S39:$Y39,0))=INDEX($C41:$I41,1,MATCH(U39,$S39:$Y39,0)),0.5,0)+IF(INDEX($C41:$I41,1,MATCH(W39,$S39:$Y39,0))=INDEX($C41:$I41,1,MATCH(V39,$S39:$Y39,0)),0.5,0)+IF(INDEX($C41:$I41,1,MATCH(W39,$S39:$Y39,0))=INDEX($C41:$I41,1,MATCH(X39,$S39:$Y39,0)),-0.5,0)+IF(INDEX($C41:$I41,1,MATCH(W39,$S39:$Y39,0))=INDEX($C41:$I41,1,MATCH(Y39,$S39:$Y39,0)),-0.5,0))</f>
        <v/>
      </c>
      <c r="X41" s="20" t="str">
        <f>IF(H39="","",IF(INDEX($C41:$I41,1,MATCH(X39,$S39:$Y39,0))=INDEX($C41:$I41,1,MATCH(V39,$S39:$Y39,0)),0.5,0)+IF(INDEX($C41:$I41,1,MATCH(X39,$S39:$Y39,0))=INDEX($C41:$I41,1,MATCH(W39,$S39:$Y39,0)),0.5,0)+IF(INDEX($C41:$I41,1,MATCH(X39,$S39:$Y39,0))=INDEX($C41:$I41,1,MATCH(Y39,$S39:$Y39,0)),-0.5,0))</f>
        <v/>
      </c>
      <c r="Y41" s="20" t="str">
        <f>IF(I39="","",IF(INDEX($C41:$I41,1,MATCH(Y39,$S39:$Y39,0))=INDEX($C41:$I41,1,MATCH(W39,$S39:$Y39,0)),0.5,0)+IF(INDEX($C41:$I41,1,MATCH(Y39,$S39:$Y39,0))=INDEX($C41:$I41,1,MATCH(X39,$S39:$Y39,0)),0.5,0))</f>
        <v/>
      </c>
    </row>
    <row r="42" spans="1:25" ht="28.8" x14ac:dyDescent="0.3">
      <c r="A42" s="53" t="s">
        <v>44</v>
      </c>
      <c r="B42" s="65"/>
      <c r="C42" s="10"/>
      <c r="D42" s="10"/>
      <c r="E42" s="10"/>
      <c r="F42" s="10"/>
      <c r="G42" s="10"/>
      <c r="H42" s="10"/>
      <c r="I42" s="10"/>
      <c r="J42" s="47"/>
      <c r="K42" s="11">
        <f>SUM(K4:K41)</f>
        <v>88.5</v>
      </c>
      <c r="L42" s="11">
        <f>SUM(L4:L41)</f>
        <v>92.5</v>
      </c>
      <c r="M42" s="11">
        <f>SUM(M5:M41)</f>
        <v>0</v>
      </c>
      <c r="N42" s="11">
        <f>SUM(N4:N41)</f>
        <v>66</v>
      </c>
      <c r="O42" s="11">
        <f>SUM(O4:O41)</f>
        <v>22</v>
      </c>
      <c r="P42" s="11">
        <f>SUM(P4:P41)</f>
        <v>75</v>
      </c>
      <c r="Q42" s="41">
        <f>SUM(Q4:Q41)</f>
        <v>44</v>
      </c>
    </row>
  </sheetData>
  <mergeCells count="22">
    <mergeCell ref="B36:B38"/>
    <mergeCell ref="B39:B41"/>
    <mergeCell ref="B20:B21"/>
    <mergeCell ref="A20:A21"/>
    <mergeCell ref="B22:B23"/>
    <mergeCell ref="A22:A23"/>
    <mergeCell ref="B24:B26"/>
    <mergeCell ref="A36:A41"/>
    <mergeCell ref="B27:B29"/>
    <mergeCell ref="B30:B32"/>
    <mergeCell ref="B33:B35"/>
    <mergeCell ref="B17:B19"/>
    <mergeCell ref="A14:A19"/>
    <mergeCell ref="A24:A29"/>
    <mergeCell ref="A30:A35"/>
    <mergeCell ref="B14:B16"/>
    <mergeCell ref="B5:B7"/>
    <mergeCell ref="B2:B4"/>
    <mergeCell ref="A2:A7"/>
    <mergeCell ref="B11:B13"/>
    <mergeCell ref="A8:A13"/>
    <mergeCell ref="B8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38E9-13CA-423D-8BE4-4C59CF78A814}">
  <dimension ref="A1:Y42"/>
  <sheetViews>
    <sheetView zoomScaleNormal="100" workbookViewId="0">
      <pane ySplit="1" topLeftCell="A20" activePane="bottomLeft" state="frozen"/>
      <selection pane="bottomLeft" activeCell="E33" sqref="E33"/>
    </sheetView>
  </sheetViews>
  <sheetFormatPr defaultRowHeight="13.8" x14ac:dyDescent="0.25"/>
  <cols>
    <col min="1" max="1" width="26.8984375" bestFit="1" customWidth="1"/>
    <col min="3" max="3" width="14.09765625" bestFit="1" customWidth="1"/>
    <col min="4" max="4" width="13.09765625" bestFit="1" customWidth="1"/>
    <col min="5" max="5" width="17.09765625" bestFit="1" customWidth="1"/>
    <col min="6" max="6" width="14.19921875" bestFit="1" customWidth="1"/>
    <col min="7" max="7" width="14.69921875" bestFit="1" customWidth="1"/>
    <col min="8" max="8" width="14.19921875" bestFit="1" customWidth="1"/>
    <col min="9" max="9" width="11.5" customWidth="1"/>
    <col min="10" max="10" width="1.8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56</v>
      </c>
      <c r="M1" s="50" t="s">
        <v>57</v>
      </c>
      <c r="N1" s="50" t="s">
        <v>58</v>
      </c>
      <c r="O1" s="50" t="s">
        <v>59</v>
      </c>
      <c r="P1" s="50" t="s">
        <v>60</v>
      </c>
      <c r="Q1" s="51" t="s">
        <v>61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78" t="s">
        <v>28</v>
      </c>
      <c r="B2" s="77" t="s">
        <v>17</v>
      </c>
      <c r="C2" s="54">
        <v>62</v>
      </c>
      <c r="D2" s="54">
        <v>250</v>
      </c>
      <c r="E2" s="54">
        <v>224</v>
      </c>
      <c r="F2" s="54">
        <v>165</v>
      </c>
      <c r="G2" s="54">
        <v>86</v>
      </c>
      <c r="H2" s="75">
        <v>130</v>
      </c>
      <c r="I2" s="55"/>
      <c r="J2" s="42"/>
      <c r="K2" s="62" t="str">
        <f>IF(ISERROR(MATCH(K$1,$S2:$Y2,0)),"",VLOOKUP(INDEX($C2:$I2,1,MATCH(K$1,$S2:$Y2,0)),Athletes!$A:$B,2,FALSE))</f>
        <v/>
      </c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Crawley</v>
      </c>
      <c r="T2" s="20" t="str" cm="1">
        <f t="array" ref="T2">IF(D2="","",INDEX($K$1:$Q$1,ROUNDUP(D2/40,0)))</f>
        <v>Worthing</v>
      </c>
      <c r="U2" s="20" t="str" cm="1">
        <f t="array" ref="U2">IF(E2="","",INDEX($K$1:$Q$1,ROUNDUP(E2/40,0)))</f>
        <v>Phoenix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Chichester</v>
      </c>
      <c r="X2" s="20" t="str" cm="1">
        <f t="array" ref="X2">IF(H2="","",INDEX($K$1:$Q$1,ROUNDUP(H2/40,0)))</f>
        <v>Horsham</v>
      </c>
      <c r="Y2" s="20" t="str" cm="1">
        <f t="array" ref="Y2">IF(I2="","",INDEX($K$1:$Q$1,ROUNDUP(I2/40,0)))</f>
        <v/>
      </c>
    </row>
    <row r="3" spans="1:25" ht="14.4" x14ac:dyDescent="0.25">
      <c r="A3" s="78"/>
      <c r="B3" s="78"/>
      <c r="C3" s="26" t="str">
        <f>IF(C2="","",IF(ISERROR(VLOOKUP(C2,Athletes!$A:$B,2,FALSE)),"?",VLOOKUP(C2,Athletes!$A:$B,2,FALSE)))</f>
        <v>Vittorio Anah</v>
      </c>
      <c r="D3" s="26" t="str">
        <f>IF(D2="","",IF(ISERROR(VLOOKUP(D2,Athletes!$A:$B,2,FALSE)),"?",VLOOKUP(D2,Athletes!$A:$B,2,FALSE)))</f>
        <v>Aidan Bayley</v>
      </c>
      <c r="E3" s="26" t="str">
        <f>IF(E2="","",IF(ISERROR(VLOOKUP(E2,Athletes!$A:$B,2,FALSE)),"?",VLOOKUP(E2,Athletes!$A:$B,2,FALSE)))</f>
        <v>Louis Wilson</v>
      </c>
      <c r="F3" s="26" t="str">
        <f>IF(F2="","",IF(ISERROR(VLOOKUP(F2,Athletes!$A:$B,2,FALSE)),"?",VLOOKUP(F2,Athletes!$A:$B,2,FALSE)))</f>
        <v>Obakeng Mati</v>
      </c>
      <c r="G3" s="26" t="str">
        <f>IF(G2="","",IF(ISERROR(VLOOKUP(G2,Athletes!$A:$B,2,FALSE)),"?",VLOOKUP(G2,Athletes!$A:$B,2,FALSE)))</f>
        <v>Frankie Thomas</v>
      </c>
      <c r="H3" s="26" t="str">
        <f>IF(H2="","",IF(ISERROR(VLOOKUP(H2,Athletes!$A:$B,2,FALSE)),"?",VLOOKUP(H2,Athletes!$A:$B,2,FALSE)))</f>
        <v>unknown athlete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78"/>
      <c r="B4" s="79"/>
      <c r="C4" s="57">
        <v>23</v>
      </c>
      <c r="D4" s="57">
        <v>23</v>
      </c>
      <c r="E4" s="57">
        <v>23.9</v>
      </c>
      <c r="F4" s="57">
        <v>24.1</v>
      </c>
      <c r="G4" s="57">
        <v>26.4</v>
      </c>
      <c r="H4" s="57">
        <v>27.1</v>
      </c>
      <c r="I4" s="58"/>
      <c r="J4" s="43"/>
      <c r="K4" s="64" t="str">
        <f>IF(ISERROR(MATCH(K$1,$S2:$Y2,0)),"",8-MATCH(K$1,$S2:$Y2,0))</f>
        <v/>
      </c>
      <c r="L4" s="29">
        <f t="shared" ref="L4:Q4" si="0">IF(ISERROR(MATCH(L$1,$S2:$Y2,0)),"",8-MATCH(L$1,$S2:$Y2,0))</f>
        <v>7</v>
      </c>
      <c r="M4" s="29">
        <f t="shared" si="0"/>
        <v>3</v>
      </c>
      <c r="N4" s="29">
        <f t="shared" si="0"/>
        <v>2</v>
      </c>
      <c r="O4" s="29">
        <f t="shared" si="0"/>
        <v>4</v>
      </c>
      <c r="P4" s="29">
        <f t="shared" si="0"/>
        <v>5</v>
      </c>
      <c r="Q4" s="38">
        <f t="shared" si="0"/>
        <v>6</v>
      </c>
      <c r="R4" s="17"/>
      <c r="S4" s="20"/>
      <c r="T4" s="20"/>
      <c r="U4" s="20"/>
      <c r="V4" s="20"/>
      <c r="W4" s="20"/>
      <c r="X4" s="20"/>
      <c r="Y4" s="20"/>
    </row>
    <row r="5" spans="1:25" ht="14.4" x14ac:dyDescent="0.25">
      <c r="A5" s="78"/>
      <c r="B5" s="78" t="s">
        <v>18</v>
      </c>
      <c r="C5" s="27">
        <v>63</v>
      </c>
      <c r="D5" s="27">
        <v>216</v>
      </c>
      <c r="E5" s="27">
        <v>246</v>
      </c>
      <c r="F5" s="27">
        <v>169</v>
      </c>
      <c r="G5" s="27">
        <v>152</v>
      </c>
      <c r="H5" s="27"/>
      <c r="I5" s="27"/>
      <c r="J5" s="43"/>
      <c r="K5" s="26" t="str">
        <f>IF(ISERROR(MATCH(K$1,$S5:$Y5,0)),"",VLOOKUP(INDEX($C5:$I5,1,MATCH(K$1,$S5:$Y5,0)),Athletes!$A:$B,2,FALSE))</f>
        <v/>
      </c>
      <c r="L5" s="26"/>
      <c r="M5" s="26"/>
      <c r="N5" s="26"/>
      <c r="O5" s="26"/>
      <c r="P5" s="26"/>
      <c r="Q5" s="36"/>
      <c r="R5" s="20"/>
      <c r="S5" s="20" t="str" cm="1">
        <f t="array" ref="S5">IF(C5="","",INDEX($K$1:$Q$1,ROUNDUP(C5/40,0)))</f>
        <v>Crawley</v>
      </c>
      <c r="T5" s="20" t="str" cm="1">
        <f t="array" ref="T5">IF(D5="","",INDEX($K$1:$Q$1,ROUNDUP(D5/40,0)))</f>
        <v>Phoenix</v>
      </c>
      <c r="U5" s="20" t="str" cm="1">
        <f t="array" ref="U5">IF(E5="","",INDEX($K$1:$Q$1,ROUNDUP(E5/40,0)))</f>
        <v>Worthing</v>
      </c>
      <c r="V5" s="20" t="str" cm="1">
        <f t="array" ref="V5">IF(F5="","",INDEX($K$1:$Q$1,ROUNDUP(F5/40,0)))</f>
        <v>Lewes</v>
      </c>
      <c r="W5" s="20" t="str" cm="1">
        <f t="array" ref="W5">IF(G5="","",INDEX($K$1:$Q$1,ROUNDUP(G5/40,0)))</f>
        <v>Horsham</v>
      </c>
      <c r="X5" s="20" t="str" cm="1">
        <f t="array" ref="X5">IF(H5="","",INDEX($K$1:$Q$1,ROUNDUP(H5/40,0)))</f>
        <v/>
      </c>
      <c r="Y5" s="20" t="str" cm="1">
        <f t="array" ref="Y5">IF(I5="","",INDEX($K$1:$Q$1,ROUNDUP(I5/40,0)))</f>
        <v/>
      </c>
    </row>
    <row r="6" spans="1:25" ht="14.4" x14ac:dyDescent="0.25">
      <c r="A6" s="78"/>
      <c r="B6" s="78"/>
      <c r="C6" s="26" t="str">
        <f>IF(C5="","",IF(ISERROR(VLOOKUP(C5,Athletes!$A:$B,2,FALSE)),"?",VLOOKUP(C5,Athletes!$A:$B,2,FALSE)))</f>
        <v>Braimoh Busari</v>
      </c>
      <c r="D6" s="26" t="str">
        <f>IF(D5="","",IF(ISERROR(VLOOKUP(D5,Athletes!$A:$B,2,FALSE)),"?",VLOOKUP(D5,Athletes!$A:$B,2,FALSE)))</f>
        <v>Raphael Reed</v>
      </c>
      <c r="E6" s="26" t="str">
        <f>IF(E5="","",IF(ISERROR(VLOOKUP(E5,Athletes!$A:$B,2,FALSE)),"?",VLOOKUP(E5,Athletes!$A:$B,2,FALSE)))</f>
        <v>Shane Oakley</v>
      </c>
      <c r="F6" s="26" t="str">
        <f>IF(F5="","",IF(ISERROR(VLOOKUP(F5,Athletes!$A:$B,2,FALSE)),"?",VLOOKUP(F5,Athletes!$A:$B,2,FALSE)))</f>
        <v>Laurence St Louis</v>
      </c>
      <c r="G6" s="26" t="str">
        <f>IF(G5="","",IF(ISERROR(VLOOKUP(G5,Athletes!$A:$B,2,FALSE)),"?",VLOOKUP(G5,Athletes!$A:$B,2,FALSE)))</f>
        <v>Thomas  Ong</v>
      </c>
      <c r="H6" s="26" t="str">
        <f>IF(H5="","",IF(ISERROR(VLOOKUP(H5,Athletes!$A:$B,2,FALSE)),"?",VLOOKUP(H5,Athletes!$A:$B,2,FALSE)))</f>
        <v/>
      </c>
      <c r="I6" s="26" t="str">
        <f>IF(I5="","",IF(ISERROR(VLOOKUP(I5,Athletes!$A:$B,2,FALSE)),"?",VLOOKUP(I5,Athletes!$A:$B,2,FALSE)))</f>
        <v/>
      </c>
      <c r="J6" s="43"/>
      <c r="K6" s="26"/>
      <c r="L6" s="26"/>
      <c r="M6" s="26"/>
      <c r="N6" s="26"/>
      <c r="O6" s="26"/>
      <c r="P6" s="26"/>
      <c r="Q6" s="36"/>
      <c r="R6" s="20"/>
      <c r="S6" s="20"/>
      <c r="T6" s="20"/>
      <c r="U6" s="20"/>
      <c r="V6" s="20"/>
      <c r="W6" s="20"/>
      <c r="X6" s="20"/>
      <c r="Y6" s="20"/>
    </row>
    <row r="7" spans="1:25" ht="14.4" x14ac:dyDescent="0.25">
      <c r="A7" s="79"/>
      <c r="B7" s="79"/>
      <c r="C7" s="28">
        <v>24.4</v>
      </c>
      <c r="D7" s="28">
        <v>24.5</v>
      </c>
      <c r="E7" s="28">
        <v>24.8</v>
      </c>
      <c r="F7" s="28">
        <v>25.5</v>
      </c>
      <c r="G7" s="28">
        <v>28.9</v>
      </c>
      <c r="H7" s="28"/>
      <c r="I7" s="28"/>
      <c r="J7" s="44"/>
      <c r="K7" s="29" t="str">
        <f>IF(ISERROR(MATCH(K$1,$S5:$Y5,0)),"",8-MATCH(K$1,$S5:$Y5,0))</f>
        <v/>
      </c>
      <c r="L7" s="29">
        <f t="shared" ref="L7:Q7" si="1">IF(ISERROR(MATCH(L$1,$S5:$Y5,0)),"",8-MATCH(L$1,$S5:$Y5,0))</f>
        <v>7</v>
      </c>
      <c r="M7" s="29" t="str">
        <f t="shared" si="1"/>
        <v/>
      </c>
      <c r="N7" s="29">
        <f t="shared" si="1"/>
        <v>3</v>
      </c>
      <c r="O7" s="29">
        <f t="shared" si="1"/>
        <v>4</v>
      </c>
      <c r="P7" s="29">
        <f t="shared" si="1"/>
        <v>6</v>
      </c>
      <c r="Q7" s="38">
        <f t="shared" si="1"/>
        <v>5</v>
      </c>
      <c r="R7" s="17"/>
      <c r="S7" s="20"/>
      <c r="T7" s="20"/>
      <c r="U7" s="20"/>
      <c r="V7" s="20"/>
      <c r="W7" s="20"/>
      <c r="X7" s="20"/>
      <c r="Y7" s="20"/>
    </row>
    <row r="8" spans="1:25" ht="14.4" x14ac:dyDescent="0.25">
      <c r="A8" s="81" t="s">
        <v>19</v>
      </c>
      <c r="B8" s="81" t="s">
        <v>17</v>
      </c>
      <c r="C8" s="31">
        <v>216</v>
      </c>
      <c r="D8" s="31">
        <v>64</v>
      </c>
      <c r="E8" s="31">
        <v>248</v>
      </c>
      <c r="F8" s="31">
        <v>151</v>
      </c>
      <c r="G8" s="31">
        <v>167</v>
      </c>
      <c r="H8" s="31"/>
      <c r="I8" s="59"/>
      <c r="J8" s="45"/>
      <c r="K8" s="62" t="str">
        <f>IF(ISERROR(MATCH(K$1,$S8:$Y8,0)),"",VLOOKUP(INDEX($C8:$I8,1,MATCH(K$1,$S8:$Y8,0)),Athletes!$A:$B,2,FALSE))</f>
        <v/>
      </c>
      <c r="L8" s="32"/>
      <c r="M8" s="32"/>
      <c r="N8" s="32"/>
      <c r="O8" s="32"/>
      <c r="P8" s="32"/>
      <c r="Q8" s="39"/>
      <c r="R8" s="20"/>
      <c r="S8" s="20" t="str" cm="1">
        <f t="array" ref="S8">IF(C8="","",INDEX($K$1:$Q$1,ROUNDUP(C8/40,0)))</f>
        <v>Phoenix</v>
      </c>
      <c r="T8" s="20" t="str" cm="1">
        <f t="array" ref="T8">IF(D8="","",INDEX($K$1:$Q$1,ROUNDUP(D8/40,0)))</f>
        <v>Crawley</v>
      </c>
      <c r="U8" s="20" t="str" cm="1">
        <f t="array" ref="U8">IF(E8="","",INDEX($K$1:$Q$1,ROUNDUP(E8/40,0)))</f>
        <v>Worthing</v>
      </c>
      <c r="V8" s="20" t="str" cm="1">
        <f t="array" ref="V8">IF(F8="","",INDEX($K$1:$Q$1,ROUNDUP(F8/40,0)))</f>
        <v>Horsham</v>
      </c>
      <c r="W8" s="20" t="str" cm="1">
        <f t="array" ref="W8">IF(G8="","",INDEX($K$1:$Q$1,ROUNDUP(G8/40,0)))</f>
        <v>Lewes</v>
      </c>
      <c r="X8" s="20" t="str" cm="1">
        <f t="array" ref="X8">IF(H8="","",INDEX($K$1:$Q$1,ROUNDUP(H8/40,0)))</f>
        <v/>
      </c>
      <c r="Y8" s="20" t="str" cm="1">
        <f t="array" ref="Y8">IF(I8="","",INDEX($K$1:$Q$1,ROUNDUP(I8/40,0)))</f>
        <v/>
      </c>
    </row>
    <row r="9" spans="1:25" ht="14.4" x14ac:dyDescent="0.25">
      <c r="A9" s="82"/>
      <c r="B9" s="82"/>
      <c r="C9" s="26" t="str">
        <f>IF(C8="","",IF(ISERROR(VLOOKUP(C8,Athletes!$A:$B,2,FALSE)),"?",VLOOKUP(C8,Athletes!$A:$B,2,FALSE)))</f>
        <v>Raphael Reed</v>
      </c>
      <c r="D9" s="26" t="str">
        <f>IF(D8="","",IF(ISERROR(VLOOKUP(D8,Athletes!$A:$B,2,FALSE)),"?",VLOOKUP(D8,Athletes!$A:$B,2,FALSE)))</f>
        <v>Toby Jenkins</v>
      </c>
      <c r="E9" s="26" t="str">
        <f>IF(E8="","",IF(ISERROR(VLOOKUP(E8,Athletes!$A:$B,2,FALSE)),"?",VLOOKUP(E8,Athletes!$A:$B,2,FALSE)))</f>
        <v>Ryan Angell</v>
      </c>
      <c r="F9" s="26" t="str">
        <f>IF(F8="","",IF(ISERROR(VLOOKUP(F8,Athletes!$A:$B,2,FALSE)),"?",VLOOKUP(F8,Athletes!$A:$B,2,FALSE)))</f>
        <v>Reggie Tydd</v>
      </c>
      <c r="G9" s="26" t="str">
        <f>IF(G8="","",IF(ISERROR(VLOOKUP(G8,Athletes!$A:$B,2,FALSE)),"?",VLOOKUP(G8,Athletes!$A:$B,2,FALSE)))</f>
        <v>Dominic Redshaw</v>
      </c>
      <c r="H9" s="26" t="str">
        <f>IF(H8="","",IF(ISERROR(VLOOKUP(H8,Athletes!$A:$B,2,FALSE)),"?",VLOOKUP(H8,Athletes!$A:$B,2,FALSE)))</f>
        <v/>
      </c>
      <c r="I9" s="56" t="str">
        <f>IF(I8="","",IF(ISERROR(VLOOKUP(I8,Athletes!$A:$B,2,FALSE)),"?",VLOOKUP(I8,Athletes!$A:$B,2,FALSE)))</f>
        <v/>
      </c>
      <c r="J9" s="43"/>
      <c r="K9" s="63"/>
      <c r="L9" s="26"/>
      <c r="M9" s="26"/>
      <c r="N9" s="26"/>
      <c r="O9" s="26"/>
      <c r="P9" s="26"/>
      <c r="Q9" s="36"/>
      <c r="R9" s="20"/>
      <c r="S9" s="20"/>
      <c r="T9" s="20"/>
      <c r="U9" s="20"/>
      <c r="V9" s="20"/>
      <c r="W9" s="20"/>
      <c r="X9" s="20"/>
      <c r="Y9" s="20"/>
    </row>
    <row r="10" spans="1:25" ht="14.4" x14ac:dyDescent="0.25">
      <c r="A10" s="82"/>
      <c r="B10" s="83"/>
      <c r="C10" s="28">
        <v>51.3</v>
      </c>
      <c r="D10" s="28">
        <v>51.6</v>
      </c>
      <c r="E10" s="28">
        <v>51.9</v>
      </c>
      <c r="F10" s="28">
        <v>54.2</v>
      </c>
      <c r="G10" s="28">
        <v>54.3</v>
      </c>
      <c r="H10" s="28"/>
      <c r="I10" s="60"/>
      <c r="J10" s="43"/>
      <c r="K10" s="64" t="str">
        <f>IF(ISERROR(MATCH(K$1,$S8:$Y8,0)),"",8-MATCH(K$1,$S8:$Y8,0))</f>
        <v/>
      </c>
      <c r="L10" s="29">
        <f t="shared" ref="L10:Q10" si="2">IF(ISERROR(MATCH(L$1,$S8:$Y8,0)),"",8-MATCH(L$1,$S8:$Y8,0))</f>
        <v>6</v>
      </c>
      <c r="M10" s="29" t="str">
        <f t="shared" si="2"/>
        <v/>
      </c>
      <c r="N10" s="29">
        <f t="shared" si="2"/>
        <v>4</v>
      </c>
      <c r="O10" s="29">
        <f t="shared" si="2"/>
        <v>3</v>
      </c>
      <c r="P10" s="29">
        <f t="shared" si="2"/>
        <v>7</v>
      </c>
      <c r="Q10" s="38">
        <f t="shared" si="2"/>
        <v>5</v>
      </c>
      <c r="R10" s="17"/>
      <c r="S10" s="20"/>
      <c r="T10" s="20"/>
      <c r="U10" s="20"/>
      <c r="V10" s="20"/>
      <c r="W10" s="20"/>
      <c r="X10" s="20"/>
      <c r="Y10" s="20"/>
    </row>
    <row r="11" spans="1:25" ht="14.4" x14ac:dyDescent="0.25">
      <c r="A11" s="82"/>
      <c r="B11" s="82" t="s">
        <v>18</v>
      </c>
      <c r="C11" s="27">
        <v>215</v>
      </c>
      <c r="D11" s="27">
        <v>249</v>
      </c>
      <c r="E11" s="27">
        <v>66</v>
      </c>
      <c r="F11" s="27">
        <v>152</v>
      </c>
      <c r="G11" s="27"/>
      <c r="H11" s="27"/>
      <c r="I11" s="27"/>
      <c r="J11" s="43"/>
      <c r="K11" s="26" t="str">
        <f>IF(ISERROR(MATCH(K$1,$S11:$Y11,0)),"",VLOOKUP(INDEX($C11:$I11,1,MATCH(K$1,$S11:$Y11,0)),Athletes!$A:$B,2,FALSE))</f>
        <v/>
      </c>
      <c r="L11" s="26"/>
      <c r="M11" s="26"/>
      <c r="N11" s="26"/>
      <c r="O11" s="26"/>
      <c r="P11" s="26"/>
      <c r="Q11" s="36"/>
      <c r="R11" s="20"/>
      <c r="S11" s="20" t="str" cm="1">
        <f t="array" ref="S11">IF(C11="","",INDEX($K$1:$Q$1,ROUNDUP(C11/40,0)))</f>
        <v>Phoenix</v>
      </c>
      <c r="T11" s="20" t="str" cm="1">
        <f t="array" ref="T11">IF(D11="","",INDEX($K$1:$Q$1,ROUNDUP(D11/40,0)))</f>
        <v>Worthing</v>
      </c>
      <c r="U11" s="20" t="str" cm="1">
        <f t="array" ref="U11">IF(E11="","",INDEX($K$1:$Q$1,ROUNDUP(E11/40,0)))</f>
        <v>Crawley</v>
      </c>
      <c r="V11" s="20" t="str" cm="1">
        <f t="array" ref="V11">IF(F11="","",INDEX($K$1:$Q$1,ROUNDUP(F11/40,0)))</f>
        <v>Horsham</v>
      </c>
      <c r="W11" s="20" t="str" cm="1">
        <f t="array" ref="W11">IF(G11="","",INDEX($K$1:$Q$1,ROUNDUP(G11/40,0)))</f>
        <v/>
      </c>
      <c r="X11" s="20" t="str" cm="1">
        <f t="array" ref="X11">IF(H11="","",INDEX($K$1:$Q$1,ROUNDUP(H11/40,0)))</f>
        <v/>
      </c>
      <c r="Y11" s="20" t="str" cm="1">
        <f t="array" ref="Y11">IF(I11="","",INDEX($K$1:$Q$1,ROUNDUP(I11/40,0)))</f>
        <v/>
      </c>
    </row>
    <row r="12" spans="1:25" ht="14.4" x14ac:dyDescent="0.25">
      <c r="A12" s="82"/>
      <c r="B12" s="82"/>
      <c r="C12" s="26" t="str">
        <f>IF(C11="","",IF(ISERROR(VLOOKUP(C11,Athletes!$A:$B,2,FALSE)),"?",VLOOKUP(C11,Athletes!$A:$B,2,FALSE)))</f>
        <v>Matthew Noakes</v>
      </c>
      <c r="D12" s="26" t="str">
        <f>IF(D11="","",IF(ISERROR(VLOOKUP(D11,Athletes!$A:$B,2,FALSE)),"?",VLOOKUP(D11,Athletes!$A:$B,2,FALSE)))</f>
        <v>Toby Johnstone</v>
      </c>
      <c r="E12" s="26" t="str">
        <f>IF(E11="","",IF(ISERROR(VLOOKUP(E11,Athletes!$A:$B,2,FALSE)),"?",VLOOKUP(E11,Athletes!$A:$B,2,FALSE)))</f>
        <v>Nilukshan Sasikumar</v>
      </c>
      <c r="F12" s="26" t="str">
        <f>IF(F11="","",IF(ISERROR(VLOOKUP(F11,Athletes!$A:$B,2,FALSE)),"?",VLOOKUP(F11,Athletes!$A:$B,2,FALSE)))</f>
        <v>Thomas  Ong</v>
      </c>
      <c r="G12" s="26" t="str">
        <f>IF(G11="","",IF(ISERROR(VLOOKUP(G11,Athletes!$A:$B,2,FALSE)),"?",VLOOKUP(G11,Athletes!$A:$B,2,FALSE)))</f>
        <v/>
      </c>
      <c r="H12" s="26" t="str">
        <f>IF(H11="","",IF(ISERROR(VLOOKUP(H11,Athletes!$A:$B,2,FALSE)),"?",VLOOKUP(H11,Athletes!$A:$B,2,FALSE)))</f>
        <v/>
      </c>
      <c r="I12" s="26" t="str">
        <f>IF(I11="","",IF(ISERROR(VLOOKUP(I11,Athletes!$A:$B,2,FALSE)),"?",VLOOKUP(I11,Athletes!$A:$B,2,FALSE)))</f>
        <v/>
      </c>
      <c r="J12" s="43"/>
      <c r="K12" s="26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3"/>
      <c r="B13" s="83"/>
      <c r="C13" s="28">
        <v>53.8</v>
      </c>
      <c r="D13" s="28">
        <v>54.5</v>
      </c>
      <c r="E13" s="28">
        <v>54.9</v>
      </c>
      <c r="F13" s="28">
        <v>63.9</v>
      </c>
      <c r="G13" s="28"/>
      <c r="H13" s="28"/>
      <c r="I13" s="28"/>
      <c r="J13" s="44"/>
      <c r="K13" s="29" t="str">
        <f>IF(ISERROR(MATCH(K$1,$S11:$Y11,0)),"",8-MATCH(K$1,$S11:$Y11,0))</f>
        <v/>
      </c>
      <c r="L13" s="29">
        <f t="shared" ref="L13:Q13" si="3">IF(ISERROR(MATCH(L$1,$S11:$Y11,0)),"",8-MATCH(L$1,$S11:$Y11,0))</f>
        <v>5</v>
      </c>
      <c r="M13" s="29" t="str">
        <f t="shared" si="3"/>
        <v/>
      </c>
      <c r="N13" s="29">
        <f t="shared" si="3"/>
        <v>4</v>
      </c>
      <c r="O13" s="29" t="str">
        <f t="shared" si="3"/>
        <v/>
      </c>
      <c r="P13" s="29">
        <f t="shared" si="3"/>
        <v>7</v>
      </c>
      <c r="Q13" s="38">
        <f t="shared" si="3"/>
        <v>6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1" t="s">
        <v>29</v>
      </c>
      <c r="B14" s="81" t="s">
        <v>17</v>
      </c>
      <c r="C14" s="31">
        <v>215</v>
      </c>
      <c r="D14" s="31">
        <v>154</v>
      </c>
      <c r="E14" s="31">
        <v>86</v>
      </c>
      <c r="F14" s="31">
        <v>65</v>
      </c>
      <c r="G14" s="31"/>
      <c r="H14" s="31"/>
      <c r="I14" s="59"/>
      <c r="J14" s="45"/>
      <c r="K14" s="62"/>
      <c r="L14" s="32"/>
      <c r="M14" s="32"/>
      <c r="N14" s="32"/>
      <c r="O14" s="32"/>
      <c r="P14" s="32"/>
      <c r="Q14" s="39"/>
      <c r="R14" s="20"/>
      <c r="S14" s="20" t="str" cm="1">
        <f t="array" ref="S14">IF(C14="","",INDEX($K$1:$Q$1,ROUNDUP(C14/40,0)))</f>
        <v>Phoenix</v>
      </c>
      <c r="T14" s="20" t="str" cm="1">
        <f t="array" ref="T14">IF(D14="","",INDEX($K$1:$Q$1,ROUNDUP(D14/40,0)))</f>
        <v>Horsham</v>
      </c>
      <c r="U14" s="20" t="str" cm="1">
        <f t="array" ref="U14">IF(E14="","",INDEX($K$1:$Q$1,ROUNDUP(E14/40,0)))</f>
        <v>Chichester</v>
      </c>
      <c r="V14" s="20" t="str" cm="1">
        <f t="array" ref="V14">IF(F14="","",INDEX($K$1:$Q$1,ROUNDUP(F14/40,0)))</f>
        <v>Crawley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2"/>
      <c r="B15" s="82"/>
      <c r="C15" s="26" t="str">
        <f>IF(C14="","",IF(ISERROR(VLOOKUP(C14,Athletes!$A:$B,2,FALSE)),"?",VLOOKUP(C14,Athletes!$A:$B,2,FALSE)))</f>
        <v>Matthew Noakes</v>
      </c>
      <c r="D15" s="26" t="str">
        <f>IF(D14="","",IF(ISERROR(VLOOKUP(D14,Athletes!$A:$B,2,FALSE)),"?",VLOOKUP(D14,Athletes!$A:$B,2,FALSE)))</f>
        <v>Tom Hays</v>
      </c>
      <c r="E15" s="26" t="str">
        <f>IF(E14="","",IF(ISERROR(VLOOKUP(E14,Athletes!$A:$B,2,FALSE)),"?",VLOOKUP(E14,Athletes!$A:$B,2,FALSE)))</f>
        <v>Frankie Thomas</v>
      </c>
      <c r="F15" s="26" t="str">
        <f>IF(F14="","",IF(ISERROR(VLOOKUP(F14,Athletes!$A:$B,2,FALSE)),"?",VLOOKUP(F14,Athletes!$A:$B,2,FALSE)))</f>
        <v>Gharan Kunalam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26" t="str">
        <f>IF(I14="","",IF(ISERROR(VLOOKUP(I14,Athletes!$A:$B,2,FALSE)),"?",VLOOKUP(I14,Athletes!$A:$B,2,FALSE)))</f>
        <v/>
      </c>
      <c r="J15" s="43"/>
      <c r="K15" s="63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2"/>
      <c r="B16" s="83"/>
      <c r="C16" s="28" t="s">
        <v>80</v>
      </c>
      <c r="D16" s="28" t="s">
        <v>81</v>
      </c>
      <c r="E16" s="28" t="s">
        <v>82</v>
      </c>
      <c r="F16" s="28" t="s">
        <v>83</v>
      </c>
      <c r="G16" s="28"/>
      <c r="H16" s="28"/>
      <c r="I16" s="60"/>
      <c r="J16" s="43"/>
      <c r="K16" s="64" t="str">
        <f>IF(ISERROR(MATCH(K$1,$S14:$Y14,0)),"",8-MATCH(K$1,$S14:$Y14,0))</f>
        <v/>
      </c>
      <c r="L16" s="29">
        <f t="shared" ref="L16:Q16" si="4">IF(ISERROR(MATCH(L$1,$S14:$Y14,0)),"",8-MATCH(L$1,$S14:$Y14,0))</f>
        <v>4</v>
      </c>
      <c r="M16" s="29">
        <f t="shared" si="4"/>
        <v>5</v>
      </c>
      <c r="N16" s="29">
        <f t="shared" si="4"/>
        <v>6</v>
      </c>
      <c r="O16" s="29" t="str">
        <f t="shared" si="4"/>
        <v/>
      </c>
      <c r="P16" s="29">
        <f t="shared" si="4"/>
        <v>7</v>
      </c>
      <c r="Q16" s="38" t="str">
        <f t="shared" si="4"/>
        <v/>
      </c>
      <c r="R16" s="17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2"/>
      <c r="B17" s="82" t="s">
        <v>18</v>
      </c>
      <c r="C17" s="27">
        <v>216</v>
      </c>
      <c r="D17" s="76">
        <v>130</v>
      </c>
      <c r="E17" s="27">
        <v>68</v>
      </c>
      <c r="F17" s="27"/>
      <c r="G17" s="27"/>
      <c r="H17" s="27"/>
      <c r="I17" s="27"/>
      <c r="J17" s="43"/>
      <c r="K17" s="26"/>
      <c r="L17" s="26"/>
      <c r="M17" s="26"/>
      <c r="N17" s="26"/>
      <c r="O17" s="26"/>
      <c r="P17" s="26"/>
      <c r="Q17" s="36"/>
      <c r="R17" s="20"/>
      <c r="S17" s="20" t="str" cm="1">
        <f t="array" ref="S17">IF(C17="","",INDEX($K$1:$Q$1,ROUNDUP(C17/40,0)))</f>
        <v>Phoenix</v>
      </c>
      <c r="T17" s="20" t="str" cm="1">
        <f t="array" ref="T17">IF(D17="","",INDEX($K$1:$Q$1,ROUNDUP(D17/40,0)))</f>
        <v>Horsham</v>
      </c>
      <c r="U17" s="20" t="str" cm="1">
        <f t="array" ref="U17">IF(E17="","",INDEX($K$1:$Q$1,ROUNDUP(E17/40,0)))</f>
        <v>Crawley</v>
      </c>
      <c r="V17" s="20" t="str" cm="1">
        <f t="array" ref="V17">IF(F17="","",INDEX($K$1:$Q$1,ROUNDUP(F17/40,0)))</f>
        <v/>
      </c>
      <c r="W17" s="20" t="str" cm="1">
        <f t="array" ref="W17">IF(G17="","",INDEX($K$1:$Q$1,ROUNDUP(G17/40,0)))</f>
        <v/>
      </c>
      <c r="X17" s="20" t="str" cm="1">
        <f t="array" ref="X17">IF(H17="","",INDEX($K$1:$Q$1,ROUNDUP(H17/40,0)))</f>
        <v/>
      </c>
      <c r="Y17" s="20" t="str" cm="1">
        <f t="array" ref="Y17">IF(I17="","",INDEX($K$1:$Q$1,ROUNDUP(I17/40,0)))</f>
        <v/>
      </c>
    </row>
    <row r="18" spans="1:25" ht="14.4" x14ac:dyDescent="0.25">
      <c r="A18" s="82"/>
      <c r="B18" s="82"/>
      <c r="C18" s="26" t="str">
        <f>IF(C17="","",IF(ISERROR(VLOOKUP(C17,Athletes!$A:$B,2,FALSE)),"?",VLOOKUP(C17,Athletes!$A:$B,2,FALSE)))</f>
        <v>Raphael Reed</v>
      </c>
      <c r="D18" s="26" t="str">
        <f>IF(D17="","",IF(ISERROR(VLOOKUP(D17,Athletes!$A:$B,2,FALSE)),"?",VLOOKUP(D17,Athletes!$A:$B,2,FALSE)))</f>
        <v>unknown athlete</v>
      </c>
      <c r="E18" s="26" t="str">
        <f>IF(E17="","",IF(ISERROR(VLOOKUP(E17,Athletes!$A:$B,2,FALSE)),"?",VLOOKUP(E17,Athletes!$A:$B,2,FALSE)))</f>
        <v>Callum Ware</v>
      </c>
      <c r="F18" s="26" t="str">
        <f>IF(F17="","",IF(ISERROR(VLOOKUP(F17,Athletes!$A:$B,2,FALSE)),"?",VLOOKUP(F17,Athletes!$A:$B,2,FALSE)))</f>
        <v/>
      </c>
      <c r="G18" s="26" t="str">
        <f>IF(G17="","",IF(ISERROR(VLOOKUP(G17,Athletes!$A:$B,2,FALSE)),"?",VLOOKUP(G17,Athletes!$A:$B,2,FALSE)))</f>
        <v/>
      </c>
      <c r="H18" s="26" t="str">
        <f>IF(H17="","",IF(ISERROR(VLOOKUP(H17,Athletes!$A:$B,2,FALSE)),"?",VLOOKUP(H17,Athletes!$A:$B,2,FALSE)))</f>
        <v/>
      </c>
      <c r="I18" s="26" t="str">
        <f>IF(I17="","",IF(ISERROR(VLOOKUP(I17,Athletes!$A:$B,2,FALSE)),"?",VLOOKUP(I17,Athletes!$A:$B,2,FALSE)))</f>
        <v/>
      </c>
      <c r="J18" s="43"/>
      <c r="K18" s="26"/>
      <c r="L18" s="26"/>
      <c r="M18" s="26"/>
      <c r="N18" s="26"/>
      <c r="O18" s="26"/>
      <c r="P18" s="26"/>
      <c r="Q18" s="36"/>
      <c r="R18" s="20"/>
      <c r="S18" s="20"/>
      <c r="T18" s="20"/>
      <c r="U18" s="20"/>
      <c r="V18" s="20"/>
      <c r="W18" s="20"/>
      <c r="X18" s="20"/>
      <c r="Y18" s="20"/>
    </row>
    <row r="19" spans="1:25" ht="14.4" x14ac:dyDescent="0.25">
      <c r="A19" s="83"/>
      <c r="B19" s="83"/>
      <c r="C19" s="28" t="s">
        <v>78</v>
      </c>
      <c r="D19" s="28" t="s">
        <v>79</v>
      </c>
      <c r="E19" s="28" t="s">
        <v>67</v>
      </c>
      <c r="F19" s="28"/>
      <c r="G19" s="28"/>
      <c r="H19" s="28"/>
      <c r="I19" s="28"/>
      <c r="J19" s="44"/>
      <c r="K19" s="29" t="str">
        <f>IF(ISERROR(MATCH(K$1,$S17:$Y17,0)),"",8-MATCH(K$1,$S17:$Y17,0))</f>
        <v/>
      </c>
      <c r="L19" s="29">
        <f t="shared" ref="L19:Q19" si="5">IF(ISERROR(MATCH(L$1,$S17:$Y17,0)),"",8-MATCH(L$1,$S17:$Y17,0))</f>
        <v>5</v>
      </c>
      <c r="M19" s="29" t="str">
        <f t="shared" si="5"/>
        <v/>
      </c>
      <c r="N19" s="29">
        <f t="shared" si="5"/>
        <v>6</v>
      </c>
      <c r="O19" s="29" t="str">
        <f t="shared" si="5"/>
        <v/>
      </c>
      <c r="P19" s="29">
        <f t="shared" si="5"/>
        <v>7</v>
      </c>
      <c r="Q19" s="38" t="str">
        <f t="shared" si="5"/>
        <v/>
      </c>
      <c r="R19" s="17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77" t="s">
        <v>51</v>
      </c>
      <c r="B20" s="77" t="s">
        <v>21</v>
      </c>
      <c r="C20" s="31" t="s">
        <v>60</v>
      </c>
      <c r="D20" s="31" t="s">
        <v>61</v>
      </c>
      <c r="E20" s="31" t="s">
        <v>59</v>
      </c>
      <c r="F20" s="31" t="s">
        <v>56</v>
      </c>
      <c r="G20" s="31" t="s">
        <v>58</v>
      </c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>IF(C20="","",C20)</f>
        <v>Phoenix</v>
      </c>
      <c r="T20" s="17" t="str">
        <f>IF(D20="","",D20)</f>
        <v>Worthing</v>
      </c>
      <c r="U20" s="17" t="str">
        <f>IF(E20="","",E20)</f>
        <v>Lewes</v>
      </c>
      <c r="V20" s="17" t="str">
        <f t="shared" ref="V20:Y20" si="6">IF(F20="","",F20)</f>
        <v>Crawley</v>
      </c>
      <c r="W20" s="17" t="str">
        <f t="shared" si="6"/>
        <v>Horsham</v>
      </c>
      <c r="X20" s="17" t="str">
        <f t="shared" si="6"/>
        <v/>
      </c>
      <c r="Y20" s="17" t="str">
        <f t="shared" si="6"/>
        <v/>
      </c>
    </row>
    <row r="21" spans="1:25" ht="14.4" x14ac:dyDescent="0.25">
      <c r="A21" s="79"/>
      <c r="B21" s="79"/>
      <c r="C21" s="28" t="s">
        <v>84</v>
      </c>
      <c r="D21" s="28" t="s">
        <v>85</v>
      </c>
      <c r="E21" s="28" t="s">
        <v>86</v>
      </c>
      <c r="F21" s="28" t="s">
        <v>87</v>
      </c>
      <c r="G21" s="28" t="s">
        <v>88</v>
      </c>
      <c r="H21" s="28"/>
      <c r="I21" s="28"/>
      <c r="J21" s="44"/>
      <c r="K21" s="29" t="str">
        <f t="shared" ref="K21:Q21" si="7">IF(ISERROR(MATCH(K$1,$S20:$Y20,0)),"",16-2*MATCH(K$1,$S20:$Y20,0))</f>
        <v/>
      </c>
      <c r="L21" s="29">
        <f t="shared" si="7"/>
        <v>8</v>
      </c>
      <c r="M21" s="29" t="str">
        <f t="shared" si="7"/>
        <v/>
      </c>
      <c r="N21" s="29">
        <f t="shared" si="7"/>
        <v>6</v>
      </c>
      <c r="O21" s="29">
        <f t="shared" si="7"/>
        <v>10</v>
      </c>
      <c r="P21" s="29">
        <f t="shared" si="7"/>
        <v>14</v>
      </c>
      <c r="Q21" s="38">
        <f t="shared" si="7"/>
        <v>12</v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77" t="s">
        <v>30</v>
      </c>
      <c r="B22" s="77" t="s">
        <v>21</v>
      </c>
      <c r="C22" s="31" t="s">
        <v>56</v>
      </c>
      <c r="D22" s="31" t="s">
        <v>60</v>
      </c>
      <c r="E22" s="31" t="s">
        <v>58</v>
      </c>
      <c r="F22" s="31"/>
      <c r="G22" s="31"/>
      <c r="H22" s="31"/>
      <c r="I22" s="31"/>
      <c r="J22" s="45"/>
      <c r="K22" s="33"/>
      <c r="L22" s="34"/>
      <c r="M22" s="34"/>
      <c r="N22" s="34"/>
      <c r="O22" s="35"/>
      <c r="P22" s="34"/>
      <c r="Q22" s="40"/>
      <c r="R22" s="18"/>
      <c r="S22" s="17" t="str">
        <f>IF(C22="","",C22)</f>
        <v>Crawley</v>
      </c>
      <c r="T22" s="17" t="str">
        <f>IF(D22="","",D22)</f>
        <v>Phoenix</v>
      </c>
      <c r="U22" s="17" t="str">
        <f>IF(E22="","",E22)</f>
        <v>Horsham</v>
      </c>
      <c r="V22" s="17" t="str">
        <f t="shared" ref="V22:Y22" si="8">IF(F22="","",F22)</f>
        <v/>
      </c>
      <c r="W22" s="17" t="str">
        <f t="shared" si="8"/>
        <v/>
      </c>
      <c r="X22" s="17" t="str">
        <f t="shared" si="8"/>
        <v/>
      </c>
      <c r="Y22" s="17" t="str">
        <f t="shared" si="8"/>
        <v/>
      </c>
    </row>
    <row r="23" spans="1:25" ht="14.4" x14ac:dyDescent="0.25">
      <c r="A23" s="79"/>
      <c r="B23" s="79"/>
      <c r="C23" s="28" t="s">
        <v>89</v>
      </c>
      <c r="D23" s="28" t="s">
        <v>90</v>
      </c>
      <c r="E23" s="28" t="s">
        <v>91</v>
      </c>
      <c r="F23" s="28"/>
      <c r="G23" s="28"/>
      <c r="H23" s="28"/>
      <c r="I23" s="28"/>
      <c r="J23" s="44"/>
      <c r="K23" s="29" t="str">
        <f t="shared" ref="K23:Q23" si="9">IF(ISERROR(MATCH(K$1,$S22:$Y22,0)),"",16-2*MATCH(K$1,$S22:$Y22,0))</f>
        <v/>
      </c>
      <c r="L23" s="29">
        <f t="shared" si="9"/>
        <v>14</v>
      </c>
      <c r="M23" s="29" t="str">
        <f t="shared" si="9"/>
        <v/>
      </c>
      <c r="N23" s="29">
        <f t="shared" si="9"/>
        <v>10</v>
      </c>
      <c r="O23" s="29" t="str">
        <f t="shared" si="9"/>
        <v/>
      </c>
      <c r="P23" s="29">
        <f t="shared" si="9"/>
        <v>12</v>
      </c>
      <c r="Q23" s="38" t="str">
        <f t="shared" si="9"/>
        <v/>
      </c>
      <c r="R23" s="17"/>
      <c r="S23" s="17"/>
      <c r="T23" s="17"/>
      <c r="U23" s="17"/>
      <c r="V23" s="17"/>
      <c r="W23" s="17"/>
      <c r="X23" s="17"/>
      <c r="Y23" s="17"/>
    </row>
    <row r="24" spans="1:25" ht="14.4" x14ac:dyDescent="0.25">
      <c r="A24" s="77" t="s">
        <v>23</v>
      </c>
      <c r="B24" s="77" t="s">
        <v>17</v>
      </c>
      <c r="C24" s="31">
        <v>62</v>
      </c>
      <c r="D24" s="31">
        <v>224</v>
      </c>
      <c r="E24" s="31">
        <v>250</v>
      </c>
      <c r="F24" s="31">
        <v>154</v>
      </c>
      <c r="G24" s="31"/>
      <c r="H24" s="31"/>
      <c r="I24" s="59"/>
      <c r="J24" s="45"/>
      <c r="K24" s="62"/>
      <c r="L24" s="32"/>
      <c r="M24" s="32"/>
      <c r="N24" s="32"/>
      <c r="O24" s="32"/>
      <c r="P24" s="32"/>
      <c r="Q24" s="39"/>
      <c r="R24" s="20"/>
      <c r="S24" s="20" t="str" cm="1">
        <f t="array" ref="S24">IF(C24="","",INDEX($K$1:$Q$1,ROUNDUP(C24/40,0)))</f>
        <v>Crawley</v>
      </c>
      <c r="T24" s="20" t="str" cm="1">
        <f t="array" ref="T24">IF(D24="","",INDEX($K$1:$Q$1,ROUNDUP(D24/40,0)))</f>
        <v>Phoenix</v>
      </c>
      <c r="U24" s="20" t="str" cm="1">
        <f t="array" ref="U24">IF(E24="","",INDEX($K$1:$Q$1,ROUNDUP(E24/40,0)))</f>
        <v>Worthing</v>
      </c>
      <c r="V24" s="20" t="str" cm="1">
        <f t="array" ref="V24">IF(F24="","",INDEX($K$1:$Q$1,ROUNDUP(F24/40,0)))</f>
        <v>Horsham</v>
      </c>
      <c r="W24" s="20" t="str" cm="1">
        <f t="array" ref="W24">IF(G24="","",INDEX($K$1:$Q$1,ROUNDUP(G24/40,0)))</f>
        <v/>
      </c>
      <c r="X24" s="20" t="str" cm="1">
        <f t="array" ref="X24">IF(H24="","",INDEX($K$1:$Q$1,ROUNDUP(H24/40,0)))</f>
        <v/>
      </c>
      <c r="Y24" s="20" t="str" cm="1">
        <f t="array" ref="Y24">IF(I24="","",INDEX($K$1:$Q$1,ROUNDUP(I24/40,0)))</f>
        <v/>
      </c>
    </row>
    <row r="25" spans="1:25" ht="14.4" x14ac:dyDescent="0.25">
      <c r="A25" s="78"/>
      <c r="B25" s="78"/>
      <c r="C25" s="26" t="str">
        <f>IF(C24="","",IF(ISERROR(VLOOKUP(C24,Athletes!$A:$B,2,FALSE)),"?",VLOOKUP(C24,Athletes!$A:$B,2,FALSE)))</f>
        <v>Vittorio Anah</v>
      </c>
      <c r="D25" s="26" t="str">
        <f>IF(D24="","",IF(ISERROR(VLOOKUP(D24,Athletes!$A:$B,2,FALSE)),"?",VLOOKUP(D24,Athletes!$A:$B,2,FALSE)))</f>
        <v>Louis Wilson</v>
      </c>
      <c r="E25" s="26" t="str">
        <f>IF(E24="","",IF(ISERROR(VLOOKUP(E24,Athletes!$A:$B,2,FALSE)),"?",VLOOKUP(E24,Athletes!$A:$B,2,FALSE)))</f>
        <v>Aidan Bayley</v>
      </c>
      <c r="F25" s="26" t="str">
        <f>IF(F24="","",IF(ISERROR(VLOOKUP(F24,Athletes!$A:$B,2,FALSE)),"?",VLOOKUP(F24,Athletes!$A:$B,2,FALSE)))</f>
        <v>Tom Hays</v>
      </c>
      <c r="G25" s="26" t="str">
        <f>IF(G24="","",IF(ISERROR(VLOOKUP(G24,Athletes!$A:$B,2,FALSE)),"?",VLOOKUP(G24,Athletes!$A:$B,2,FALSE)))</f>
        <v/>
      </c>
      <c r="H25" s="26" t="str">
        <f>IF(H24="","",IF(ISERROR(VLOOKUP(H24,Athletes!$A:$B,2,FALSE)),"?",VLOOKUP(H24,Athletes!$A:$B,2,FALSE)))</f>
        <v/>
      </c>
      <c r="I25" s="26" t="str">
        <f>IF(I24="","",IF(ISERROR(VLOOKUP(I24,Athletes!$A:$B,2,FALSE)),"?",VLOOKUP(I24,Athletes!$A:$B,2,FALSE)))</f>
        <v/>
      </c>
      <c r="J25" s="43"/>
      <c r="K25" s="63"/>
      <c r="L25" s="26"/>
      <c r="M25" s="26"/>
      <c r="N25" s="26"/>
      <c r="O25" s="26"/>
      <c r="P25" s="26"/>
      <c r="Q25" s="36"/>
      <c r="R25" s="20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78"/>
      <c r="B26" s="79"/>
      <c r="C26" s="28" t="s">
        <v>357</v>
      </c>
      <c r="D26" s="28" t="s">
        <v>173</v>
      </c>
      <c r="E26" s="28" t="s">
        <v>173</v>
      </c>
      <c r="F26" s="28" t="s">
        <v>131</v>
      </c>
      <c r="G26" s="28"/>
      <c r="H26" s="28"/>
      <c r="I26" s="60"/>
      <c r="J26" s="43"/>
      <c r="K26" s="64" t="str">
        <f>IF(ISERROR(MATCH(K$1,$S24:$Y24,0)),"",8-MATCH(K$1,$S24:$Y24,0))</f>
        <v/>
      </c>
      <c r="L26" s="29">
        <f t="shared" ref="L26:Q26" si="10">IF(ISERROR(MATCH(L$1,$S24:$Y24,0)),"",8-MATCH(L$1,$S24:$Y24,0))</f>
        <v>7</v>
      </c>
      <c r="M26" s="29" t="str">
        <f t="shared" si="10"/>
        <v/>
      </c>
      <c r="N26" s="29">
        <f t="shared" si="10"/>
        <v>4</v>
      </c>
      <c r="O26" s="29" t="str">
        <f t="shared" si="10"/>
        <v/>
      </c>
      <c r="P26" s="29">
        <f t="shared" si="10"/>
        <v>6</v>
      </c>
      <c r="Q26" s="38">
        <f t="shared" si="10"/>
        <v>5</v>
      </c>
      <c r="R26" s="17"/>
      <c r="S26" s="20"/>
      <c r="T26" s="20"/>
      <c r="U26" s="20"/>
      <c r="V26" s="20"/>
      <c r="W26" s="20"/>
      <c r="X26" s="20"/>
      <c r="Y26" s="20"/>
    </row>
    <row r="27" spans="1:25" ht="14.4" x14ac:dyDescent="0.25">
      <c r="A27" s="78"/>
      <c r="B27" s="78" t="s">
        <v>18</v>
      </c>
      <c r="C27" s="27">
        <v>63</v>
      </c>
      <c r="D27" s="27">
        <v>246</v>
      </c>
      <c r="E27" s="27">
        <v>151</v>
      </c>
      <c r="F27" s="27">
        <v>216</v>
      </c>
      <c r="G27" s="27"/>
      <c r="H27" s="27"/>
      <c r="I27" s="27"/>
      <c r="J27" s="43"/>
      <c r="K27" s="26"/>
      <c r="L27" s="26"/>
      <c r="M27" s="26"/>
      <c r="N27" s="26"/>
      <c r="O27" s="26"/>
      <c r="P27" s="26"/>
      <c r="Q27" s="36"/>
      <c r="R27" s="20"/>
      <c r="S27" s="20" t="str" cm="1">
        <f t="array" ref="S27">IF(C27="","",INDEX($K$1:$Q$1,ROUNDUP(C27/40,0)))</f>
        <v>Crawley</v>
      </c>
      <c r="T27" s="20" t="str" cm="1">
        <f t="array" ref="T27">IF(D27="","",INDEX($K$1:$Q$1,ROUNDUP(D27/40,0)))</f>
        <v>Worthing</v>
      </c>
      <c r="U27" s="20" t="str" cm="1">
        <f t="array" ref="U27">IF(E27="","",INDEX($K$1:$Q$1,ROUNDUP(E27/40,0)))</f>
        <v>Horsham</v>
      </c>
      <c r="V27" s="20" t="str" cm="1">
        <f t="array" ref="V27">IF(F27="","",INDEX($K$1:$Q$1,ROUNDUP(F27/40,0)))</f>
        <v>Phoenix</v>
      </c>
      <c r="W27" s="20" t="str" cm="1">
        <f t="array" ref="W27">IF(G27="","",INDEX($K$1:$Q$1,ROUNDUP(G27/40,0)))</f>
        <v/>
      </c>
      <c r="X27" s="20" t="str" cm="1">
        <f t="array" ref="X27">IF(H27="","",INDEX($K$1:$Q$1,ROUNDUP(H27/40,0)))</f>
        <v/>
      </c>
      <c r="Y27" s="20" t="str" cm="1">
        <f t="array" ref="Y27">IF(I27="","",INDEX($K$1:$Q$1,ROUNDUP(I27/40,0)))</f>
        <v/>
      </c>
    </row>
    <row r="28" spans="1:25" ht="14.4" x14ac:dyDescent="0.25">
      <c r="A28" s="78"/>
      <c r="B28" s="78"/>
      <c r="C28" s="26" t="str">
        <f>IF(C27="","",IF(ISERROR(VLOOKUP(C27,Athletes!$A:$B,2,FALSE)),"?",VLOOKUP(C27,Athletes!$A:$B,2,FALSE)))</f>
        <v>Braimoh Busari</v>
      </c>
      <c r="D28" s="26" t="str">
        <f>IF(D27="","",IF(ISERROR(VLOOKUP(D27,Athletes!$A:$B,2,FALSE)),"?",VLOOKUP(D27,Athletes!$A:$B,2,FALSE)))</f>
        <v>Shane Oakley</v>
      </c>
      <c r="E28" s="26" t="str">
        <f>IF(E27="","",IF(ISERROR(VLOOKUP(E27,Athletes!$A:$B,2,FALSE)),"?",VLOOKUP(E27,Athletes!$A:$B,2,FALSE)))</f>
        <v>Reggie Tydd</v>
      </c>
      <c r="F28" s="26" t="str">
        <f>IF(F27="","",IF(ISERROR(VLOOKUP(F27,Athletes!$A:$B,2,FALSE)),"?",VLOOKUP(F27,Athletes!$A:$B,2,FALSE)))</f>
        <v>Raphael Reed</v>
      </c>
      <c r="G28" s="26" t="str">
        <f>IF(G27="","",IF(ISERROR(VLOOKUP(G27,Athletes!$A:$B,2,FALSE)),"?",VLOOKUP(G27,Athletes!$A:$B,2,FALSE)))</f>
        <v/>
      </c>
      <c r="H28" s="26" t="str">
        <f>IF(H27="","",IF(ISERROR(VLOOKUP(H27,Athletes!$A:$B,2,FALSE)),"?",VLOOKUP(H27,Athletes!$A:$B,2,FALSE)))</f>
        <v/>
      </c>
      <c r="I28" s="26" t="str">
        <f>IF(I27="","",IF(ISERROR(VLOOKUP(I27,Athletes!$A:$B,2,FALSE)),"?",VLOOKUP(I27,Athletes!$A:$B,2,FALSE)))</f>
        <v/>
      </c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79"/>
      <c r="B29" s="79"/>
      <c r="C29" s="28" t="s">
        <v>174</v>
      </c>
      <c r="D29" s="28" t="s">
        <v>175</v>
      </c>
      <c r="E29" s="28" t="s">
        <v>134</v>
      </c>
      <c r="F29" s="28" t="s">
        <v>176</v>
      </c>
      <c r="G29" s="28"/>
      <c r="H29" s="28"/>
      <c r="I29" s="28"/>
      <c r="J29" s="44"/>
      <c r="K29" s="29" t="str">
        <f>IF(ISERROR(MATCH(K$1,$S27:$Y27,0)),"",8-MATCH(K$1,$S27:$Y27,0))</f>
        <v/>
      </c>
      <c r="L29" s="29">
        <f t="shared" ref="L29:Q29" si="11">IF(ISERROR(MATCH(L$1,$S27:$Y27,0)),"",8-MATCH(L$1,$S27:$Y27,0))</f>
        <v>7</v>
      </c>
      <c r="M29" s="29" t="str">
        <f t="shared" si="11"/>
        <v/>
      </c>
      <c r="N29" s="29">
        <f t="shared" si="11"/>
        <v>5</v>
      </c>
      <c r="O29" s="29" t="str">
        <f t="shared" si="11"/>
        <v/>
      </c>
      <c r="P29" s="29">
        <f t="shared" si="11"/>
        <v>4</v>
      </c>
      <c r="Q29" s="38">
        <f t="shared" si="11"/>
        <v>6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78" t="s">
        <v>24</v>
      </c>
      <c r="B30" s="77" t="s">
        <v>17</v>
      </c>
      <c r="C30" s="31">
        <v>62</v>
      </c>
      <c r="D30" s="31">
        <v>250</v>
      </c>
      <c r="E30" s="61">
        <v>224</v>
      </c>
      <c r="F30" s="31">
        <v>155</v>
      </c>
      <c r="G30" s="31">
        <v>86</v>
      </c>
      <c r="H30" s="31"/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Phoenix</v>
      </c>
      <c r="V30" s="20" t="str" cm="1">
        <f t="array" ref="V30">IF(F30="","",INDEX($K$1:$Q$1,ROUNDUP(F30/40,0)))</f>
        <v>Horsham</v>
      </c>
      <c r="W30" s="20" t="str" cm="1">
        <f t="array" ref="W30">IF(G30="","",INDEX($K$1:$Q$1,ROUNDUP(G30/40,0)))</f>
        <v>Chichester</v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78"/>
      <c r="B31" s="78"/>
      <c r="C31" s="26" t="str">
        <f>IF(C30="","",IF(ISERROR(VLOOKUP(C30,Athletes!$A:$B,2,FALSE)),"?",VLOOKUP(C30,Athletes!$A:$B,2,FALSE)))</f>
        <v>Vittorio Anah</v>
      </c>
      <c r="D31" s="26" t="str">
        <f>IF(D30="","",IF(ISERROR(VLOOKUP(D30,Athletes!$A:$B,2,FALSE)),"?",VLOOKUP(D30,Athletes!$A:$B,2,FALSE)))</f>
        <v>Aidan Bayley</v>
      </c>
      <c r="E31" s="26" t="str">
        <f>IF(E30="","",IF(ISERROR(VLOOKUP(E30,Athletes!$A:$B,2,FALSE)),"?",VLOOKUP(E30,Athletes!$A:$B,2,FALSE)))</f>
        <v>Louis Wilson</v>
      </c>
      <c r="F31" s="26" t="str">
        <f>IF(F30="","",IF(ISERROR(VLOOKUP(F30,Athletes!$A:$B,2,FALSE)),"?",VLOOKUP(F30,Athletes!$A:$B,2,FALSE)))</f>
        <v>Sam  Sullivan</v>
      </c>
      <c r="G31" s="26" t="str">
        <f>IF(G30="","",IF(ISERROR(VLOOKUP(G30,Athletes!$A:$B,2,FALSE)),"?",VLOOKUP(G30,Athletes!$A:$B,2,FALSE)))</f>
        <v>Frankie Thomas</v>
      </c>
      <c r="H31" s="26" t="str">
        <f>IF(H30="","",IF(ISERROR(VLOOKUP(H30,Athletes!$A:$B,2,FALSE)),"?",VLOOKUP(H30,Athletes!$A:$B,2,FALSE)))</f>
        <v/>
      </c>
      <c r="I31" s="2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78"/>
      <c r="B32" s="79"/>
      <c r="C32" s="28">
        <v>75</v>
      </c>
      <c r="D32" s="28">
        <v>65</v>
      </c>
      <c r="E32" s="28">
        <v>58</v>
      </c>
      <c r="F32" s="28">
        <v>51</v>
      </c>
      <c r="G32" s="28">
        <v>43</v>
      </c>
      <c r="H32" s="28"/>
      <c r="I32" s="60"/>
      <c r="J32" s="43"/>
      <c r="K32" s="64" t="str">
        <f t="shared" ref="K32:Q32" si="12">IF(ISERROR(MATCH(K$1,$S30:$Y30,0)),"",8-MATCH(K$1,$S30:$Y30,0)+IF(ISERROR(MATCH(K$1,$S30:$Y30,0)),0,INDEX($S32:$Y32,1,MATCH(K$1,$S30:$Y30,0))))</f>
        <v/>
      </c>
      <c r="L32" s="29">
        <f t="shared" si="12"/>
        <v>7</v>
      </c>
      <c r="M32" s="29">
        <f t="shared" si="12"/>
        <v>3</v>
      </c>
      <c r="N32" s="29">
        <f t="shared" si="12"/>
        <v>4</v>
      </c>
      <c r="O32" s="29" t="str">
        <f t="shared" si="12"/>
        <v/>
      </c>
      <c r="P32" s="29">
        <f t="shared" si="12"/>
        <v>5</v>
      </c>
      <c r="Q32" s="38">
        <f t="shared" si="12"/>
        <v>6</v>
      </c>
      <c r="R32" s="17"/>
      <c r="S32" s="20">
        <f>IF(C30="","",IF(INDEX($C32:$I32,1,MATCH(S30,$S30:$Y30,0))=INDEX($C32:$I32,1,MATCH(T30,$S30:$Y30,0)),-0.5,0)+IF(INDEX($C32:$I32,1,MATCH(S30,$S30:$Y30,0))=INDEX($C32:$I32,1,MATCH(U30,$S30:$Y30,0)),-0.5,0))</f>
        <v>0</v>
      </c>
      <c r="T32" s="20">
        <f>IF(D30="","",IF(INDEX($C32:$I32,1,MATCH(T30,$S30:$Y30,0))=INDEX($C32:$I32,1,MATCH(S30,$S30:$Y30,0)),0.5,0)+IF(INDEX($C32:$I32,1,MATCH(T30,$S30:$Y30,0))=INDEX($C32:$I32,1,MATCH(U30,$S30:$Y30,0)),-0.5,0)+IF(INDEX($C32:$I32,1,MATCH(T30,$S30:$Y30,0))=INDEX($C32:$I32,1,MATCH(V30,$S30:$Y30,0)),-0.5,0))</f>
        <v>0</v>
      </c>
      <c r="U32" s="20">
        <f>IF(E30="","",IF(INDEX($C32:$I32,1,MATCH(U30,$S30:$Y30,0))=INDEX($C32:$I32,1,MATCH(S30,$S30:$Y30,0)),0.5,0)+IF(INDEX($C32:$I32,1,MATCH(U30,$S30:$Y30,0))=INDEX($C32:$I32,1,MATCH(T30,$S30:$Y30,0)),0.5,0)+IF(INDEX($C32:$I32,1,MATCH(U30,$S30:$Y30,0))=INDEX($C32:$I32,1,MATCH(V30,$S30:$Y30,0)),-0.5,0)+IF(INDEX($C32:$I32,1,MATCH(U30,$S30:$Y30,0))=INDEX($C32:$I32,1,MATCH(W30,$S30:$Y30,0)),-0.5,0))</f>
        <v>0</v>
      </c>
      <c r="V32" s="20">
        <f>IF(F30="","",IF(INDEX($C32:$I32,1,MATCH(V30,$S30:$Y30,0))=INDEX($C32:$I32,1,MATCH(T30,$S30:$Y30,0)),0.5,0)+IF(INDEX($C32:$I32,1,MATCH(V30,$S30:$Y30,0))=INDEX($C32:$I32,1,MATCH(U30,$S30:$Y30,0)),0.5,0)+IF(INDEX($C32:$I32,1,MATCH(V30,$S30:$Y30,0))=INDEX($C32:$I32,1,MATCH(W30,$S30:$Y30,0)),-0.5,0)+IF(INDEX($C32:$I32,1,MATCH(V30,$S30:$Y30,0))=INDEX($C32:$I32,1,MATCH(X30,$S30:$Y30,0)),-0.5,0))</f>
        <v>0</v>
      </c>
      <c r="W32" s="20">
        <f>IF(G30="","",IF(INDEX($C32:$I32,1,MATCH(W30,$S30:$Y30,0))=INDEX($C32:$I32,1,MATCH(U30,$S30:$Y30,0)),0.5,0)+IF(INDEX($C32:$I32,1,MATCH(W30,$S30:$Y30,0))=INDEX($C32:$I32,1,MATCH(V30,$S30:$Y30,0)),0.5,0)+IF(INDEX($C32:$I32,1,MATCH(W30,$S30:$Y30,0))=INDEX($C32:$I32,1,MATCH(X30,$S30:$Y30,0)),-0.5,0)+IF(INDEX($C32:$I32,1,MATCH(W30,$S30:$Y30,0))=INDEX($C32:$I32,1,MATCH(Y30,$S30:$Y30,0)),-0.5,0))</f>
        <v>0</v>
      </c>
      <c r="X32" s="20" t="str">
        <f>IF(H30="","",IF(INDEX($C32:$I32,1,MATCH(X30,$S30:$Y30,0))=INDEX($C32:$I32,1,MATCH(V30,$S30:$Y30,0)),0.5,0)+IF(INDEX($C32:$I32,1,MATCH(X30,$S30:$Y30,0))=INDEX($C32:$I32,1,MATCH(W30,$S30:$Y30,0)),0.5,0)+IF(INDEX($C32:$I32,1,MATCH(X30,$S30:$Y30,0))=INDEX($C32:$I32,1,MATCH(Y30,$S30:$Y30,0)),-0.5,0))</f>
        <v/>
      </c>
      <c r="Y32" s="20" t="str">
        <f>IF(I30="","",IF(INDEX($C32:$I32,1,MATCH(Y30,$S30:$Y30,0))=INDEX($C32:$I32,1,MATCH(W30,$S30:$Y30,0)),0.5,0)+IF(INDEX($C32:$I32,1,MATCH(Y30,$S30:$Y30,0))=INDEX($C32:$I32,1,MATCH(X30,$S30:$Y30,0)),0.5,0))</f>
        <v/>
      </c>
    </row>
    <row r="33" spans="1:25" ht="14.4" x14ac:dyDescent="0.25">
      <c r="A33" s="78"/>
      <c r="B33" s="78" t="s">
        <v>18</v>
      </c>
      <c r="C33" s="27">
        <v>63</v>
      </c>
      <c r="D33" s="27">
        <v>248</v>
      </c>
      <c r="E33" s="27">
        <v>215</v>
      </c>
      <c r="F33" s="76">
        <v>130</v>
      </c>
      <c r="G33" s="27"/>
      <c r="H33" s="27"/>
      <c r="I33" s="27"/>
      <c r="J33" s="43"/>
      <c r="K33" s="26"/>
      <c r="L33" s="26"/>
      <c r="M33" s="26"/>
      <c r="N33" s="26"/>
      <c r="O33" s="26"/>
      <c r="P33" s="26"/>
      <c r="Q33" s="36"/>
      <c r="R33" s="20"/>
      <c r="S33" s="20" t="str" cm="1">
        <f t="array" ref="S33">IF(C33="","",INDEX($K$1:$Q$1,ROUNDUP(C33/40,0)))</f>
        <v>Crawley</v>
      </c>
      <c r="T33" s="20" t="str" cm="1">
        <f t="array" ref="T33">IF(D33="","",INDEX($K$1:$Q$1,ROUNDUP(D33/40,0)))</f>
        <v>Worthing</v>
      </c>
      <c r="U33" s="20" t="str" cm="1">
        <f t="array" ref="U33">IF(E33="","",INDEX($K$1:$Q$1,ROUNDUP(E33/40,0)))</f>
        <v>Phoenix</v>
      </c>
      <c r="V33" s="20" t="str" cm="1">
        <f t="array" ref="V33">IF(F33="","",INDEX($K$1:$Q$1,ROUNDUP(F33/40,0)))</f>
        <v>Horsham</v>
      </c>
      <c r="W33" s="20" t="str" cm="1">
        <f t="array" ref="W33">IF(G33="","",INDEX($K$1:$Q$1,ROUNDUP(G33/40,0)))</f>
        <v/>
      </c>
      <c r="X33" s="20" t="str" cm="1">
        <f t="array" ref="X33">IF(H33="","",INDEX($K$1:$Q$1,ROUNDUP(H33/40,0)))</f>
        <v/>
      </c>
      <c r="Y33" s="20" t="str" cm="1">
        <f t="array" ref="Y33">IF(I33="","",INDEX($K$1:$Q$1,ROUNDUP(I33/40,0)))</f>
        <v/>
      </c>
    </row>
    <row r="34" spans="1:25" ht="14.4" x14ac:dyDescent="0.25">
      <c r="A34" s="78"/>
      <c r="B34" s="78"/>
      <c r="C34" s="26" t="str">
        <f>IF(C33="","",IF(ISERROR(VLOOKUP(C33,Athletes!$A:$B,2,FALSE)),"?",VLOOKUP(C33,Athletes!$A:$B,2,FALSE)))</f>
        <v>Braimoh Busari</v>
      </c>
      <c r="D34" s="26" t="str">
        <f>IF(D33="","",IF(ISERROR(VLOOKUP(D33,Athletes!$A:$B,2,FALSE)),"?",VLOOKUP(D33,Athletes!$A:$B,2,FALSE)))</f>
        <v>Ryan Angell</v>
      </c>
      <c r="E34" s="26" t="str">
        <f>IF(E33="","",IF(ISERROR(VLOOKUP(E33,Athletes!$A:$B,2,FALSE)),"?",VLOOKUP(E33,Athletes!$A:$B,2,FALSE)))</f>
        <v>Matthew Noakes</v>
      </c>
      <c r="F34" s="26" t="str">
        <f>IF(F33="","",IF(ISERROR(VLOOKUP(F33,Athletes!$A:$B,2,FALSE)),"?",VLOOKUP(F33,Athletes!$A:$B,2,FALSE)))</f>
        <v>unknown athlete</v>
      </c>
      <c r="G34" s="26" t="str">
        <f>IF(G33="","",IF(ISERROR(VLOOKUP(G33,Athletes!$A:$B,2,FALSE)),"?",VLOOKUP(G33,Athletes!$A:$B,2,FALSE)))</f>
        <v/>
      </c>
      <c r="H34" s="26" t="str">
        <f>IF(H33="","",IF(ISERROR(VLOOKUP(H33,Athletes!$A:$B,2,FALSE)),"?",VLOOKUP(H33,Athletes!$A:$B,2,FALSE)))</f>
        <v/>
      </c>
      <c r="I34" s="26" t="str">
        <f>IF(I33="","",IF(ISERROR(VLOOKUP(I33,Athletes!$A:$B,2,FALSE)),"?",VLOOKUP(I33,Athletes!$A:$B,2,FALSE)))</f>
        <v/>
      </c>
      <c r="J34" s="43"/>
      <c r="K34" s="26"/>
      <c r="L34" s="26"/>
      <c r="M34" s="26"/>
      <c r="N34" s="26"/>
      <c r="O34" s="26"/>
      <c r="P34" s="26"/>
      <c r="Q34" s="36"/>
      <c r="R34" s="20"/>
      <c r="S34" s="20"/>
      <c r="T34" s="20"/>
      <c r="U34" s="20"/>
      <c r="V34" s="20"/>
      <c r="W34" s="20"/>
      <c r="X34" s="20"/>
      <c r="Y34" s="20"/>
    </row>
    <row r="35" spans="1:25" ht="14.4" x14ac:dyDescent="0.25">
      <c r="A35" s="79"/>
      <c r="B35" s="79"/>
      <c r="C35" s="28">
        <v>67</v>
      </c>
      <c r="D35" s="28">
        <v>61</v>
      </c>
      <c r="E35" s="28">
        <v>45</v>
      </c>
      <c r="F35" s="28">
        <v>43</v>
      </c>
      <c r="G35" s="28"/>
      <c r="H35" s="28"/>
      <c r="I35" s="28"/>
      <c r="J35" s="44"/>
      <c r="K35" s="29" t="str">
        <f t="shared" ref="K35:Q35" si="13">IF(ISERROR(MATCH(K$1,$S33:$Y33,0)),"",8-MATCH(K$1,$S33:$Y33,0)+IF(ISERROR(MATCH(K$1,$S33:$Y33,0)),0,INDEX($S35:$Y35,1,MATCH(K$1,$S33:$Y33,0))))</f>
        <v/>
      </c>
      <c r="L35" s="29">
        <f t="shared" si="13"/>
        <v>7</v>
      </c>
      <c r="M35" s="29" t="str">
        <f t="shared" si="13"/>
        <v/>
      </c>
      <c r="N35" s="29">
        <f t="shared" si="13"/>
        <v>4</v>
      </c>
      <c r="O35" s="29" t="str">
        <f t="shared" si="13"/>
        <v/>
      </c>
      <c r="P35" s="29">
        <f t="shared" si="13"/>
        <v>5</v>
      </c>
      <c r="Q35" s="38">
        <f t="shared" si="13"/>
        <v>6</v>
      </c>
      <c r="R35" s="17"/>
      <c r="S35" s="20">
        <f>IF(C33="","",IF(INDEX($C35:$I35,1,MATCH(S33,$S33:$Y33,0))=INDEX($C35:$I35,1,MATCH(T33,$S33:$Y33,0)),-0.5,0)+IF(INDEX($C35:$I35,1,MATCH(S33,$S33:$Y33,0))=INDEX($C35:$I35,1,MATCH(U33,$S33:$Y33,0)),-0.5,0))</f>
        <v>0</v>
      </c>
      <c r="T35" s="20">
        <f>IF(D33="","",IF(INDEX($C35:$I35,1,MATCH(T33,$S33:$Y33,0))=INDEX($C35:$I35,1,MATCH(S33,$S33:$Y33,0)),0.5,0)+IF(INDEX($C35:$I35,1,MATCH(T33,$S33:$Y33,0))=INDEX($C35:$I35,1,MATCH(U33,$S33:$Y33,0)),-0.5,0)+IF(INDEX($C35:$I35,1,MATCH(T33,$S33:$Y33,0))=INDEX($C35:$I35,1,MATCH(V33,$S33:$Y33,0)),-0.5,0))</f>
        <v>0</v>
      </c>
      <c r="U35" s="20">
        <f>IF(E33="","",IF(INDEX($C35:$I35,1,MATCH(U33,$S33:$Y33,0))=INDEX($C35:$I35,1,MATCH(S33,$S33:$Y33,0)),0.5,0)+IF(INDEX($C35:$I35,1,MATCH(U33,$S33:$Y33,0))=INDEX($C35:$I35,1,MATCH(T33,$S33:$Y33,0)),0.5,0)+IF(INDEX($C35:$I35,1,MATCH(U33,$S33:$Y33,0))=INDEX($C35:$I35,1,MATCH(V33,$S33:$Y33,0)),-0.5,0)+IF(INDEX($C35:$I35,1,MATCH(U33,$S33:$Y33,0))=INDEX($C35:$I35,1,MATCH(W33,$S33:$Y33,0)),-0.5,0))</f>
        <v>0</v>
      </c>
      <c r="V35" s="20">
        <f>IF(F33="","",IF(INDEX($C35:$I35,1,MATCH(V33,$S33:$Y33,0))=INDEX($C35:$I35,1,MATCH(T33,$S33:$Y33,0)),0.5,0)+IF(INDEX($C35:$I35,1,MATCH(V33,$S33:$Y33,0))=INDEX($C35:$I35,1,MATCH(U33,$S33:$Y33,0)),0.5,0)+IF(INDEX($C35:$I35,1,MATCH(V33,$S33:$Y33,0))=INDEX($C35:$I35,1,MATCH(W33,$S33:$Y33,0)),-0.5,0)+IF(INDEX($C35:$I35,1,MATCH(V33,$S33:$Y33,0))=INDEX($C35:$I35,1,MATCH(X33,$S33:$Y33,0)),-0.5,0))</f>
        <v>0</v>
      </c>
      <c r="W35" s="20" t="str">
        <f>IF(G33="","",IF(INDEX($C35:$I35,1,MATCH(W33,$S33:$Y33,0))=INDEX($C35:$I35,1,MATCH(U33,$S33:$Y33,0)),0.5,0)+IF(INDEX($C35:$I35,1,MATCH(W33,$S33:$Y33,0))=INDEX($C35:$I35,1,MATCH(V33,$S33:$Y33,0)),0.5,0)+IF(INDEX($C35:$I35,1,MATCH(W33,$S33:$Y33,0))=INDEX($C35:$I35,1,MATCH(X33,$S33:$Y33,0)),-0.5,0)+IF(INDEX($C35:$I35,1,MATCH(W33,$S33:$Y33,0))=INDEX($C35:$I35,1,MATCH(Y33,$S33:$Y33,0)),-0.5,0))</f>
        <v/>
      </c>
      <c r="X35" s="20" t="str">
        <f>IF(H33="","",IF(INDEX($C35:$I35,1,MATCH(X33,$S33:$Y33,0))=INDEX($C35:$I35,1,MATCH(V33,$S33:$Y33,0)),0.5,0)+IF(INDEX($C35:$I35,1,MATCH(X33,$S33:$Y33,0))=INDEX($C35:$I35,1,MATCH(W33,$S33:$Y33,0)),0.5,0)+IF(INDEX($C35:$I35,1,MATCH(X33,$S33:$Y33,0))=INDEX($C35:$I35,1,MATCH(Y33,$S33:$Y33,0)),-0.5,0))</f>
        <v/>
      </c>
      <c r="Y35" s="20" t="str">
        <f>IF(I33="","",IF(INDEX($C35:$I35,1,MATCH(Y33,$S33:$Y33,0))=INDEX($C35:$I35,1,MATCH(W33,$S33:$Y33,0)),0.5,0)+IF(INDEX($C35:$I35,1,MATCH(Y33,$S33:$Y33,0))=INDEX($C35:$I35,1,MATCH(X33,$S33:$Y33,0)),0.5,0))</f>
        <v/>
      </c>
    </row>
    <row r="36" spans="1:25" ht="14.4" customHeight="1" x14ac:dyDescent="0.25">
      <c r="A36" s="84" t="s">
        <v>31</v>
      </c>
      <c r="B36" s="77" t="s">
        <v>17</v>
      </c>
      <c r="C36" s="31">
        <v>151</v>
      </c>
      <c r="D36" s="31">
        <v>66</v>
      </c>
      <c r="E36" s="31">
        <v>216</v>
      </c>
      <c r="F36" s="31">
        <v>249</v>
      </c>
      <c r="G36" s="31"/>
      <c r="H36" s="31"/>
      <c r="I36" s="59"/>
      <c r="J36" s="43"/>
      <c r="K36" s="62"/>
      <c r="L36" s="32"/>
      <c r="M36" s="32"/>
      <c r="N36" s="32"/>
      <c r="O36" s="32"/>
      <c r="P36" s="32"/>
      <c r="Q36" s="39"/>
      <c r="R36" s="20"/>
      <c r="S36" s="20" t="str" cm="1">
        <f t="array" ref="S36">IF(C36="","",INDEX($K$1:$Q$1,ROUNDUP(C36/40,0)))</f>
        <v>Horsham</v>
      </c>
      <c r="T36" s="20" t="str" cm="1">
        <f t="array" ref="T36">IF(D36="","",INDEX($K$1:$Q$1,ROUNDUP(D36/40,0)))</f>
        <v>Crawley</v>
      </c>
      <c r="U36" s="20" t="str" cm="1">
        <f t="array" ref="U36">IF(E36="","",INDEX($K$1:$Q$1,ROUNDUP(E36/40,0)))</f>
        <v>Phoenix</v>
      </c>
      <c r="V36" s="20" t="str" cm="1">
        <f t="array" ref="V36">IF(F36="","",INDEX($K$1:$Q$1,ROUNDUP(F36/40,0)))</f>
        <v>Worthing</v>
      </c>
      <c r="W36" s="20" t="str" cm="1">
        <f t="array" ref="W36">IF(G36="","",INDEX($K$1:$Q$1,ROUNDUP(G36/40,0)))</f>
        <v/>
      </c>
      <c r="X36" s="20" t="str" cm="1">
        <f t="array" ref="X36">IF(H36="","",INDEX($K$1:$Q$1,ROUNDUP(H36/40,0)))</f>
        <v/>
      </c>
      <c r="Y36" s="20" t="str" cm="1">
        <f t="array" ref="Y36">IF(I36="","",INDEX($K$1:$Q$1,ROUNDUP(I36/40,0)))</f>
        <v/>
      </c>
    </row>
    <row r="37" spans="1:25" ht="14.4" customHeight="1" x14ac:dyDescent="0.25">
      <c r="A37" s="84"/>
      <c r="B37" s="78"/>
      <c r="C37" s="26" t="str">
        <f>IF(C36="","",IF(ISERROR(VLOOKUP(C36,Athletes!$A:$B,2,FALSE)),"?",VLOOKUP(C36,Athletes!$A:$B,2,FALSE)))</f>
        <v>Reggie Tydd</v>
      </c>
      <c r="D37" s="26" t="str">
        <f>IF(D36="","",IF(ISERROR(VLOOKUP(D36,Athletes!$A:$B,2,FALSE)),"?",VLOOKUP(D36,Athletes!$A:$B,2,FALSE)))</f>
        <v>Nilukshan Sasikumar</v>
      </c>
      <c r="E37" s="26" t="str">
        <f>IF(E36="","",IF(ISERROR(VLOOKUP(E36,Athletes!$A:$B,2,FALSE)),"?",VLOOKUP(E36,Athletes!$A:$B,2,FALSE)))</f>
        <v>Raphael Reed</v>
      </c>
      <c r="F37" s="26" t="str">
        <f>IF(F36="","",IF(ISERROR(VLOOKUP(F36,Athletes!$A:$B,2,FALSE)),"?",VLOOKUP(F36,Athletes!$A:$B,2,FALSE)))</f>
        <v>Toby Johnstone</v>
      </c>
      <c r="G37" s="26" t="str">
        <f>IF(G36="","",IF(ISERROR(VLOOKUP(G36,Athletes!$A:$B,2,FALSE)),"?",VLOOKUP(G36,Athletes!$A:$B,2,FALSE)))</f>
        <v/>
      </c>
      <c r="H37" s="26" t="str">
        <f>IF(H36="","",IF(ISERROR(VLOOKUP(H36,Athletes!$A:$B,2,FALSE)),"?",VLOOKUP(H36,Athletes!$A:$B,2,FALSE)))</f>
        <v/>
      </c>
      <c r="I37" s="26" t="str">
        <f>IF(I36="","",IF(ISERROR(VLOOKUP(I36,Athletes!$A:$B,2,FALSE)),"?",VLOOKUP(I36,Athletes!$A:$B,2,FALSE)))</f>
        <v/>
      </c>
      <c r="J37" s="43"/>
      <c r="K37" s="63"/>
      <c r="L37" s="26"/>
      <c r="M37" s="26"/>
      <c r="N37" s="26"/>
      <c r="O37" s="26"/>
      <c r="P37" s="26"/>
      <c r="Q37" s="36"/>
      <c r="R37" s="20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/>
      <c r="B38" s="79"/>
      <c r="C38" s="28">
        <v>80</v>
      </c>
      <c r="D38" s="28">
        <v>69</v>
      </c>
      <c r="E38" s="28">
        <v>67</v>
      </c>
      <c r="F38" s="28">
        <v>67</v>
      </c>
      <c r="G38" s="28"/>
      <c r="H38" s="28"/>
      <c r="I38" s="60"/>
      <c r="J38" s="43"/>
      <c r="K38" s="64" t="str">
        <f t="shared" ref="K38:Q38" si="14">IF(ISERROR(MATCH(K$1,$S36:$Y36,0)),"",8-MATCH(K$1,$S36:$Y36,0)+IF(ISERROR(MATCH(K$1,$S36:$Y36,0)),0,INDEX($S38:$Y38,1,MATCH(K$1,$S36:$Y36,0))))</f>
        <v/>
      </c>
      <c r="L38" s="29">
        <f t="shared" si="14"/>
        <v>6</v>
      </c>
      <c r="M38" s="29" t="str">
        <f t="shared" si="14"/>
        <v/>
      </c>
      <c r="N38" s="29">
        <f t="shared" si="14"/>
        <v>7</v>
      </c>
      <c r="O38" s="29" t="str">
        <f t="shared" si="14"/>
        <v/>
      </c>
      <c r="P38" s="29">
        <f t="shared" si="14"/>
        <v>4.5</v>
      </c>
      <c r="Q38" s="38">
        <f t="shared" si="14"/>
        <v>4.5</v>
      </c>
      <c r="R38" s="17"/>
      <c r="S38" s="20">
        <f>IF(C36="","",IF(INDEX($C38:$I38,1,MATCH(S36,$S36:$Y36,0))=INDEX($C38:$I38,1,MATCH(T36,$S36:$Y36,0)),-0.5,0)+IF(INDEX($C38:$I38,1,MATCH(S36,$S36:$Y36,0))=INDEX($C38:$I38,1,MATCH(U36,$S36:$Y36,0)),-0.5,0))</f>
        <v>0</v>
      </c>
      <c r="T38" s="20">
        <f>IF(D36="","",IF(INDEX($C38:$I38,1,MATCH(T36,$S36:$Y36,0))=INDEX($C38:$I38,1,MATCH(S36,$S36:$Y36,0)),0.5,0)+IF(INDEX($C38:$I38,1,MATCH(T36,$S36:$Y36,0))=INDEX($C38:$I38,1,MATCH(U36,$S36:$Y36,0)),-0.5,0)+IF(INDEX($C38:$I38,1,MATCH(T36,$S36:$Y36,0))=INDEX($C38:$I38,1,MATCH(V36,$S36:$Y36,0)),-0.5,0))</f>
        <v>0</v>
      </c>
      <c r="U38" s="20">
        <f>IF(E36="","",IF(INDEX($C38:$I38,1,MATCH(U36,$S36:$Y36,0))=INDEX($C38:$I38,1,MATCH(S36,$S36:$Y36,0)),0.5,0)+IF(INDEX($C38:$I38,1,MATCH(U36,$S36:$Y36,0))=INDEX($C38:$I38,1,MATCH(T36,$S36:$Y36,0)),0.5,0)+IF(INDEX($C38:$I38,1,MATCH(U36,$S36:$Y36,0))=INDEX($C38:$I38,1,MATCH(V36,$S36:$Y36,0)),-0.5,0)+IF(INDEX($C38:$I38,1,MATCH(U36,$S36:$Y36,0))=INDEX($C38:$I38,1,MATCH(W36,$S36:$Y36,0)),-0.5,0))</f>
        <v>-0.5</v>
      </c>
      <c r="V38" s="20">
        <f>IF(F36="","",IF(INDEX($C38:$I38,1,MATCH(V36,$S36:$Y36,0))=INDEX($C38:$I38,1,MATCH(T36,$S36:$Y36,0)),0.5,0)+IF(INDEX($C38:$I38,1,MATCH(V36,$S36:$Y36,0))=INDEX($C38:$I38,1,MATCH(U36,$S36:$Y36,0)),0.5,0)+IF(INDEX($C38:$I38,1,MATCH(V36,$S36:$Y36,0))=INDEX($C38:$I38,1,MATCH(W36,$S36:$Y36,0)),-0.5,0)+IF(INDEX($C38:$I38,1,MATCH(V36,$S36:$Y36,0))=INDEX($C38:$I38,1,MATCH(X36,$S36:$Y36,0)),-0.5,0))</f>
        <v>0.5</v>
      </c>
      <c r="W38" s="20" t="str">
        <f>IF(G36="","",IF(INDEX($C38:$I38,1,MATCH(W36,$S36:$Y36,0))=INDEX($C38:$I38,1,MATCH(U36,$S36:$Y36,0)),0.5,0)+IF(INDEX($C38:$I38,1,MATCH(W36,$S36:$Y36,0))=INDEX($C38:$I38,1,MATCH(V36,$S36:$Y36,0)),0.5,0)+IF(INDEX($C38:$I38,1,MATCH(W36,$S36:$Y36,0))=INDEX($C38:$I38,1,MATCH(X36,$S36:$Y36,0)),-0.5,0)+IF(INDEX($C38:$I38,1,MATCH(W36,$S36:$Y36,0))=INDEX($C38:$I38,1,MATCH(Y36,$S36:$Y36,0)),-0.5,0))</f>
        <v/>
      </c>
      <c r="X38" s="20" t="str">
        <f>IF(H36="","",IF(INDEX($C38:$I38,1,MATCH(X36,$S36:$Y36,0))=INDEX($C38:$I38,1,MATCH(V36,$S36:$Y36,0)),0.5,0)+IF(INDEX($C38:$I38,1,MATCH(X36,$S36:$Y36,0))=INDEX($C38:$I38,1,MATCH(W36,$S36:$Y36,0)),0.5,0)+IF(INDEX($C38:$I38,1,MATCH(X36,$S36:$Y36,0))=INDEX($C38:$I38,1,MATCH(Y36,$S36:$Y36,0)),-0.5,0))</f>
        <v/>
      </c>
      <c r="Y38" s="20" t="str">
        <f>IF(I36="","",IF(INDEX($C38:$I38,1,MATCH(Y36,$S36:$Y36,0))=INDEX($C38:$I38,1,MATCH(W36,$S36:$Y36,0)),0.5,0)+IF(INDEX($C38:$I38,1,MATCH(Y36,$S36:$Y36,0))=INDEX($C38:$I38,1,MATCH(X36,$S36:$Y36,0)),0.5,0))</f>
        <v/>
      </c>
    </row>
    <row r="39" spans="1:25" ht="14.4" x14ac:dyDescent="0.25">
      <c r="A39" s="84"/>
      <c r="B39" s="78" t="s">
        <v>18</v>
      </c>
      <c r="C39" s="15">
        <v>152</v>
      </c>
      <c r="D39" s="15">
        <v>69</v>
      </c>
      <c r="E39" s="15">
        <v>247</v>
      </c>
      <c r="F39" s="15">
        <v>215</v>
      </c>
      <c r="G39" s="15"/>
      <c r="H39" s="15"/>
      <c r="I39" s="15"/>
      <c r="J39" s="43"/>
      <c r="K39" s="20"/>
      <c r="L39" s="20"/>
      <c r="M39" s="20"/>
      <c r="N39" s="20"/>
      <c r="O39" s="20"/>
      <c r="P39" s="20"/>
      <c r="Q39" s="36"/>
      <c r="R39" s="20"/>
      <c r="S39" s="20" t="str" cm="1">
        <f t="array" ref="S39">IF(C39="","",INDEX($K$1:$Q$1,ROUNDUP(C39/40,0)))</f>
        <v>Horsham</v>
      </c>
      <c r="T39" s="20" t="str" cm="1">
        <f t="array" ref="T39">IF(D39="","",INDEX($K$1:$Q$1,ROUNDUP(D39/40,0)))</f>
        <v>Crawley</v>
      </c>
      <c r="U39" s="20" t="str" cm="1">
        <f t="array" ref="U39">IF(E39="","",INDEX($K$1:$Q$1,ROUNDUP(E39/40,0)))</f>
        <v>Worthing</v>
      </c>
      <c r="V39" s="20" t="str" cm="1">
        <f t="array" ref="V39">IF(F39="","",INDEX($K$1:$Q$1,ROUNDUP(F39/40,0)))</f>
        <v>Phoenix</v>
      </c>
      <c r="W39" s="20" t="str" cm="1">
        <f t="array" ref="W39">IF(G39="","",INDEX($K$1:$Q$1,ROUNDUP(G39/40,0)))</f>
        <v/>
      </c>
      <c r="X39" s="20" t="str" cm="1">
        <f t="array" ref="X39">IF(H39="","",INDEX($K$1:$Q$1,ROUNDUP(H39/40,0)))</f>
        <v/>
      </c>
      <c r="Y39" s="20" t="str" cm="1">
        <f t="array" ref="Y39">IF(I39="","",INDEX($K$1:$Q$1,ROUNDUP(I39/40,0)))</f>
        <v/>
      </c>
    </row>
    <row r="40" spans="1:25" ht="14.4" x14ac:dyDescent="0.25">
      <c r="A40" s="84"/>
      <c r="B40" s="78"/>
      <c r="C40" s="26" t="str">
        <f>IF(C39="","",IF(ISERROR(VLOOKUP(C39,Athletes!$A:$B,2,FALSE)),"?",VLOOKUP(C39,Athletes!$A:$B,2,FALSE)))</f>
        <v>Thomas  Ong</v>
      </c>
      <c r="D40" s="26" t="str">
        <f>IF(D39="","",IF(ISERROR(VLOOKUP(D39,Athletes!$A:$B,2,FALSE)),"?",VLOOKUP(D39,Athletes!$A:$B,2,FALSE)))</f>
        <v>Liam Thomas</v>
      </c>
      <c r="E40" s="26" t="str">
        <f>IF(E39="","",IF(ISERROR(VLOOKUP(E39,Athletes!$A:$B,2,FALSE)),"?",VLOOKUP(E39,Athletes!$A:$B,2,FALSE)))</f>
        <v>Ethan Best</v>
      </c>
      <c r="F40" s="26" t="str">
        <f>IF(F39="","",IF(ISERROR(VLOOKUP(F39,Athletes!$A:$B,2,FALSE)),"?",VLOOKUP(F39,Athletes!$A:$B,2,FALSE)))</f>
        <v>Matthew Noakes</v>
      </c>
      <c r="G40" s="26" t="str">
        <f>IF(G39="","",IF(ISERROR(VLOOKUP(G39,Athletes!$A:$B,2,FALSE)),"?",VLOOKUP(G39,Athletes!$A:$B,2,FALSE)))</f>
        <v/>
      </c>
      <c r="H40" s="26" t="str">
        <f>IF(H39="","",IF(ISERROR(VLOOKUP(H39,Athletes!$A:$B,2,FALSE)),"?",VLOOKUP(H39,Athletes!$A:$B,2,FALSE)))</f>
        <v/>
      </c>
      <c r="I40" s="26" t="str">
        <f>IF(I39="","",IF(ISERROR(VLOOKUP(I39,Athletes!$A:$B,2,FALSE)),"?",VLOOKUP(I39,Athletes!$A:$B,2,FALSE)))</f>
        <v/>
      </c>
      <c r="J40" s="43"/>
      <c r="K40" s="20"/>
      <c r="L40" s="20"/>
      <c r="M40" s="20"/>
      <c r="N40" s="20"/>
      <c r="O40" s="20"/>
      <c r="P40" s="20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5"/>
      <c r="B41" s="80"/>
      <c r="C41" s="16">
        <v>71</v>
      </c>
      <c r="D41" s="16">
        <v>65</v>
      </c>
      <c r="E41" s="16">
        <v>63</v>
      </c>
      <c r="F41" s="16">
        <v>60</v>
      </c>
      <c r="G41" s="16"/>
      <c r="H41" s="16"/>
      <c r="I41" s="16"/>
      <c r="J41" s="46"/>
      <c r="K41" s="17" t="str">
        <f t="shared" ref="K41:Q41" si="15">IF(ISERROR(MATCH(K$1,$S39:$Y39,0)),"",8-MATCH(K$1,$S39:$Y39,0)+IF(ISERROR(MATCH(K$1,$S39:$Y39,0)),0,INDEX($S41:$Y41,1,MATCH(K$1,$S39:$Y39,0))))</f>
        <v/>
      </c>
      <c r="L41" s="17">
        <f t="shared" si="15"/>
        <v>6</v>
      </c>
      <c r="M41" s="17" t="str">
        <f t="shared" si="15"/>
        <v/>
      </c>
      <c r="N41" s="17">
        <f t="shared" si="15"/>
        <v>7</v>
      </c>
      <c r="O41" s="17" t="str">
        <f t="shared" si="15"/>
        <v/>
      </c>
      <c r="P41" s="17">
        <f t="shared" si="15"/>
        <v>4</v>
      </c>
      <c r="Q41" s="37">
        <f t="shared" si="15"/>
        <v>5</v>
      </c>
      <c r="R41" s="17"/>
      <c r="S41" s="20">
        <f>IF(C39="","",IF(INDEX($C41:$I41,1,MATCH(S39,$S39:$Y39,0))=INDEX($C41:$I41,1,MATCH(T39,$S39:$Y39,0)),-0.5,0)+IF(INDEX($C41:$I41,1,MATCH(S39,$S39:$Y39,0))=INDEX($C41:$I41,1,MATCH(U39,$S39:$Y39,0)),-0.5,0))</f>
        <v>0</v>
      </c>
      <c r="T41" s="20">
        <f>IF(D39="","",IF(INDEX($C41:$I41,1,MATCH(T39,$S39:$Y39,0))=INDEX($C41:$I41,1,MATCH(S39,$S39:$Y39,0)),0.5,0)+IF(INDEX($C41:$I41,1,MATCH(T39,$S39:$Y39,0))=INDEX($C41:$I41,1,MATCH(U39,$S39:$Y39,0)),-0.5,0)+IF(INDEX($C41:$I41,1,MATCH(T39,$S39:$Y39,0))=INDEX($C41:$I41,1,MATCH(V39,$S39:$Y39,0)),-0.5,0))</f>
        <v>0</v>
      </c>
      <c r="U41" s="20">
        <f>IF(E39="","",IF(INDEX($C41:$I41,1,MATCH(U39,$S39:$Y39,0))=INDEX($C41:$I41,1,MATCH(S39,$S39:$Y39,0)),0.5,0)+IF(INDEX($C41:$I41,1,MATCH(U39,$S39:$Y39,0))=INDEX($C41:$I41,1,MATCH(T39,$S39:$Y39,0)),0.5,0)+IF(INDEX($C41:$I41,1,MATCH(U39,$S39:$Y39,0))=INDEX($C41:$I41,1,MATCH(V39,$S39:$Y39,0)),-0.5,0)+IF(INDEX($C41:$I41,1,MATCH(U39,$S39:$Y39,0))=INDEX($C41:$I41,1,MATCH(W39,$S39:$Y39,0)),-0.5,0))</f>
        <v>0</v>
      </c>
      <c r="V41" s="20">
        <f>IF(F39="","",IF(INDEX($C41:$I41,1,MATCH(V39,$S39:$Y39,0))=INDEX($C41:$I41,1,MATCH(T39,$S39:$Y39,0)),0.5,0)+IF(INDEX($C41:$I41,1,MATCH(V39,$S39:$Y39,0))=INDEX($C41:$I41,1,MATCH(U39,$S39:$Y39,0)),0.5,0)+IF(INDEX($C41:$I41,1,MATCH(V39,$S39:$Y39,0))=INDEX($C41:$I41,1,MATCH(W39,$S39:$Y39,0)),-0.5,0)+IF(INDEX($C41:$I41,1,MATCH(V39,$S39:$Y39,0))=INDEX($C41:$I41,1,MATCH(X39,$S39:$Y39,0)),-0.5,0))</f>
        <v>0</v>
      </c>
      <c r="W41" s="20" t="str">
        <f>IF(G39="","",IF(INDEX($C41:$I41,1,MATCH(W39,$S39:$Y39,0))=INDEX($C41:$I41,1,MATCH(U39,$S39:$Y39,0)),0.5,0)+IF(INDEX($C41:$I41,1,MATCH(W39,$S39:$Y39,0))=INDEX($C41:$I41,1,MATCH(V39,$S39:$Y39,0)),0.5,0)+IF(INDEX($C41:$I41,1,MATCH(W39,$S39:$Y39,0))=INDEX($C41:$I41,1,MATCH(X39,$S39:$Y39,0)),-0.5,0)+IF(INDEX($C41:$I41,1,MATCH(W39,$S39:$Y39,0))=INDEX($C41:$I41,1,MATCH(Y39,$S39:$Y39,0)),-0.5,0))</f>
        <v/>
      </c>
      <c r="X41" s="20" t="str">
        <f>IF(H39="","",IF(INDEX($C41:$I41,1,MATCH(X39,$S39:$Y39,0))=INDEX($C41:$I41,1,MATCH(V39,$S39:$Y39,0)),0.5,0)+IF(INDEX($C41:$I41,1,MATCH(X39,$S39:$Y39,0))=INDEX($C41:$I41,1,MATCH(W39,$S39:$Y39,0)),0.5,0)+IF(INDEX($C41:$I41,1,MATCH(X39,$S39:$Y39,0))=INDEX($C41:$I41,1,MATCH(Y39,$S39:$Y39,0)),-0.5,0))</f>
        <v/>
      </c>
      <c r="Y41" s="20" t="str">
        <f>IF(I39="","",IF(INDEX($C41:$I41,1,MATCH(Y39,$S39:$Y39,0))=INDEX($C41:$I41,1,MATCH(W39,$S39:$Y39,0)),0.5,0)+IF(INDEX($C41:$I41,1,MATCH(Y39,$S39:$Y39,0))=INDEX($C41:$I41,1,MATCH(X39,$S39:$Y39,0)),0.5,0))</f>
        <v/>
      </c>
    </row>
    <row r="42" spans="1:25" ht="28.8" x14ac:dyDescent="0.3">
      <c r="A42" s="53" t="s">
        <v>50</v>
      </c>
      <c r="B42" s="65"/>
      <c r="C42" s="10"/>
      <c r="D42" s="10"/>
      <c r="E42" s="10"/>
      <c r="F42" s="10"/>
      <c r="G42" s="10"/>
      <c r="H42" s="10"/>
      <c r="I42" s="10"/>
      <c r="J42" s="47"/>
      <c r="K42" s="11">
        <f>SUM(K5:K41)</f>
        <v>0</v>
      </c>
      <c r="L42" s="11">
        <f t="shared" ref="L42:Q42" si="16">SUM(L4:L41)</f>
        <v>96</v>
      </c>
      <c r="M42" s="11">
        <f t="shared" si="16"/>
        <v>11</v>
      </c>
      <c r="N42" s="11">
        <f t="shared" si="16"/>
        <v>72</v>
      </c>
      <c r="O42" s="11">
        <f t="shared" si="16"/>
        <v>21</v>
      </c>
      <c r="P42" s="11">
        <f t="shared" si="16"/>
        <v>93.5</v>
      </c>
      <c r="Q42" s="41">
        <f t="shared" si="16"/>
        <v>66.5</v>
      </c>
    </row>
  </sheetData>
  <mergeCells count="22">
    <mergeCell ref="A36:A41"/>
    <mergeCell ref="B36:B38"/>
    <mergeCell ref="B39:B41"/>
    <mergeCell ref="B22:B23"/>
    <mergeCell ref="B2:B4"/>
    <mergeCell ref="A2:A7"/>
    <mergeCell ref="A8:A13"/>
    <mergeCell ref="A14:A19"/>
    <mergeCell ref="B5:B7"/>
    <mergeCell ref="B8:B10"/>
    <mergeCell ref="B11:B13"/>
    <mergeCell ref="B14:B16"/>
    <mergeCell ref="B17:B19"/>
    <mergeCell ref="A20:A21"/>
    <mergeCell ref="A22:A23"/>
    <mergeCell ref="B20:B21"/>
    <mergeCell ref="A24:A29"/>
    <mergeCell ref="B24:B26"/>
    <mergeCell ref="B27:B29"/>
    <mergeCell ref="A30:A35"/>
    <mergeCell ref="B30:B32"/>
    <mergeCell ref="B33:B35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52"/>
  <sheetViews>
    <sheetView workbookViewId="0">
      <pane ySplit="1" topLeftCell="A11" activePane="bottomLeft" state="frozen"/>
      <selection pane="bottomLeft" activeCell="J4" sqref="J4"/>
    </sheetView>
  </sheetViews>
  <sheetFormatPr defaultRowHeight="14.4" x14ac:dyDescent="0.3"/>
  <cols>
    <col min="1" max="1" width="25.5" style="9" customWidth="1"/>
    <col min="2" max="2" width="5.69921875" style="9" bestFit="1" customWidth="1"/>
    <col min="3" max="3" width="14.8984375" style="9" bestFit="1" customWidth="1"/>
    <col min="4" max="5" width="17.09765625" style="9" bestFit="1" customWidth="1"/>
    <col min="6" max="6" width="13.69921875" style="9" bestFit="1" customWidth="1"/>
    <col min="7" max="7" width="18.8984375" style="3" bestFit="1" customWidth="1"/>
    <col min="8" max="8" width="13.59765625" style="3" bestFit="1" customWidth="1"/>
    <col min="9" max="9" width="12.19921875" style="3" bestFit="1" customWidth="1"/>
    <col min="10" max="10" width="13.09765625" style="3" bestFit="1" customWidth="1"/>
    <col min="11" max="11" width="10.19921875" style="3" bestFit="1" customWidth="1"/>
    <col min="12" max="12" width="12.59765625" style="3" bestFit="1" customWidth="1"/>
    <col min="13" max="1024" width="8.19921875" style="3" customWidth="1"/>
  </cols>
  <sheetData>
    <row r="1" spans="1:12" x14ac:dyDescent="0.3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8" t="s">
        <v>186</v>
      </c>
      <c r="K1" s="48" t="s">
        <v>187</v>
      </c>
      <c r="L1" s="48" t="s">
        <v>188</v>
      </c>
    </row>
    <row r="2" spans="1:12" x14ac:dyDescent="0.3">
      <c r="A2" s="78" t="s">
        <v>16</v>
      </c>
      <c r="B2" s="77" t="s">
        <v>34</v>
      </c>
      <c r="C2" s="54">
        <v>5</v>
      </c>
      <c r="D2" s="54">
        <v>49</v>
      </c>
      <c r="E2" s="54">
        <v>9</v>
      </c>
      <c r="F2" s="54">
        <v>7</v>
      </c>
      <c r="G2" s="54">
        <v>10</v>
      </c>
      <c r="H2" s="54">
        <v>50</v>
      </c>
      <c r="I2" s="54">
        <v>8</v>
      </c>
      <c r="J2" s="54"/>
      <c r="K2" s="54"/>
      <c r="L2" s="68"/>
    </row>
    <row r="3" spans="1:12" x14ac:dyDescent="0.3">
      <c r="A3" s="78"/>
      <c r="B3" s="78"/>
      <c r="C3" s="26" t="str">
        <f>IF(C2="","",IF(ISERROR(VLOOKUP(C2,Athletes!$A:$B,2,FALSE)),"?",VLOOKUP(C2,Athletes!$A:$B,2,FALSE)))</f>
        <v>Betty Grice</v>
      </c>
      <c r="D3" s="26" t="str">
        <f>IF(D2="","",IF(ISERROR(VLOOKUP(D2,Athletes!$A:$B,2,FALSE)),"?",VLOOKUP(D2,Athletes!$A:$B,2,FALSE)))</f>
        <v>Isabel Hemsley</v>
      </c>
      <c r="E3" s="26" t="str">
        <f>IF(E2="","",IF(ISERROR(VLOOKUP(E2,Athletes!$A:$B,2,FALSE)),"?",VLOOKUP(E2,Athletes!$A:$B,2,FALSE)))</f>
        <v>Bobbie Murray</v>
      </c>
      <c r="F3" s="26" t="str">
        <f>IF(F2="","",IF(ISERROR(VLOOKUP(F2,Athletes!$A:$B,2,FALSE)),"?",VLOOKUP(F2,Athletes!$A:$B,2,FALSE)))</f>
        <v>Ada Greenaway</v>
      </c>
      <c r="G3" s="26" t="str">
        <f>IF(G2="","",IF(ISERROR(VLOOKUP(G2,Athletes!$A:$B,2,FALSE)),"?",VLOOKUP(G2,Athletes!$A:$B,2,FALSE)))</f>
        <v>Evie  Hunter</v>
      </c>
      <c r="H3" s="26" t="str">
        <f>IF(H2="","",IF(ISERROR(VLOOKUP(H2,Athletes!$A:$B,2,FALSE)),"?",VLOOKUP(H2,Athletes!$A:$B,2,FALSE)))</f>
        <v>Clara Martin</v>
      </c>
      <c r="I3" s="26" t="str">
        <f>IF(I2="","",IF(ISERROR(VLOOKUP(I2,Athletes!$A:$B,2,FALSE)),"?",VLOOKUP(I2,Athletes!$A:$B,2,FALSE)))</f>
        <v>Esme Murray</v>
      </c>
      <c r="J3" s="26" t="str">
        <f>IF(J2="","",IF(ISERROR(VLOOKUP(J2,Athletes!$A:$B,2,FALSE)),"?",VLOOKUP(J2,Athletes!$A:$B,2,FALSE)))</f>
        <v/>
      </c>
      <c r="K3" s="26" t="str">
        <f>IF(K2="","",IF(ISERROR(VLOOKUP(K2,Athletes!$A:$B,2,FALSE)),"?",VLOOKUP(K2,Athletes!$A:$B,2,FALSE)))</f>
        <v/>
      </c>
      <c r="L3" s="36" t="str">
        <f>IF(L2="","",IF(ISERROR(VLOOKUP(L2,Athletes!$A:$B,2,FALSE)),"?",VLOOKUP(L2,Athletes!$A:$B,2,FALSE)))</f>
        <v/>
      </c>
    </row>
    <row r="4" spans="1:12" x14ac:dyDescent="0.3">
      <c r="A4" s="78"/>
      <c r="B4" s="79"/>
      <c r="C4" s="57">
        <v>14.4</v>
      </c>
      <c r="D4" s="57">
        <v>14.5</v>
      </c>
      <c r="E4" s="57">
        <v>14.8</v>
      </c>
      <c r="F4" s="57">
        <v>14.9</v>
      </c>
      <c r="G4" s="57">
        <v>15</v>
      </c>
      <c r="H4" s="57">
        <v>145.19999999999999</v>
      </c>
      <c r="I4" s="57">
        <v>15.3</v>
      </c>
      <c r="J4" s="57"/>
      <c r="K4" s="57"/>
      <c r="L4" s="69"/>
    </row>
    <row r="5" spans="1:12" x14ac:dyDescent="0.3">
      <c r="A5" s="78"/>
      <c r="B5" s="78" t="s">
        <v>35</v>
      </c>
      <c r="C5" s="27">
        <v>45</v>
      </c>
      <c r="D5" s="27">
        <v>46</v>
      </c>
      <c r="E5" s="27">
        <v>44</v>
      </c>
      <c r="F5" s="27">
        <v>43</v>
      </c>
      <c r="G5" s="27"/>
      <c r="H5" s="27"/>
      <c r="I5" s="27"/>
      <c r="J5" s="27"/>
      <c r="K5" s="27"/>
      <c r="L5" s="70"/>
    </row>
    <row r="6" spans="1:12" x14ac:dyDescent="0.3">
      <c r="A6" s="78"/>
      <c r="B6" s="78"/>
      <c r="C6" s="26" t="str">
        <f>IF(C5="","",IF(ISERROR(VLOOKUP(C5,Athletes!$A:$B,2,FALSE)),"?",VLOOKUP(C5,Athletes!$A:$B,2,FALSE)))</f>
        <v>Aaron Legrain</v>
      </c>
      <c r="D6" s="26" t="str">
        <f>IF(D5="","",IF(ISERROR(VLOOKUP(D5,Athletes!$A:$B,2,FALSE)),"?",VLOOKUP(D5,Athletes!$A:$B,2,FALSE)))</f>
        <v>Alfie Prior</v>
      </c>
      <c r="E6" s="26" t="str">
        <f>IF(E5="","",IF(ISERROR(VLOOKUP(E5,Athletes!$A:$B,2,FALSE)),"?",VLOOKUP(E5,Athletes!$A:$B,2,FALSE)))</f>
        <v>Ethan Cowell</v>
      </c>
      <c r="F6" s="26" t="str">
        <f>IF(F5="","",IF(ISERROR(VLOOKUP(F5,Athletes!$A:$B,2,FALSE)),"?",VLOOKUP(F5,Athletes!$A:$B,2,FALSE)))</f>
        <v>Charlie Coleman</v>
      </c>
      <c r="G6" s="26" t="str">
        <f>IF(G5="","",IF(ISERROR(VLOOKUP(G5,Athletes!$A:$B,2,FALSE)),"?",VLOOKUP(G5,Athletes!$A:$B,2,FALSE)))</f>
        <v/>
      </c>
      <c r="H6" s="26" t="str">
        <f>IF(H5="","",IF(ISERROR(VLOOKUP(H5,Athletes!$A:$B,2,FALSE)),"?",VLOOKUP(H5,Athletes!$A:$B,2,FALSE)))</f>
        <v/>
      </c>
      <c r="I6" s="26" t="str">
        <f>IF(I5="","",IF(ISERROR(VLOOKUP(I5,Athletes!$A:$B,2,FALSE)),"?",VLOOKUP(I5,Athletes!$A:$B,2,FALSE)))</f>
        <v/>
      </c>
      <c r="J6" s="26" t="str">
        <f>IF(J5="","",IF(ISERROR(VLOOKUP(J5,Athletes!$A:$B,2,FALSE)),"?",VLOOKUP(J5,Athletes!$A:$B,2,FALSE)))</f>
        <v/>
      </c>
      <c r="K6" s="26" t="str">
        <f>IF(K5="","",IF(ISERROR(VLOOKUP(K5,Athletes!$A:$B,2,FALSE)),"?",VLOOKUP(K5,Athletes!$A:$B,2,FALSE)))</f>
        <v/>
      </c>
      <c r="L6" s="36" t="str">
        <f>IF(L5="","",IF(ISERROR(VLOOKUP(L5,Athletes!$A:$B,2,FALSE)),"?",VLOOKUP(L5,Athletes!$A:$B,2,FALSE)))</f>
        <v/>
      </c>
    </row>
    <row r="7" spans="1:12" x14ac:dyDescent="0.3">
      <c r="A7" s="79"/>
      <c r="B7" s="79"/>
      <c r="C7" s="28">
        <v>14.2</v>
      </c>
      <c r="D7" s="28">
        <v>14.7</v>
      </c>
      <c r="E7" s="28">
        <v>15.2</v>
      </c>
      <c r="F7" s="28">
        <v>15.3</v>
      </c>
      <c r="G7" s="28"/>
      <c r="H7" s="28"/>
      <c r="I7" s="28"/>
      <c r="J7" s="28"/>
      <c r="K7" s="28"/>
      <c r="L7" s="71"/>
    </row>
    <row r="8" spans="1:12" x14ac:dyDescent="0.3">
      <c r="A8" s="81" t="s">
        <v>28</v>
      </c>
      <c r="B8" s="81" t="s">
        <v>34</v>
      </c>
      <c r="C8" s="31">
        <v>138</v>
      </c>
      <c r="D8" s="31">
        <v>142</v>
      </c>
      <c r="E8" s="31">
        <v>140</v>
      </c>
      <c r="F8" s="31">
        <v>85</v>
      </c>
      <c r="G8" s="31">
        <v>141</v>
      </c>
      <c r="H8" s="31"/>
      <c r="I8" s="31"/>
      <c r="J8" s="31"/>
      <c r="K8" s="31"/>
      <c r="L8" s="72"/>
    </row>
    <row r="9" spans="1:12" x14ac:dyDescent="0.3">
      <c r="A9" s="82"/>
      <c r="B9" s="82"/>
      <c r="C9" s="26" t="str">
        <f>IF(C8="","",IF(ISERROR(VLOOKUP(C8,Athletes!$A:$B,2,FALSE)),"?",VLOOKUP(C8,Athletes!$A:$B,2,FALSE)))</f>
        <v>Freddie Denyssen</v>
      </c>
      <c r="D9" s="26" t="str">
        <f>IF(D8="","",IF(ISERROR(VLOOKUP(D8,Athletes!$A:$B,2,FALSE)),"?",VLOOKUP(D8,Athletes!$A:$B,2,FALSE)))</f>
        <v>William Waghorn</v>
      </c>
      <c r="E9" s="26" t="str">
        <f>IF(E8="","",IF(ISERROR(VLOOKUP(E8,Athletes!$A:$B,2,FALSE)),"?",VLOOKUP(E8,Athletes!$A:$B,2,FALSE)))</f>
        <v>Stanley Mansfield</v>
      </c>
      <c r="F9" s="26" t="str">
        <f>IF(F8="","",IF(ISERROR(VLOOKUP(F8,Athletes!$A:$B,2,FALSE)),"?",VLOOKUP(F8,Athletes!$A:$B,2,FALSE)))</f>
        <v>Ethan O'Donnell</v>
      </c>
      <c r="G9" s="26" t="str">
        <f>IF(G8="","",IF(ISERROR(VLOOKUP(G8,Athletes!$A:$B,2,FALSE)),"?",VLOOKUP(G8,Athletes!$A:$B,2,FALSE)))</f>
        <v>Myles  Kennedy</v>
      </c>
      <c r="H9" s="26" t="str">
        <f>IF(H8="","",IF(ISERROR(VLOOKUP(H8,Athletes!$A:$B,2,FALSE)),"?",VLOOKUP(H8,Athletes!$A:$B,2,FALSE)))</f>
        <v/>
      </c>
      <c r="I9" s="26" t="str">
        <f>IF(I8="","",IF(ISERROR(VLOOKUP(I8,Athletes!$A:$B,2,FALSE)),"?",VLOOKUP(I8,Athletes!$A:$B,2,FALSE)))</f>
        <v/>
      </c>
      <c r="J9" s="26" t="str">
        <f>IF(J8="","",IF(ISERROR(VLOOKUP(J8,Athletes!$A:$B,2,FALSE)),"?",VLOOKUP(J8,Athletes!$A:$B,2,FALSE)))</f>
        <v/>
      </c>
      <c r="K9" s="26" t="str">
        <f>IF(K8="","",IF(ISERROR(VLOOKUP(K8,Athletes!$A:$B,2,FALSE)),"?",VLOOKUP(K8,Athletes!$A:$B,2,FALSE)))</f>
        <v/>
      </c>
      <c r="L9" s="36" t="str">
        <f>IF(L8="","",IF(ISERROR(VLOOKUP(L8,Athletes!$A:$B,2,FALSE)),"?",VLOOKUP(L8,Athletes!$A:$B,2,FALSE)))</f>
        <v/>
      </c>
    </row>
    <row r="10" spans="1:12" x14ac:dyDescent="0.3">
      <c r="A10" s="82"/>
      <c r="B10" s="83"/>
      <c r="C10" s="28">
        <v>26.1</v>
      </c>
      <c r="D10" s="28">
        <v>27.5</v>
      </c>
      <c r="E10" s="28">
        <v>28.7</v>
      </c>
      <c r="F10" s="28">
        <v>29.4</v>
      </c>
      <c r="G10" s="28">
        <v>29.4</v>
      </c>
      <c r="H10" s="28"/>
      <c r="I10" s="28"/>
      <c r="J10" s="28"/>
      <c r="K10" s="28"/>
      <c r="L10" s="71"/>
    </row>
    <row r="11" spans="1:12" x14ac:dyDescent="0.3">
      <c r="A11" s="82"/>
      <c r="B11" s="82" t="s">
        <v>35</v>
      </c>
      <c r="C11" s="27">
        <v>88</v>
      </c>
      <c r="D11" s="27">
        <v>155</v>
      </c>
      <c r="E11" s="27">
        <v>55</v>
      </c>
      <c r="F11" s="27">
        <v>61</v>
      </c>
      <c r="G11" s="27">
        <v>27</v>
      </c>
      <c r="H11" s="27">
        <v>54</v>
      </c>
      <c r="I11" s="27"/>
      <c r="J11" s="27"/>
      <c r="K11" s="27"/>
      <c r="L11" s="70"/>
    </row>
    <row r="12" spans="1:12" x14ac:dyDescent="0.3">
      <c r="A12" s="82"/>
      <c r="B12" s="82"/>
      <c r="C12" s="26" t="str">
        <f>IF(C11="","",IF(ISERROR(VLOOKUP(C11,Athletes!$A:$B,2,FALSE)),"?",VLOOKUP(C11,Athletes!$A:$B,2,FALSE)))</f>
        <v>Harry Clarke</v>
      </c>
      <c r="D12" s="26" t="str">
        <f>IF(D11="","",IF(ISERROR(VLOOKUP(D11,Athletes!$A:$B,2,FALSE)),"?",VLOOKUP(D11,Athletes!$A:$B,2,FALSE)))</f>
        <v>Sam  Sullivan</v>
      </c>
      <c r="E12" s="26" t="str">
        <f>IF(E11="","",IF(ISERROR(VLOOKUP(E11,Athletes!$A:$B,2,FALSE)),"?",VLOOKUP(E11,Athletes!$A:$B,2,FALSE)))</f>
        <v>Mia Barnes</v>
      </c>
      <c r="F12" s="26" t="str">
        <f>IF(F11="","",IF(ISERROR(VLOOKUP(F11,Athletes!$A:$B,2,FALSE)),"?",VLOOKUP(F11,Athletes!$A:$B,2,FALSE)))</f>
        <v>Katie Harrison</v>
      </c>
      <c r="G12" s="26" t="str">
        <f>IF(G11="","",IF(ISERROR(VLOOKUP(G11,Athletes!$A:$B,2,FALSE)),"?",VLOOKUP(G11,Athletes!$A:$B,2,FALSE)))</f>
        <v>Archer Pilkington</v>
      </c>
      <c r="H12" s="26" t="str">
        <f>IF(H11="","",IF(ISERROR(VLOOKUP(H11,Athletes!$A:$B,2,FALSE)),"?",VLOOKUP(H11,Athletes!$A:$B,2,FALSE)))</f>
        <v>Sophie Ware</v>
      </c>
      <c r="I12" s="26" t="str">
        <f>IF(I11="","",IF(ISERROR(VLOOKUP(I11,Athletes!$A:$B,2,FALSE)),"?",VLOOKUP(I11,Athletes!$A:$B,2,FALSE)))</f>
        <v/>
      </c>
      <c r="J12" s="26" t="str">
        <f>IF(J11="","",IF(ISERROR(VLOOKUP(J11,Athletes!$A:$B,2,FALSE)),"?",VLOOKUP(J11,Athletes!$A:$B,2,FALSE)))</f>
        <v/>
      </c>
      <c r="K12" s="26" t="str">
        <f>IF(K11="","",IF(ISERROR(VLOOKUP(K11,Athletes!$A:$B,2,FALSE)),"?",VLOOKUP(K11,Athletes!$A:$B,2,FALSE)))</f>
        <v/>
      </c>
      <c r="L12" s="36" t="str">
        <f>IF(L11="","",IF(ISERROR(VLOOKUP(L11,Athletes!$A:$B,2,FALSE)),"?",VLOOKUP(L11,Athletes!$A:$B,2,FALSE)))</f>
        <v/>
      </c>
    </row>
    <row r="13" spans="1:12" x14ac:dyDescent="0.3">
      <c r="A13" s="82"/>
      <c r="B13" s="83"/>
      <c r="C13" s="28">
        <v>26.4</v>
      </c>
      <c r="D13" s="28">
        <v>26.8</v>
      </c>
      <c r="E13" s="28">
        <v>27.1</v>
      </c>
      <c r="F13" s="28">
        <v>27.7</v>
      </c>
      <c r="G13" s="28">
        <v>28</v>
      </c>
      <c r="H13" s="28">
        <v>28.6</v>
      </c>
      <c r="I13" s="28"/>
      <c r="J13" s="28"/>
      <c r="K13" s="28"/>
      <c r="L13" s="71"/>
    </row>
    <row r="14" spans="1:12" x14ac:dyDescent="0.3">
      <c r="A14" s="82"/>
      <c r="B14" s="81" t="s">
        <v>36</v>
      </c>
      <c r="C14" s="31">
        <v>69</v>
      </c>
      <c r="D14" s="31">
        <v>66</v>
      </c>
      <c r="E14" s="31">
        <v>247</v>
      </c>
      <c r="F14" s="31">
        <v>249</v>
      </c>
      <c r="G14" s="31">
        <v>68</v>
      </c>
      <c r="H14" s="31">
        <v>65</v>
      </c>
      <c r="I14" s="31"/>
      <c r="J14" s="31"/>
      <c r="K14" s="31"/>
      <c r="L14" s="72"/>
    </row>
    <row r="15" spans="1:12" x14ac:dyDescent="0.3">
      <c r="A15" s="82"/>
      <c r="B15" s="82"/>
      <c r="C15" s="26" t="str">
        <f>IF(C14="","",IF(ISERROR(VLOOKUP(C14,Athletes!$A:$B,2,FALSE)),"?",VLOOKUP(C14,Athletes!$A:$B,2,FALSE)))</f>
        <v>Liam Thomas</v>
      </c>
      <c r="D15" s="26" t="str">
        <f>IF(D14="","",IF(ISERROR(VLOOKUP(D14,Athletes!$A:$B,2,FALSE)),"?",VLOOKUP(D14,Athletes!$A:$B,2,FALSE)))</f>
        <v>Nilukshan Sasikumar</v>
      </c>
      <c r="E15" s="26" t="str">
        <f>IF(E14="","",IF(ISERROR(VLOOKUP(E14,Athletes!$A:$B,2,FALSE)),"?",VLOOKUP(E14,Athletes!$A:$B,2,FALSE)))</f>
        <v>Ethan Best</v>
      </c>
      <c r="F15" s="26" t="str">
        <f>IF(F14="","",IF(ISERROR(VLOOKUP(F14,Athletes!$A:$B,2,FALSE)),"?",VLOOKUP(F14,Athletes!$A:$B,2,FALSE)))</f>
        <v>Toby Johnstone</v>
      </c>
      <c r="G15" s="26" t="str">
        <f>IF(G14="","",IF(ISERROR(VLOOKUP(G14,Athletes!$A:$B,2,FALSE)),"?",VLOOKUP(G14,Athletes!$A:$B,2,FALSE)))</f>
        <v>Callum Ware</v>
      </c>
      <c r="H15" s="26" t="str">
        <f>IF(H14="","",IF(ISERROR(VLOOKUP(H14,Athletes!$A:$B,2,FALSE)),"?",VLOOKUP(H14,Athletes!$A:$B,2,FALSE)))</f>
        <v>Gharan Kunalam</v>
      </c>
      <c r="I15" s="26" t="str">
        <f>IF(I14="","",IF(ISERROR(VLOOKUP(I14,Athletes!$A:$B,2,FALSE)),"?",VLOOKUP(I14,Athletes!$A:$B,2,FALSE)))</f>
        <v/>
      </c>
      <c r="J15" s="26" t="str">
        <f>IF(J14="","",IF(ISERROR(VLOOKUP(J14,Athletes!$A:$B,2,FALSE)),"?",VLOOKUP(J14,Athletes!$A:$B,2,FALSE)))</f>
        <v/>
      </c>
      <c r="K15" s="26" t="str">
        <f>IF(K14="","",IF(ISERROR(VLOOKUP(K14,Athletes!$A:$B,2,FALSE)),"?",VLOOKUP(K14,Athletes!$A:$B,2,FALSE)))</f>
        <v/>
      </c>
      <c r="L15" s="36" t="str">
        <f>IF(L14="","",IF(ISERROR(VLOOKUP(L14,Athletes!$A:$B,2,FALSE)),"?",VLOOKUP(L14,Athletes!$A:$B,2,FALSE)))</f>
        <v/>
      </c>
    </row>
    <row r="16" spans="1:12" x14ac:dyDescent="0.3">
      <c r="A16" s="83"/>
      <c r="B16" s="83"/>
      <c r="C16" s="28">
        <v>25.4</v>
      </c>
      <c r="D16" s="28">
        <v>25.9</v>
      </c>
      <c r="E16" s="28">
        <v>25.9</v>
      </c>
      <c r="F16" s="28">
        <v>26.1</v>
      </c>
      <c r="G16" s="28">
        <v>27.2</v>
      </c>
      <c r="H16" s="28">
        <v>28.3</v>
      </c>
      <c r="I16" s="28"/>
      <c r="J16" s="28"/>
      <c r="K16" s="28"/>
      <c r="L16" s="71"/>
    </row>
    <row r="17" spans="1:12" x14ac:dyDescent="0.3">
      <c r="A17" s="81" t="s">
        <v>23</v>
      </c>
      <c r="B17" s="82" t="s">
        <v>178</v>
      </c>
      <c r="C17" s="27">
        <v>3</v>
      </c>
      <c r="D17" s="27">
        <v>5</v>
      </c>
      <c r="E17" s="27">
        <v>2</v>
      </c>
      <c r="F17" s="27">
        <v>8</v>
      </c>
      <c r="G17" s="27">
        <v>6</v>
      </c>
      <c r="H17" s="27">
        <v>10</v>
      </c>
      <c r="I17" s="27">
        <v>9</v>
      </c>
      <c r="J17" s="27">
        <v>7</v>
      </c>
      <c r="K17" s="27">
        <v>50</v>
      </c>
      <c r="L17" s="70">
        <v>49</v>
      </c>
    </row>
    <row r="18" spans="1:12" x14ac:dyDescent="0.3">
      <c r="A18" s="82"/>
      <c r="B18" s="82"/>
      <c r="C18" s="26" t="str">
        <f>IF(C17="","",IF(ISERROR(VLOOKUP(C17,Athletes!$A:$B,2,FALSE)),"?",VLOOKUP(C17,Athletes!$A:$B,2,FALSE)))</f>
        <v>Alex Koloutsos</v>
      </c>
      <c r="D18" s="26" t="str">
        <f>IF(D17="","",IF(ISERROR(VLOOKUP(D17,Athletes!$A:$B,2,FALSE)),"?",VLOOKUP(D17,Athletes!$A:$B,2,FALSE)))</f>
        <v>Betty Grice</v>
      </c>
      <c r="E18" s="26" t="str">
        <f>IF(E17="","",IF(ISERROR(VLOOKUP(E17,Athletes!$A:$B,2,FALSE)),"?",VLOOKUP(E17,Athletes!$A:$B,2,FALSE)))</f>
        <v>Gracie Fox</v>
      </c>
      <c r="F18" s="26" t="str">
        <f>IF(F17="","",IF(ISERROR(VLOOKUP(F17,Athletes!$A:$B,2,FALSE)),"?",VLOOKUP(F17,Athletes!$A:$B,2,FALSE)))</f>
        <v>Esme Murray</v>
      </c>
      <c r="G18" s="26" t="str">
        <f>IF(G17="","",IF(ISERROR(VLOOKUP(G17,Athletes!$A:$B,2,FALSE)),"?",VLOOKUP(G17,Athletes!$A:$B,2,FALSE)))</f>
        <v>Klara Novak-Wightman</v>
      </c>
      <c r="H18" s="26" t="str">
        <f>IF(H17="","",IF(ISERROR(VLOOKUP(H17,Athletes!$A:$B,2,FALSE)),"?",VLOOKUP(H17,Athletes!$A:$B,2,FALSE)))</f>
        <v>Evie  Hunter</v>
      </c>
      <c r="I18" s="26" t="str">
        <f>IF(I17="","",IF(ISERROR(VLOOKUP(I17,Athletes!$A:$B,2,FALSE)),"?",VLOOKUP(I17,Athletes!$A:$B,2,FALSE)))</f>
        <v>Bobbie Murray</v>
      </c>
      <c r="J18" s="26" t="str">
        <f>IF(J17="","",IF(ISERROR(VLOOKUP(J17,Athletes!$A:$B,2,FALSE)),"?",VLOOKUP(J17,Athletes!$A:$B,2,FALSE)))</f>
        <v>Ada Greenaway</v>
      </c>
      <c r="K18" s="26" t="str">
        <f>IF(K17="","",IF(ISERROR(VLOOKUP(K17,Athletes!$A:$B,2,FALSE)),"?",VLOOKUP(K17,Athletes!$A:$B,2,FALSE)))</f>
        <v>Clara Martin</v>
      </c>
      <c r="L18" s="36" t="str">
        <f>IF(L17="","",IF(ISERROR(VLOOKUP(L17,Athletes!$A:$B,2,FALSE)),"?",VLOOKUP(L17,Athletes!$A:$B,2,FALSE)))</f>
        <v>Isabel Hemsley</v>
      </c>
    </row>
    <row r="19" spans="1:12" x14ac:dyDescent="0.3">
      <c r="A19" s="82"/>
      <c r="B19" s="83"/>
      <c r="C19" s="28" t="s">
        <v>98</v>
      </c>
      <c r="D19" s="28" t="s">
        <v>113</v>
      </c>
      <c r="E19" s="28" t="s">
        <v>119</v>
      </c>
      <c r="F19" s="28" t="s">
        <v>119</v>
      </c>
      <c r="G19" s="28" t="s">
        <v>183</v>
      </c>
      <c r="H19" s="28" t="s">
        <v>115</v>
      </c>
      <c r="I19" s="28" t="s">
        <v>103</v>
      </c>
      <c r="J19" s="28" t="s">
        <v>184</v>
      </c>
      <c r="K19" s="28" t="s">
        <v>120</v>
      </c>
      <c r="L19" s="71" t="s">
        <v>185</v>
      </c>
    </row>
    <row r="20" spans="1:12" x14ac:dyDescent="0.3">
      <c r="A20" s="82"/>
      <c r="B20" s="81" t="s">
        <v>177</v>
      </c>
      <c r="C20" s="31">
        <v>45</v>
      </c>
      <c r="D20" s="31">
        <v>141</v>
      </c>
      <c r="E20" s="31">
        <v>44</v>
      </c>
      <c r="F20" s="31">
        <v>43</v>
      </c>
      <c r="G20" s="31"/>
      <c r="H20" s="31"/>
      <c r="I20" s="31"/>
      <c r="J20" s="31"/>
      <c r="K20" s="31"/>
      <c r="L20" s="72"/>
    </row>
    <row r="21" spans="1:12" x14ac:dyDescent="0.3">
      <c r="A21" s="82"/>
      <c r="B21" s="82"/>
      <c r="C21" s="30" t="str">
        <f>IF(C20="","",IF(ISERROR(VLOOKUP(C20,Athletes!$A:$B,2,FALSE)),"?",VLOOKUP(C20,Athletes!$A:$B,2,FALSE)))</f>
        <v>Aaron Legrain</v>
      </c>
      <c r="D21" s="30" t="str">
        <f>IF(D20="","",IF(ISERROR(VLOOKUP(D20,Athletes!$A:$B,2,FALSE)),"?",VLOOKUP(D20,Athletes!$A:$B,2,FALSE)))</f>
        <v>Myles  Kennedy</v>
      </c>
      <c r="E21" s="30" t="str">
        <f>IF(E20="","",IF(ISERROR(VLOOKUP(E20,Athletes!$A:$B,2,FALSE)),"?",VLOOKUP(E20,Athletes!$A:$B,2,FALSE)))</f>
        <v>Ethan Cowell</v>
      </c>
      <c r="F21" s="30" t="str">
        <f>IF(F20="","",IF(ISERROR(VLOOKUP(F20,Athletes!$A:$B,2,FALSE)),"?",VLOOKUP(F20,Athletes!$A:$B,2,FALSE)))</f>
        <v>Charlie Coleman</v>
      </c>
      <c r="G21" s="30" t="str">
        <f>IF(G20="","",IF(ISERROR(VLOOKUP(G20,Athletes!$A:$B,2,FALSE)),"?",VLOOKUP(G20,Athletes!$A:$B,2,FALSE)))</f>
        <v/>
      </c>
      <c r="H21" s="30" t="str">
        <f>IF(H20="","",IF(ISERROR(VLOOKUP(H20,Athletes!$A:$B,2,FALSE)),"?",VLOOKUP(H20,Athletes!$A:$B,2,FALSE)))</f>
        <v/>
      </c>
      <c r="I21" s="30" t="str">
        <f>IF(I20="","",IF(ISERROR(VLOOKUP(I20,Athletes!$A:$B,2,FALSE)),"?",VLOOKUP(I20,Athletes!$A:$B,2,FALSE)))</f>
        <v/>
      </c>
      <c r="J21" s="30" t="str">
        <f>IF(J20="","",IF(ISERROR(VLOOKUP(J20,Athletes!$A:$B,2,FALSE)),"?",VLOOKUP(J20,Athletes!$A:$B,2,FALSE)))</f>
        <v/>
      </c>
      <c r="K21" s="30" t="str">
        <f>IF(K20="","",IF(ISERROR(VLOOKUP(K20,Athletes!$A:$B,2,FALSE)),"?",VLOOKUP(K20,Athletes!$A:$B,2,FALSE)))</f>
        <v/>
      </c>
      <c r="L21" s="73" t="str">
        <f>IF(L20="","",IF(ISERROR(VLOOKUP(L20,Athletes!$A:$B,2,FALSE)),"?",VLOOKUP(L20,Athletes!$A:$B,2,FALSE)))</f>
        <v/>
      </c>
    </row>
    <row r="22" spans="1:12" x14ac:dyDescent="0.3">
      <c r="A22" s="82"/>
      <c r="B22" s="87"/>
      <c r="C22" s="67" t="s">
        <v>183</v>
      </c>
      <c r="D22" s="67" t="s">
        <v>195</v>
      </c>
      <c r="E22" s="67" t="s">
        <v>189</v>
      </c>
      <c r="F22" s="67" t="s">
        <v>190</v>
      </c>
      <c r="G22" s="67"/>
      <c r="H22" s="67"/>
      <c r="I22" s="67"/>
      <c r="J22" s="67"/>
      <c r="K22" s="67"/>
      <c r="L22" s="74"/>
    </row>
    <row r="23" spans="1:12" x14ac:dyDescent="0.3">
      <c r="A23" s="82"/>
      <c r="B23" s="81" t="s">
        <v>180</v>
      </c>
      <c r="C23" s="31">
        <v>205</v>
      </c>
      <c r="D23" s="31">
        <v>18</v>
      </c>
      <c r="E23" s="31">
        <v>17</v>
      </c>
      <c r="F23" s="31">
        <v>22</v>
      </c>
      <c r="G23" s="31">
        <v>256</v>
      </c>
      <c r="H23" s="31"/>
      <c r="I23" s="31"/>
      <c r="J23" s="31"/>
      <c r="K23" s="31"/>
      <c r="L23" s="72"/>
    </row>
    <row r="24" spans="1:12" ht="14.4" customHeight="1" x14ac:dyDescent="0.3">
      <c r="A24" s="82"/>
      <c r="B24" s="82"/>
      <c r="C24" s="30" t="str">
        <f>IF(C23="","",IF(ISERROR(VLOOKUP(C23,Athletes!$A:$B,2,FALSE)),"?",VLOOKUP(C23,Athletes!$A:$B,2,FALSE)))</f>
        <v>Jessica Taylor</v>
      </c>
      <c r="D24" s="30" t="str">
        <f>IF(D23="","",IF(ISERROR(VLOOKUP(D23,Athletes!$A:$B,2,FALSE)),"?",VLOOKUP(D23,Athletes!$A:$B,2,FALSE)))</f>
        <v>Charley Short</v>
      </c>
      <c r="E24" s="30" t="str">
        <f>IF(E23="","",IF(ISERROR(VLOOKUP(E23,Athletes!$A:$B,2,FALSE)),"?",VLOOKUP(E23,Athletes!$A:$B,2,FALSE)))</f>
        <v>Jaiten Best</v>
      </c>
      <c r="F24" s="30" t="str">
        <f>IF(F23="","",IF(ISERROR(VLOOKUP(F23,Athletes!$A:$B,2,FALSE)),"?",VLOOKUP(F23,Athletes!$A:$B,2,FALSE)))</f>
        <v>Evie Murray</v>
      </c>
      <c r="G24" s="30" t="str">
        <f>IF(G23="","",IF(ISERROR(VLOOKUP(G23,Athletes!$A:$B,2,FALSE)),"?",VLOOKUP(G23,Athletes!$A:$B,2,FALSE)))</f>
        <v>Hope Norman</v>
      </c>
      <c r="H24" s="30" t="str">
        <f>IF(H23="","",IF(ISERROR(VLOOKUP(H23,Athletes!$A:$B,2,FALSE)),"?",VLOOKUP(H23,Athletes!$A:$B,2,FALSE)))</f>
        <v/>
      </c>
      <c r="I24" s="30" t="str">
        <f>IF(I23="","",IF(ISERROR(VLOOKUP(I23,Athletes!$A:$B,2,FALSE)),"?",VLOOKUP(I23,Athletes!$A:$B,2,FALSE)))</f>
        <v/>
      </c>
      <c r="J24" s="30" t="str">
        <f>IF(J23="","",IF(ISERROR(VLOOKUP(J23,Athletes!$A:$B,2,FALSE)),"?",VLOOKUP(J23,Athletes!$A:$B,2,FALSE)))</f>
        <v/>
      </c>
      <c r="K24" s="30" t="str">
        <f>IF(K23="","",IF(ISERROR(VLOOKUP(K23,Athletes!$A:$B,2,FALSE)),"?",VLOOKUP(K23,Athletes!$A:$B,2,FALSE)))</f>
        <v/>
      </c>
      <c r="L24" s="73" t="str">
        <f>IF(L23="","",IF(ISERROR(VLOOKUP(L23,Athletes!$A:$B,2,FALSE)),"?",VLOOKUP(L23,Athletes!$A:$B,2,FALSE)))</f>
        <v/>
      </c>
    </row>
    <row r="25" spans="1:12" x14ac:dyDescent="0.3">
      <c r="A25" s="82"/>
      <c r="B25" s="87"/>
      <c r="C25" s="67" t="s">
        <v>191</v>
      </c>
      <c r="D25" s="67" t="s">
        <v>192</v>
      </c>
      <c r="E25" s="67" t="s">
        <v>162</v>
      </c>
      <c r="F25" s="67" t="s">
        <v>193</v>
      </c>
      <c r="G25" s="67" t="s">
        <v>194</v>
      </c>
      <c r="H25" s="67"/>
      <c r="I25" s="67"/>
      <c r="J25" s="67"/>
      <c r="K25" s="67"/>
      <c r="L25" s="74"/>
    </row>
    <row r="26" spans="1:12" x14ac:dyDescent="0.3">
      <c r="A26" s="82"/>
      <c r="B26" s="81" t="s">
        <v>179</v>
      </c>
      <c r="C26" s="31">
        <v>23</v>
      </c>
      <c r="D26" s="31">
        <v>140</v>
      </c>
      <c r="E26" s="31"/>
      <c r="F26" s="31"/>
      <c r="G26" s="31"/>
      <c r="H26" s="31"/>
      <c r="I26" s="31"/>
      <c r="J26" s="31"/>
      <c r="K26" s="31"/>
      <c r="L26" s="72"/>
    </row>
    <row r="27" spans="1:12" x14ac:dyDescent="0.3">
      <c r="A27" s="82"/>
      <c r="B27" s="82"/>
      <c r="C27" s="30" t="str">
        <f>IF(C26="","",IF(ISERROR(VLOOKUP(C26,Athletes!$A:$B,2,FALSE)),"?",VLOOKUP(C26,Athletes!$A:$B,2,FALSE)))</f>
        <v>Jude Porter</v>
      </c>
      <c r="D27" s="30" t="str">
        <f>IF(D26="","",IF(ISERROR(VLOOKUP(D26,Athletes!$A:$B,2,FALSE)),"?",VLOOKUP(D26,Athletes!$A:$B,2,FALSE)))</f>
        <v>Stanley Mansfield</v>
      </c>
      <c r="E27" s="30" t="str">
        <f>IF(E26="","",IF(ISERROR(VLOOKUP(E26,Athletes!$A:$B,2,FALSE)),"?",VLOOKUP(E26,Athletes!$A:$B,2,FALSE)))</f>
        <v/>
      </c>
      <c r="F27" s="30" t="str">
        <f>IF(F26="","",IF(ISERROR(VLOOKUP(F26,Athletes!$A:$B,2,FALSE)),"?",VLOOKUP(F26,Athletes!$A:$B,2,FALSE)))</f>
        <v/>
      </c>
      <c r="G27" s="30" t="str">
        <f>IF(G26="","",IF(ISERROR(VLOOKUP(G26,Athletes!$A:$B,2,FALSE)),"?",VLOOKUP(G26,Athletes!$A:$B,2,FALSE)))</f>
        <v/>
      </c>
      <c r="H27" s="30" t="str">
        <f>IF(H26="","",IF(ISERROR(VLOOKUP(H26,Athletes!$A:$B,2,FALSE)),"?",VLOOKUP(H26,Athletes!$A:$B,2,FALSE)))</f>
        <v/>
      </c>
      <c r="I27" s="30" t="str">
        <f>IF(I26="","",IF(ISERROR(VLOOKUP(I26,Athletes!$A:$B,2,FALSE)),"?",VLOOKUP(I26,Athletes!$A:$B,2,FALSE)))</f>
        <v/>
      </c>
      <c r="J27" s="30" t="str">
        <f>IF(J26="","",IF(ISERROR(VLOOKUP(J26,Athletes!$A:$B,2,FALSE)),"?",VLOOKUP(J26,Athletes!$A:$B,2,FALSE)))</f>
        <v/>
      </c>
      <c r="K27" s="30" t="str">
        <f>IF(K26="","",IF(ISERROR(VLOOKUP(K26,Athletes!$A:$B,2,FALSE)),"?",VLOOKUP(K26,Athletes!$A:$B,2,FALSE)))</f>
        <v/>
      </c>
      <c r="L27" s="73" t="str">
        <f>IF(L26="","",IF(ISERROR(VLOOKUP(L26,Athletes!$A:$B,2,FALSE)),"?",VLOOKUP(L26,Athletes!$A:$B,2,FALSE)))</f>
        <v/>
      </c>
    </row>
    <row r="28" spans="1:12" ht="14.4" customHeight="1" x14ac:dyDescent="0.3">
      <c r="A28" s="82"/>
      <c r="B28" s="87"/>
      <c r="C28" s="67" t="s">
        <v>162</v>
      </c>
      <c r="D28" s="67" t="s">
        <v>117</v>
      </c>
      <c r="E28" s="67"/>
      <c r="F28" s="67"/>
      <c r="G28" s="67"/>
      <c r="H28" s="67"/>
      <c r="I28" s="67"/>
      <c r="J28" s="67"/>
      <c r="K28" s="67"/>
      <c r="L28" s="74"/>
    </row>
    <row r="29" spans="1:12" x14ac:dyDescent="0.3">
      <c r="A29" s="82"/>
      <c r="B29" s="81" t="s">
        <v>181</v>
      </c>
      <c r="C29" s="31">
        <v>149</v>
      </c>
      <c r="D29" s="31">
        <v>72</v>
      </c>
      <c r="E29" s="31"/>
      <c r="F29" s="31"/>
      <c r="G29" s="31"/>
      <c r="H29" s="31"/>
      <c r="I29" s="31"/>
      <c r="J29" s="31"/>
      <c r="K29" s="31"/>
      <c r="L29" s="72"/>
    </row>
    <row r="30" spans="1:12" x14ac:dyDescent="0.3">
      <c r="A30" s="82"/>
      <c r="B30" s="82"/>
      <c r="C30" s="30" t="str">
        <f>IF(C29="","",IF(ISERROR(VLOOKUP(C29,Athletes!$A:$B,2,FALSE)),"?",VLOOKUP(C29,Athletes!$A:$B,2,FALSE)))</f>
        <v>Evie Delahunt</v>
      </c>
      <c r="D30" s="30" t="str">
        <f>IF(D29="","",IF(ISERROR(VLOOKUP(D29,Athletes!$A:$B,2,FALSE)),"?",VLOOKUP(D29,Athletes!$A:$B,2,FALSE)))</f>
        <v>Millie Davey</v>
      </c>
      <c r="E30" s="30" t="str">
        <f>IF(E29="","",IF(ISERROR(VLOOKUP(E29,Athletes!$A:$B,2,FALSE)),"?",VLOOKUP(E29,Athletes!$A:$B,2,FALSE)))</f>
        <v/>
      </c>
      <c r="F30" s="30" t="str">
        <f>IF(F29="","",IF(ISERROR(VLOOKUP(F29,Athletes!$A:$B,2,FALSE)),"?",VLOOKUP(F29,Athletes!$A:$B,2,FALSE)))</f>
        <v/>
      </c>
      <c r="G30" s="30" t="str">
        <f>IF(G29="","",IF(ISERROR(VLOOKUP(G29,Athletes!$A:$B,2,FALSE)),"?",VLOOKUP(G29,Athletes!$A:$B,2,FALSE)))</f>
        <v/>
      </c>
      <c r="H30" s="30" t="str">
        <f>IF(H29="","",IF(ISERROR(VLOOKUP(H29,Athletes!$A:$B,2,FALSE)),"?",VLOOKUP(H29,Athletes!$A:$B,2,FALSE)))</f>
        <v/>
      </c>
      <c r="I30" s="30" t="str">
        <f>IF(I29="","",IF(ISERROR(VLOOKUP(I29,Athletes!$A:$B,2,FALSE)),"?",VLOOKUP(I29,Athletes!$A:$B,2,FALSE)))</f>
        <v/>
      </c>
      <c r="J30" s="30" t="str">
        <f>IF(J29="","",IF(ISERROR(VLOOKUP(J29,Athletes!$A:$B,2,FALSE)),"?",VLOOKUP(J29,Athletes!$A:$B,2,FALSE)))</f>
        <v/>
      </c>
      <c r="K30" s="30" t="str">
        <f>IF(K29="","",IF(ISERROR(VLOOKUP(K29,Athletes!$A:$B,2,FALSE)),"?",VLOOKUP(K29,Athletes!$A:$B,2,FALSE)))</f>
        <v/>
      </c>
      <c r="L30" s="73" t="str">
        <f>IF(L29="","",IF(ISERROR(VLOOKUP(L29,Athletes!$A:$B,2,FALSE)),"?",VLOOKUP(L29,Athletes!$A:$B,2,FALSE)))</f>
        <v/>
      </c>
    </row>
    <row r="31" spans="1:12" x14ac:dyDescent="0.3">
      <c r="A31" s="87"/>
      <c r="B31" s="87"/>
      <c r="C31" s="67" t="s">
        <v>193</v>
      </c>
      <c r="D31" s="67" t="s">
        <v>120</v>
      </c>
      <c r="E31" s="67"/>
      <c r="F31" s="67"/>
      <c r="G31" s="67"/>
      <c r="H31" s="67"/>
      <c r="I31" s="67"/>
      <c r="J31" s="67"/>
      <c r="K31" s="67"/>
      <c r="L31" s="74"/>
    </row>
    <row r="32" spans="1:12" ht="14.4" customHeight="1" x14ac:dyDescent="0.3">
      <c r="A32" s="86" t="s">
        <v>358</v>
      </c>
      <c r="B32" s="81" t="s">
        <v>182</v>
      </c>
      <c r="C32" s="27">
        <v>69</v>
      </c>
      <c r="D32" s="27">
        <v>247</v>
      </c>
      <c r="E32" s="27">
        <v>66</v>
      </c>
      <c r="F32" s="27">
        <v>68</v>
      </c>
      <c r="G32" s="27">
        <v>65</v>
      </c>
      <c r="H32" s="27"/>
      <c r="I32" s="27"/>
      <c r="J32" s="27"/>
      <c r="K32" s="27"/>
      <c r="L32" s="70"/>
    </row>
    <row r="33" spans="1:12" ht="15" customHeight="1" x14ac:dyDescent="0.3">
      <c r="A33" s="84"/>
      <c r="B33" s="82"/>
      <c r="C33" s="26" t="str">
        <f>IF(C32="","",IF(ISERROR(VLOOKUP(C32,Athletes!$A:$B,2,FALSE)),"?",VLOOKUP(C32,Athletes!$A:$B,2,FALSE)))</f>
        <v>Liam Thomas</v>
      </c>
      <c r="D33" s="26" t="str">
        <f>IF(D32="","",IF(ISERROR(VLOOKUP(D32,Athletes!$A:$B,2,FALSE)),"?",VLOOKUP(D32,Athletes!$A:$B,2,FALSE)))</f>
        <v>Ethan Best</v>
      </c>
      <c r="E33" s="26" t="str">
        <f>IF(E32="","",IF(ISERROR(VLOOKUP(E32,Athletes!$A:$B,2,FALSE)),"?",VLOOKUP(E32,Athletes!$A:$B,2,FALSE)))</f>
        <v>Nilukshan Sasikumar</v>
      </c>
      <c r="F33" s="26" t="str">
        <f>IF(F32="","",IF(ISERROR(VLOOKUP(F32,Athletes!$A:$B,2,FALSE)),"?",VLOOKUP(F32,Athletes!$A:$B,2,FALSE)))</f>
        <v>Callum Ware</v>
      </c>
      <c r="G33" s="26" t="str">
        <f>IF(G32="","",IF(ISERROR(VLOOKUP(G32,Athletes!$A:$B,2,FALSE)),"?",VLOOKUP(G32,Athletes!$A:$B,2,FALSE)))</f>
        <v>Gharan Kunalam</v>
      </c>
      <c r="H33" s="26" t="str">
        <f>IF(H32="","",IF(ISERROR(VLOOKUP(H32,Athletes!$A:$B,2,FALSE)),"?",VLOOKUP(H32,Athletes!$A:$B,2,FALSE)))</f>
        <v/>
      </c>
      <c r="I33" s="26" t="str">
        <f>IF(I32="","",IF(ISERROR(VLOOKUP(I32,Athletes!$A:$B,2,FALSE)),"?",VLOOKUP(I32,Athletes!$A:$B,2,FALSE)))</f>
        <v/>
      </c>
      <c r="J33" s="26" t="str">
        <f>IF(J32="","",IF(ISERROR(VLOOKUP(J32,Athletes!$A:$B,2,FALSE)),"?",VLOOKUP(J32,Athletes!$A:$B,2,FALSE)))</f>
        <v/>
      </c>
      <c r="K33" s="26" t="str">
        <f>IF(K32="","",IF(ISERROR(VLOOKUP(K32,Athletes!$A:$B,2,FALSE)),"?",VLOOKUP(K32,Athletes!$A:$B,2,FALSE)))</f>
        <v/>
      </c>
      <c r="L33" s="36" t="str">
        <f>IF(L32="","",IF(ISERROR(VLOOKUP(L32,Athletes!$A:$B,2,FALSE)),"?",VLOOKUP(L32,Athletes!$A:$B,2,FALSE)))</f>
        <v/>
      </c>
    </row>
    <row r="34" spans="1:12" x14ac:dyDescent="0.3">
      <c r="A34" s="84"/>
      <c r="B34" s="87"/>
      <c r="C34" s="28" t="s">
        <v>161</v>
      </c>
      <c r="D34" s="28" t="s">
        <v>135</v>
      </c>
      <c r="E34" s="28" t="s">
        <v>135</v>
      </c>
      <c r="F34" s="28" t="s">
        <v>192</v>
      </c>
      <c r="G34" s="28" t="s">
        <v>196</v>
      </c>
      <c r="H34" s="28"/>
      <c r="I34" s="28"/>
      <c r="J34" s="28"/>
      <c r="K34" s="28"/>
      <c r="L34" s="71"/>
    </row>
    <row r="35" spans="1:12" x14ac:dyDescent="0.3">
      <c r="A35" s="84"/>
      <c r="B35" s="81" t="s">
        <v>178</v>
      </c>
      <c r="C35" s="27">
        <v>47</v>
      </c>
      <c r="D35" s="27">
        <v>48</v>
      </c>
      <c r="E35" s="27"/>
      <c r="F35" s="27"/>
      <c r="G35" s="27"/>
      <c r="H35" s="27"/>
      <c r="I35" s="27"/>
      <c r="J35" s="27"/>
      <c r="K35" s="27"/>
      <c r="L35" s="70"/>
    </row>
    <row r="36" spans="1:12" x14ac:dyDescent="0.3">
      <c r="A36" s="84"/>
      <c r="B36" s="82"/>
      <c r="C36" s="26" t="str">
        <f>IF(C35="","",IF(ISERROR(VLOOKUP(C35,Athletes!$A:$B,2,FALSE)),"?",VLOOKUP(C35,Athletes!$A:$B,2,FALSE)))</f>
        <v>Adanna Anah</v>
      </c>
      <c r="D36" s="26" t="str">
        <f>IF(D35="","",IF(ISERROR(VLOOKUP(D35,Athletes!$A:$B,2,FALSE)),"?",VLOOKUP(D35,Athletes!$A:$B,2,FALSE)))</f>
        <v>Ella Clark</v>
      </c>
      <c r="E36" s="26" t="str">
        <f>IF(E35="","",IF(ISERROR(VLOOKUP(E35,Athletes!$A:$B,2,FALSE)),"?",VLOOKUP(E35,Athletes!$A:$B,2,FALSE)))</f>
        <v/>
      </c>
      <c r="F36" s="26" t="str">
        <f>IF(F35="","",IF(ISERROR(VLOOKUP(F35,Athletes!$A:$B,2,FALSE)),"?",VLOOKUP(F35,Athletes!$A:$B,2,FALSE)))</f>
        <v/>
      </c>
      <c r="G36" s="26" t="str">
        <f>IF(G35="","",IF(ISERROR(VLOOKUP(G35,Athletes!$A:$B,2,FALSE)),"?",VLOOKUP(G35,Athletes!$A:$B,2,FALSE)))</f>
        <v/>
      </c>
      <c r="H36" s="26" t="str">
        <f>IF(H35="","",IF(ISERROR(VLOOKUP(H35,Athletes!$A:$B,2,FALSE)),"?",VLOOKUP(H35,Athletes!$A:$B,2,FALSE)))</f>
        <v/>
      </c>
      <c r="I36" s="26" t="str">
        <f>IF(I35="","",IF(ISERROR(VLOOKUP(I35,Athletes!$A:$B,2,FALSE)),"?",VLOOKUP(I35,Athletes!$A:$B,2,FALSE)))</f>
        <v/>
      </c>
      <c r="J36" s="26" t="str">
        <f>IF(J35="","",IF(ISERROR(VLOOKUP(J35,Athletes!$A:$B,2,FALSE)),"?",VLOOKUP(J35,Athletes!$A:$B,2,FALSE)))</f>
        <v/>
      </c>
      <c r="K36" s="26" t="str">
        <f>IF(K35="","",IF(ISERROR(VLOOKUP(K35,Athletes!$A:$B,2,FALSE)),"?",VLOOKUP(K35,Athletes!$A:$B,2,FALSE)))</f>
        <v/>
      </c>
      <c r="L36" s="36" t="str">
        <f>IF(L35="","",IF(ISERROR(VLOOKUP(L35,Athletes!$A:$B,2,FALSE)),"?",VLOOKUP(L35,Athletes!$A:$B,2,FALSE)))</f>
        <v/>
      </c>
    </row>
    <row r="37" spans="1:12" x14ac:dyDescent="0.3">
      <c r="A37" s="84"/>
      <c r="B37" s="87"/>
      <c r="C37" s="28">
        <v>43</v>
      </c>
      <c r="D37" s="28">
        <v>40</v>
      </c>
      <c r="E37" s="28"/>
      <c r="F37" s="28"/>
      <c r="G37" s="28"/>
      <c r="H37" s="28"/>
      <c r="I37" s="28"/>
      <c r="J37" s="28"/>
      <c r="K37" s="28"/>
      <c r="L37" s="71"/>
    </row>
    <row r="38" spans="1:12" x14ac:dyDescent="0.3">
      <c r="A38" s="84"/>
      <c r="B38" s="81" t="s">
        <v>177</v>
      </c>
      <c r="C38" s="27">
        <v>45</v>
      </c>
      <c r="D38" s="27">
        <v>46</v>
      </c>
      <c r="E38" s="27">
        <v>42</v>
      </c>
      <c r="F38" s="27">
        <v>43</v>
      </c>
      <c r="G38" s="27"/>
      <c r="H38" s="27"/>
      <c r="I38" s="27"/>
      <c r="J38" s="27"/>
      <c r="K38" s="27"/>
      <c r="L38" s="70"/>
    </row>
    <row r="39" spans="1:12" x14ac:dyDescent="0.3">
      <c r="A39" s="84"/>
      <c r="B39" s="82"/>
      <c r="C39" s="26" t="str">
        <f>IF(C38="","",IF(ISERROR(VLOOKUP(C38,Athletes!$A:$B,2,FALSE)),"?",VLOOKUP(C38,Athletes!$A:$B,2,FALSE)))</f>
        <v>Aaron Legrain</v>
      </c>
      <c r="D39" s="26" t="str">
        <f>IF(D38="","",IF(ISERROR(VLOOKUP(D38,Athletes!$A:$B,2,FALSE)),"?",VLOOKUP(D38,Athletes!$A:$B,2,FALSE)))</f>
        <v>Alfie Prior</v>
      </c>
      <c r="E39" s="26" t="str">
        <f>IF(E38="","",IF(ISERROR(VLOOKUP(E38,Athletes!$A:$B,2,FALSE)),"?",VLOOKUP(E38,Athletes!$A:$B,2,FALSE)))</f>
        <v>Oliver Aylward</v>
      </c>
      <c r="F39" s="26" t="str">
        <f>IF(F38="","",IF(ISERROR(VLOOKUP(F38,Athletes!$A:$B,2,FALSE)),"?",VLOOKUP(F38,Athletes!$A:$B,2,FALSE)))</f>
        <v>Charlie Coleman</v>
      </c>
      <c r="G39" s="26" t="str">
        <f>IF(G38="","",IF(ISERROR(VLOOKUP(G38,Athletes!$A:$B,2,FALSE)),"?",VLOOKUP(G38,Athletes!$A:$B,2,FALSE)))</f>
        <v/>
      </c>
      <c r="H39" s="26" t="str">
        <f>IF(H38="","",IF(ISERROR(VLOOKUP(H38,Athletes!$A:$B,2,FALSE)),"?",VLOOKUP(H38,Athletes!$A:$B,2,FALSE)))</f>
        <v/>
      </c>
      <c r="I39" s="26" t="str">
        <f>IF(I38="","",IF(ISERROR(VLOOKUP(I38,Athletes!$A:$B,2,FALSE)),"?",VLOOKUP(I38,Athletes!$A:$B,2,FALSE)))</f>
        <v/>
      </c>
      <c r="J39" s="26" t="str">
        <f>IF(J38="","",IF(ISERROR(VLOOKUP(J38,Athletes!$A:$B,2,FALSE)),"?",VLOOKUP(J38,Athletes!$A:$B,2,FALSE)))</f>
        <v/>
      </c>
      <c r="K39" s="26" t="str">
        <f>IF(K38="","",IF(ISERROR(VLOOKUP(K38,Athletes!$A:$B,2,FALSE)),"?",VLOOKUP(K38,Athletes!$A:$B,2,FALSE)))</f>
        <v/>
      </c>
      <c r="L39" s="36" t="str">
        <f>IF(L38="","",IF(ISERROR(VLOOKUP(L38,Athletes!$A:$B,2,FALSE)),"?",VLOOKUP(L38,Athletes!$A:$B,2,FALSE)))</f>
        <v/>
      </c>
    </row>
    <row r="40" spans="1:12" x14ac:dyDescent="0.3">
      <c r="A40" s="84"/>
      <c r="B40" s="87"/>
      <c r="C40" s="28">
        <v>44</v>
      </c>
      <c r="D40" s="28">
        <v>43</v>
      </c>
      <c r="E40" s="28">
        <v>42</v>
      </c>
      <c r="F40" s="28">
        <v>36</v>
      </c>
      <c r="G40" s="28"/>
      <c r="H40" s="28"/>
      <c r="I40" s="28"/>
      <c r="J40" s="28"/>
      <c r="K40" s="28"/>
      <c r="L40" s="71"/>
    </row>
    <row r="41" spans="1:12" x14ac:dyDescent="0.3">
      <c r="A41" s="84"/>
      <c r="B41" s="81" t="s">
        <v>180</v>
      </c>
      <c r="C41" s="27">
        <v>61</v>
      </c>
      <c r="D41" s="27"/>
      <c r="E41" s="27"/>
      <c r="F41" s="27"/>
      <c r="G41" s="27"/>
      <c r="H41" s="27"/>
      <c r="I41" s="27"/>
      <c r="J41" s="27"/>
      <c r="K41" s="27"/>
      <c r="L41" s="70"/>
    </row>
    <row r="42" spans="1:12" x14ac:dyDescent="0.3">
      <c r="A42" s="84"/>
      <c r="B42" s="82"/>
      <c r="C42" s="26" t="str">
        <f>IF(C41="","",IF(ISERROR(VLOOKUP(C41,Athletes!$A:$B,2,FALSE)),"?",VLOOKUP(C41,Athletes!$A:$B,2,FALSE)))</f>
        <v>Katie Harrison</v>
      </c>
      <c r="D42" s="26" t="str">
        <f>IF(D41="","",IF(ISERROR(VLOOKUP(D41,Athletes!$A:$B,2,FALSE)),"?",VLOOKUP(D41,Athletes!$A:$B,2,FALSE)))</f>
        <v/>
      </c>
      <c r="E42" s="26" t="str">
        <f>IF(E41="","",IF(ISERROR(VLOOKUP(E41,Athletes!$A:$B,2,FALSE)),"?",VLOOKUP(E41,Athletes!$A:$B,2,FALSE)))</f>
        <v/>
      </c>
      <c r="F42" s="26" t="str">
        <f>IF(F41="","",IF(ISERROR(VLOOKUP(F41,Athletes!$A:$B,2,FALSE)),"?",VLOOKUP(F41,Athletes!$A:$B,2,FALSE)))</f>
        <v/>
      </c>
      <c r="G42" s="26" t="str">
        <f>IF(G41="","",IF(ISERROR(VLOOKUP(G41,Athletes!$A:$B,2,FALSE)),"?",VLOOKUP(G41,Athletes!$A:$B,2,FALSE)))</f>
        <v/>
      </c>
      <c r="H42" s="26" t="str">
        <f>IF(H41="","",IF(ISERROR(VLOOKUP(H41,Athletes!$A:$B,2,FALSE)),"?",VLOOKUP(H41,Athletes!$A:$B,2,FALSE)))</f>
        <v/>
      </c>
      <c r="I42" s="26" t="str">
        <f>IF(I41="","",IF(ISERROR(VLOOKUP(I41,Athletes!$A:$B,2,FALSE)),"?",VLOOKUP(I41,Athletes!$A:$B,2,FALSE)))</f>
        <v/>
      </c>
      <c r="J42" s="26" t="str">
        <f>IF(J41="","",IF(ISERROR(VLOOKUP(J41,Athletes!$A:$B,2,FALSE)),"?",VLOOKUP(J41,Athletes!$A:$B,2,FALSE)))</f>
        <v/>
      </c>
      <c r="K42" s="26" t="str">
        <f>IF(K41="","",IF(ISERROR(VLOOKUP(K41,Athletes!$A:$B,2,FALSE)),"?",VLOOKUP(K41,Athletes!$A:$B,2,FALSE)))</f>
        <v/>
      </c>
      <c r="L42" s="36" t="str">
        <f>IF(L41="","",IF(ISERROR(VLOOKUP(L41,Athletes!$A:$B,2,FALSE)),"?",VLOOKUP(L41,Athletes!$A:$B,2,FALSE)))</f>
        <v/>
      </c>
    </row>
    <row r="43" spans="1:12" x14ac:dyDescent="0.3">
      <c r="A43" s="84"/>
      <c r="B43" s="87"/>
      <c r="C43" s="28">
        <v>75</v>
      </c>
      <c r="D43" s="28"/>
      <c r="E43" s="28"/>
      <c r="F43" s="28"/>
      <c r="G43" s="28"/>
      <c r="H43" s="28"/>
      <c r="I43" s="28"/>
      <c r="J43" s="28"/>
      <c r="K43" s="28"/>
      <c r="L43" s="71"/>
    </row>
    <row r="44" spans="1:12" x14ac:dyDescent="0.3">
      <c r="A44" s="84"/>
      <c r="B44" s="81" t="s">
        <v>179</v>
      </c>
      <c r="C44" s="27">
        <v>141</v>
      </c>
      <c r="D44" s="27"/>
      <c r="E44" s="27"/>
      <c r="F44" s="27"/>
      <c r="G44" s="27"/>
      <c r="H44" s="27"/>
      <c r="I44" s="27"/>
      <c r="J44" s="27"/>
      <c r="K44" s="27"/>
      <c r="L44" s="70"/>
    </row>
    <row r="45" spans="1:12" x14ac:dyDescent="0.3">
      <c r="A45" s="84"/>
      <c r="B45" s="82"/>
      <c r="C45" s="26" t="str">
        <f>IF(C44="","",IF(ISERROR(VLOOKUP(C44,Athletes!$A:$B,2,FALSE)),"?",VLOOKUP(C44,Athletes!$A:$B,2,FALSE)))</f>
        <v>Myles  Kennedy</v>
      </c>
      <c r="D45" s="26" t="str">
        <f>IF(D44="","",IF(ISERROR(VLOOKUP(D44,Athletes!$A:$B,2,FALSE)),"?",VLOOKUP(D44,Athletes!$A:$B,2,FALSE)))</f>
        <v/>
      </c>
      <c r="E45" s="26" t="str">
        <f>IF(E44="","",IF(ISERROR(VLOOKUP(E44,Athletes!$A:$B,2,FALSE)),"?",VLOOKUP(E44,Athletes!$A:$B,2,FALSE)))</f>
        <v/>
      </c>
      <c r="F45" s="26" t="str">
        <f>IF(F44="","",IF(ISERROR(VLOOKUP(F44,Athletes!$A:$B,2,FALSE)),"?",VLOOKUP(F44,Athletes!$A:$B,2,FALSE)))</f>
        <v/>
      </c>
      <c r="G45" s="26" t="str">
        <f>IF(G44="","",IF(ISERROR(VLOOKUP(G44,Athletes!$A:$B,2,FALSE)),"?",VLOOKUP(G44,Athletes!$A:$B,2,FALSE)))</f>
        <v/>
      </c>
      <c r="H45" s="26" t="str">
        <f>IF(H44="","",IF(ISERROR(VLOOKUP(H44,Athletes!$A:$B,2,FALSE)),"?",VLOOKUP(H44,Athletes!$A:$B,2,FALSE)))</f>
        <v/>
      </c>
      <c r="I45" s="26" t="str">
        <f>IF(I44="","",IF(ISERROR(VLOOKUP(I44,Athletes!$A:$B,2,FALSE)),"?",VLOOKUP(I44,Athletes!$A:$B,2,FALSE)))</f>
        <v/>
      </c>
      <c r="J45" s="26" t="str">
        <f>IF(J44="","",IF(ISERROR(VLOOKUP(J44,Athletes!$A:$B,2,FALSE)),"?",VLOOKUP(J44,Athletes!$A:$B,2,FALSE)))</f>
        <v/>
      </c>
      <c r="K45" s="26" t="str">
        <f>IF(K44="","",IF(ISERROR(VLOOKUP(K44,Athletes!$A:$B,2,FALSE)),"?",VLOOKUP(K44,Athletes!$A:$B,2,FALSE)))</f>
        <v/>
      </c>
      <c r="L45" s="36" t="str">
        <f>IF(L44="","",IF(ISERROR(VLOOKUP(L44,Athletes!$A:$B,2,FALSE)),"?",VLOOKUP(L44,Athletes!$A:$B,2,FALSE)))</f>
        <v/>
      </c>
    </row>
    <row r="46" spans="1:12" x14ac:dyDescent="0.3">
      <c r="A46" s="84"/>
      <c r="B46" s="87"/>
      <c r="C46" s="28">
        <v>54</v>
      </c>
      <c r="D46" s="28"/>
      <c r="E46" s="28"/>
      <c r="F46" s="28"/>
      <c r="G46" s="28"/>
      <c r="H46" s="28"/>
      <c r="I46" s="28"/>
      <c r="J46" s="28"/>
      <c r="K46" s="28"/>
      <c r="L46" s="71"/>
    </row>
    <row r="47" spans="1:12" x14ac:dyDescent="0.3">
      <c r="A47" s="84"/>
      <c r="B47" s="81" t="s">
        <v>181</v>
      </c>
      <c r="C47" s="27">
        <v>75</v>
      </c>
      <c r="D47" s="27"/>
      <c r="E47" s="27"/>
      <c r="F47" s="27"/>
      <c r="G47" s="27"/>
      <c r="H47" s="27"/>
      <c r="I47" s="27"/>
      <c r="J47" s="27"/>
      <c r="K47" s="27"/>
      <c r="L47" s="70"/>
    </row>
    <row r="48" spans="1:12" x14ac:dyDescent="0.3">
      <c r="A48" s="84"/>
      <c r="B48" s="82"/>
      <c r="C48" s="26" t="str">
        <f>IF(C47="","",IF(ISERROR(VLOOKUP(C47,Athletes!$A:$B,2,FALSE)),"?",VLOOKUP(C47,Athletes!$A:$B,2,FALSE)))</f>
        <v>Madeleine Way</v>
      </c>
      <c r="D48" s="26" t="str">
        <f>IF(D47="","",IF(ISERROR(VLOOKUP(D47,Athletes!$A:$B,2,FALSE)),"?",VLOOKUP(D47,Athletes!$A:$B,2,FALSE)))</f>
        <v/>
      </c>
      <c r="E48" s="26" t="str">
        <f>IF(E47="","",IF(ISERROR(VLOOKUP(E47,Athletes!$A:$B,2,FALSE)),"?",VLOOKUP(E47,Athletes!$A:$B,2,FALSE)))</f>
        <v/>
      </c>
      <c r="F48" s="26" t="str">
        <f>IF(F47="","",IF(ISERROR(VLOOKUP(F47,Athletes!$A:$B,2,FALSE)),"?",VLOOKUP(F47,Athletes!$A:$B,2,FALSE)))</f>
        <v/>
      </c>
      <c r="G48" s="26" t="str">
        <f>IF(G47="","",IF(ISERROR(VLOOKUP(G47,Athletes!$A:$B,2,FALSE)),"?",VLOOKUP(G47,Athletes!$A:$B,2,FALSE)))</f>
        <v/>
      </c>
      <c r="H48" s="26" t="str">
        <f>IF(H47="","",IF(ISERROR(VLOOKUP(H47,Athletes!$A:$B,2,FALSE)),"?",VLOOKUP(H47,Athletes!$A:$B,2,FALSE)))</f>
        <v/>
      </c>
      <c r="I48" s="26" t="str">
        <f>IF(I47="","",IF(ISERROR(VLOOKUP(I47,Athletes!$A:$B,2,FALSE)),"?",VLOOKUP(I47,Athletes!$A:$B,2,FALSE)))</f>
        <v/>
      </c>
      <c r="J48" s="26" t="str">
        <f>IF(J47="","",IF(ISERROR(VLOOKUP(J47,Athletes!$A:$B,2,FALSE)),"?",VLOOKUP(J47,Athletes!$A:$B,2,FALSE)))</f>
        <v/>
      </c>
      <c r="K48" s="26" t="str">
        <f>IF(K47="","",IF(ISERROR(VLOOKUP(K47,Athletes!$A:$B,2,FALSE)),"?",VLOOKUP(K47,Athletes!$A:$B,2,FALSE)))</f>
        <v/>
      </c>
      <c r="L48" s="36" t="str">
        <f>IF(L47="","",IF(ISERROR(VLOOKUP(L47,Athletes!$A:$B,2,FALSE)),"?",VLOOKUP(L47,Athletes!$A:$B,2,FALSE)))</f>
        <v/>
      </c>
    </row>
    <row r="49" spans="1:12" x14ac:dyDescent="0.3">
      <c r="A49" s="84"/>
      <c r="B49" s="87"/>
      <c r="C49" s="28">
        <v>70</v>
      </c>
      <c r="D49" s="28"/>
      <c r="E49" s="28"/>
      <c r="F49" s="28"/>
      <c r="G49" s="28"/>
      <c r="H49" s="28"/>
      <c r="I49" s="28"/>
      <c r="J49" s="28"/>
      <c r="K49" s="28"/>
      <c r="L49" s="71"/>
    </row>
    <row r="50" spans="1:12" x14ac:dyDescent="0.3">
      <c r="A50" s="84"/>
      <c r="B50" s="81" t="s">
        <v>182</v>
      </c>
      <c r="C50" s="27">
        <v>65</v>
      </c>
      <c r="D50" s="27">
        <v>68</v>
      </c>
      <c r="E50" s="27"/>
      <c r="F50" s="27"/>
      <c r="G50" s="27"/>
      <c r="H50" s="27"/>
      <c r="I50" s="27"/>
      <c r="J50" s="27"/>
      <c r="K50" s="27"/>
      <c r="L50" s="70"/>
    </row>
    <row r="51" spans="1:12" x14ac:dyDescent="0.3">
      <c r="A51" s="84"/>
      <c r="B51" s="82"/>
      <c r="C51" s="26" t="str">
        <f>IF(C50="","",IF(ISERROR(VLOOKUP(C50,Athletes!$A:$B,2,FALSE)),"?",VLOOKUP(C50,Athletes!$A:$B,2,FALSE)))</f>
        <v>Gharan Kunalam</v>
      </c>
      <c r="D51" s="26" t="str">
        <f>IF(D50="","",IF(ISERROR(VLOOKUP(D50,Athletes!$A:$B,2,FALSE)),"?",VLOOKUP(D50,Athletes!$A:$B,2,FALSE)))</f>
        <v>Callum Ware</v>
      </c>
      <c r="E51" s="26" t="str">
        <f>IF(E50="","",IF(ISERROR(VLOOKUP(E50,Athletes!$A:$B,2,FALSE)),"?",VLOOKUP(E50,Athletes!$A:$B,2,FALSE)))</f>
        <v/>
      </c>
      <c r="F51" s="26" t="str">
        <f>IF(F50="","",IF(ISERROR(VLOOKUP(F50,Athletes!$A:$B,2,FALSE)),"?",VLOOKUP(F50,Athletes!$A:$B,2,FALSE)))</f>
        <v/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26" t="str">
        <f>IF(I50="","",IF(ISERROR(VLOOKUP(I50,Athletes!$A:$B,2,FALSE)),"?",VLOOKUP(I50,Athletes!$A:$B,2,FALSE)))</f>
        <v/>
      </c>
      <c r="J51" s="26" t="str">
        <f>IF(J50="","",IF(ISERROR(VLOOKUP(J50,Athletes!$A:$B,2,FALSE)),"?",VLOOKUP(J50,Athletes!$A:$B,2,FALSE)))</f>
        <v/>
      </c>
      <c r="K51" s="26" t="str">
        <f>IF(K50="","",IF(ISERROR(VLOOKUP(K50,Athletes!$A:$B,2,FALSE)),"?",VLOOKUP(K50,Athletes!$A:$B,2,FALSE)))</f>
        <v/>
      </c>
      <c r="L51" s="36" t="str">
        <f>IF(L50="","",IF(ISERROR(VLOOKUP(L50,Athletes!$A:$B,2,FALSE)),"?",VLOOKUP(L50,Athletes!$A:$B,2,FALSE)))</f>
        <v/>
      </c>
    </row>
    <row r="52" spans="1:12" x14ac:dyDescent="0.3">
      <c r="A52" s="85"/>
      <c r="B52" s="87"/>
      <c r="C52" s="28">
        <v>70</v>
      </c>
      <c r="D52" s="28">
        <v>67</v>
      </c>
      <c r="E52" s="28"/>
      <c r="F52" s="28"/>
      <c r="G52" s="28"/>
      <c r="H52" s="28"/>
      <c r="I52" s="28"/>
      <c r="J52" s="28"/>
      <c r="K52" s="28"/>
      <c r="L52" s="71"/>
    </row>
  </sheetData>
  <mergeCells count="21">
    <mergeCell ref="A8:A16"/>
    <mergeCell ref="A17:A31"/>
    <mergeCell ref="A2:A7"/>
    <mergeCell ref="B2:B4"/>
    <mergeCell ref="B5:B7"/>
    <mergeCell ref="B8:B10"/>
    <mergeCell ref="B11:B13"/>
    <mergeCell ref="B20:B22"/>
    <mergeCell ref="B23:B25"/>
    <mergeCell ref="B26:B28"/>
    <mergeCell ref="B14:B16"/>
    <mergeCell ref="B17:B19"/>
    <mergeCell ref="A32:A52"/>
    <mergeCell ref="B29:B31"/>
    <mergeCell ref="B32:B34"/>
    <mergeCell ref="B35:B37"/>
    <mergeCell ref="B38:B40"/>
    <mergeCell ref="B41:B43"/>
    <mergeCell ref="B44:B46"/>
    <mergeCell ref="B47:B49"/>
    <mergeCell ref="B50:B52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8566-54FD-4027-A5C5-B2288FDD2AC9}">
  <dimension ref="A1:C301"/>
  <sheetViews>
    <sheetView workbookViewId="0">
      <pane ySplit="1" topLeftCell="A2" activePane="bottomLeft" state="frozen"/>
      <selection pane="bottomLeft" activeCell="B206" sqref="B206"/>
    </sheetView>
  </sheetViews>
  <sheetFormatPr defaultRowHeight="14.4" x14ac:dyDescent="0.3"/>
  <cols>
    <col min="1" max="1" width="6.69921875" style="12" bestFit="1" customWidth="1"/>
    <col min="2" max="2" width="18" style="12" bestFit="1" customWidth="1"/>
    <col min="3" max="3" width="8.69921875" style="12"/>
  </cols>
  <sheetData>
    <row r="1" spans="1:3" x14ac:dyDescent="0.3">
      <c r="A1" s="22" t="s">
        <v>52</v>
      </c>
      <c r="B1" s="22" t="s">
        <v>355</v>
      </c>
      <c r="C1" s="22" t="s">
        <v>53</v>
      </c>
    </row>
    <row r="2" spans="1:3" x14ac:dyDescent="0.3">
      <c r="A2" s="14">
        <v>1</v>
      </c>
      <c r="B2" s="14" t="s">
        <v>197</v>
      </c>
      <c r="C2" s="13" t="s">
        <v>54</v>
      </c>
    </row>
    <row r="3" spans="1:3" x14ac:dyDescent="0.3">
      <c r="A3" s="14">
        <v>2</v>
      </c>
      <c r="B3" s="14" t="s">
        <v>198</v>
      </c>
      <c r="C3" s="13" t="s">
        <v>54</v>
      </c>
    </row>
    <row r="4" spans="1:3" x14ac:dyDescent="0.3">
      <c r="A4" s="14">
        <v>3</v>
      </c>
      <c r="B4" s="14" t="s">
        <v>199</v>
      </c>
      <c r="C4" s="13" t="s">
        <v>54</v>
      </c>
    </row>
    <row r="5" spans="1:3" x14ac:dyDescent="0.3">
      <c r="A5" s="14">
        <v>4</v>
      </c>
      <c r="B5" s="14" t="s">
        <v>200</v>
      </c>
      <c r="C5" s="13" t="s">
        <v>54</v>
      </c>
    </row>
    <row r="6" spans="1:3" x14ac:dyDescent="0.3">
      <c r="A6" s="14">
        <v>5</v>
      </c>
      <c r="B6" s="14" t="s">
        <v>201</v>
      </c>
      <c r="C6" s="13" t="s">
        <v>54</v>
      </c>
    </row>
    <row r="7" spans="1:3" x14ac:dyDescent="0.3">
      <c r="A7" s="14">
        <v>6</v>
      </c>
      <c r="B7" s="14" t="s">
        <v>202</v>
      </c>
      <c r="C7" s="13" t="s">
        <v>54</v>
      </c>
    </row>
    <row r="8" spans="1:3" x14ac:dyDescent="0.3">
      <c r="A8" s="14">
        <v>7</v>
      </c>
      <c r="B8" s="14" t="s">
        <v>203</v>
      </c>
      <c r="C8" s="13" t="s">
        <v>54</v>
      </c>
    </row>
    <row r="9" spans="1:3" x14ac:dyDescent="0.3">
      <c r="A9" s="14">
        <v>8</v>
      </c>
      <c r="B9" s="14" t="s">
        <v>204</v>
      </c>
      <c r="C9" s="13" t="s">
        <v>54</v>
      </c>
    </row>
    <row r="10" spans="1:3" x14ac:dyDescent="0.3">
      <c r="A10" s="14">
        <v>9</v>
      </c>
      <c r="B10" s="14" t="s">
        <v>205</v>
      </c>
      <c r="C10" s="13" t="s">
        <v>54</v>
      </c>
    </row>
    <row r="11" spans="1:3" x14ac:dyDescent="0.3">
      <c r="A11" s="14">
        <v>10</v>
      </c>
      <c r="B11" s="14" t="s">
        <v>206</v>
      </c>
      <c r="C11" s="13" t="s">
        <v>54</v>
      </c>
    </row>
    <row r="12" spans="1:3" x14ac:dyDescent="0.3">
      <c r="A12" s="14">
        <v>11</v>
      </c>
      <c r="B12" s="14" t="s">
        <v>55</v>
      </c>
      <c r="C12" s="13" t="s">
        <v>54</v>
      </c>
    </row>
    <row r="13" spans="1:3" x14ac:dyDescent="0.3">
      <c r="A13" s="14">
        <v>12</v>
      </c>
      <c r="B13" s="14" t="s">
        <v>207</v>
      </c>
      <c r="C13" s="13" t="s">
        <v>54</v>
      </c>
    </row>
    <row r="14" spans="1:3" x14ac:dyDescent="0.3">
      <c r="A14" s="14">
        <v>13</v>
      </c>
      <c r="B14" s="14" t="s">
        <v>208</v>
      </c>
      <c r="C14" s="13" t="s">
        <v>54</v>
      </c>
    </row>
    <row r="15" spans="1:3" x14ac:dyDescent="0.3">
      <c r="A15" s="14">
        <v>14</v>
      </c>
      <c r="B15" s="14" t="s">
        <v>209</v>
      </c>
      <c r="C15" s="13" t="s">
        <v>54</v>
      </c>
    </row>
    <row r="16" spans="1:3" x14ac:dyDescent="0.3">
      <c r="A16" s="14">
        <v>15</v>
      </c>
      <c r="B16" s="14" t="s">
        <v>210</v>
      </c>
      <c r="C16" s="13" t="s">
        <v>54</v>
      </c>
    </row>
    <row r="17" spans="1:3" x14ac:dyDescent="0.3">
      <c r="A17" s="14">
        <v>16</v>
      </c>
      <c r="B17" s="14" t="s">
        <v>211</v>
      </c>
      <c r="C17" s="13" t="s">
        <v>54</v>
      </c>
    </row>
    <row r="18" spans="1:3" x14ac:dyDescent="0.3">
      <c r="A18" s="14">
        <v>17</v>
      </c>
      <c r="B18" s="14" t="s">
        <v>212</v>
      </c>
      <c r="C18" s="13" t="s">
        <v>54</v>
      </c>
    </row>
    <row r="19" spans="1:3" x14ac:dyDescent="0.3">
      <c r="A19" s="14">
        <v>18</v>
      </c>
      <c r="B19" s="14" t="s">
        <v>213</v>
      </c>
      <c r="C19" s="13" t="s">
        <v>54</v>
      </c>
    </row>
    <row r="20" spans="1:3" x14ac:dyDescent="0.3">
      <c r="A20" s="14">
        <v>19</v>
      </c>
      <c r="B20" s="14" t="s">
        <v>214</v>
      </c>
      <c r="C20" s="13" t="s">
        <v>54</v>
      </c>
    </row>
    <row r="21" spans="1:3" x14ac:dyDescent="0.3">
      <c r="A21" s="14">
        <v>20</v>
      </c>
      <c r="B21" s="14" t="s">
        <v>215</v>
      </c>
      <c r="C21" s="13" t="s">
        <v>54</v>
      </c>
    </row>
    <row r="22" spans="1:3" x14ac:dyDescent="0.3">
      <c r="A22" s="14">
        <v>21</v>
      </c>
      <c r="B22" s="14" t="s">
        <v>216</v>
      </c>
      <c r="C22" s="13" t="s">
        <v>54</v>
      </c>
    </row>
    <row r="23" spans="1:3" x14ac:dyDescent="0.3">
      <c r="A23" s="14">
        <v>22</v>
      </c>
      <c r="B23" s="14" t="s">
        <v>217</v>
      </c>
      <c r="C23" s="13" t="s">
        <v>54</v>
      </c>
    </row>
    <row r="24" spans="1:3" x14ac:dyDescent="0.3">
      <c r="A24" s="14">
        <v>23</v>
      </c>
      <c r="B24" s="14" t="s">
        <v>218</v>
      </c>
      <c r="C24" s="13" t="s">
        <v>54</v>
      </c>
    </row>
    <row r="25" spans="1:3" x14ac:dyDescent="0.3">
      <c r="A25" s="14">
        <v>24</v>
      </c>
      <c r="B25" s="14" t="s">
        <v>219</v>
      </c>
      <c r="C25" s="13" t="s">
        <v>54</v>
      </c>
    </row>
    <row r="26" spans="1:3" x14ac:dyDescent="0.3">
      <c r="A26" s="14">
        <v>25</v>
      </c>
      <c r="B26" s="14" t="s">
        <v>220</v>
      </c>
      <c r="C26" s="13" t="s">
        <v>54</v>
      </c>
    </row>
    <row r="27" spans="1:3" x14ac:dyDescent="0.3">
      <c r="A27" s="14">
        <v>26</v>
      </c>
      <c r="B27" s="14" t="s">
        <v>221</v>
      </c>
      <c r="C27" s="13" t="s">
        <v>54</v>
      </c>
    </row>
    <row r="28" spans="1:3" x14ac:dyDescent="0.3">
      <c r="A28" s="14">
        <v>27</v>
      </c>
      <c r="B28" s="14" t="s">
        <v>222</v>
      </c>
      <c r="C28" s="13" t="s">
        <v>54</v>
      </c>
    </row>
    <row r="29" spans="1:3" x14ac:dyDescent="0.3">
      <c r="A29" s="14">
        <v>28</v>
      </c>
      <c r="B29" s="14" t="s">
        <v>223</v>
      </c>
      <c r="C29" s="13" t="s">
        <v>54</v>
      </c>
    </row>
    <row r="30" spans="1:3" x14ac:dyDescent="0.3">
      <c r="A30" s="14">
        <v>29</v>
      </c>
      <c r="B30" s="14" t="s">
        <v>224</v>
      </c>
      <c r="C30" s="13" t="s">
        <v>54</v>
      </c>
    </row>
    <row r="31" spans="1:3" x14ac:dyDescent="0.3">
      <c r="A31" s="14">
        <v>30</v>
      </c>
      <c r="B31" s="14" t="s">
        <v>225</v>
      </c>
      <c r="C31" s="13" t="s">
        <v>54</v>
      </c>
    </row>
    <row r="32" spans="1:3" x14ac:dyDescent="0.3">
      <c r="A32" s="14">
        <v>31</v>
      </c>
      <c r="B32" s="14" t="s">
        <v>226</v>
      </c>
      <c r="C32" s="13" t="s">
        <v>54</v>
      </c>
    </row>
    <row r="33" spans="1:3" x14ac:dyDescent="0.3">
      <c r="A33" s="14">
        <v>32</v>
      </c>
      <c r="B33" s="14" t="s">
        <v>55</v>
      </c>
      <c r="C33" s="13" t="s">
        <v>54</v>
      </c>
    </row>
    <row r="34" spans="1:3" x14ac:dyDescent="0.3">
      <c r="A34" s="14">
        <v>33</v>
      </c>
      <c r="B34" s="14" t="s">
        <v>55</v>
      </c>
      <c r="C34" s="13" t="s">
        <v>54</v>
      </c>
    </row>
    <row r="35" spans="1:3" x14ac:dyDescent="0.3">
      <c r="A35" s="14">
        <v>34</v>
      </c>
      <c r="B35" s="14" t="s">
        <v>55</v>
      </c>
      <c r="C35" s="13" t="s">
        <v>54</v>
      </c>
    </row>
    <row r="36" spans="1:3" x14ac:dyDescent="0.3">
      <c r="A36" s="14">
        <v>35</v>
      </c>
      <c r="B36" s="14" t="s">
        <v>55</v>
      </c>
      <c r="C36" s="13" t="s">
        <v>54</v>
      </c>
    </row>
    <row r="37" spans="1:3" x14ac:dyDescent="0.3">
      <c r="A37" s="14">
        <v>36</v>
      </c>
      <c r="B37" s="14" t="s">
        <v>55</v>
      </c>
      <c r="C37" s="13" t="s">
        <v>54</v>
      </c>
    </row>
    <row r="38" spans="1:3" x14ac:dyDescent="0.3">
      <c r="A38" s="14">
        <v>37</v>
      </c>
      <c r="B38" s="14" t="s">
        <v>55</v>
      </c>
      <c r="C38" s="13" t="s">
        <v>54</v>
      </c>
    </row>
    <row r="39" spans="1:3" x14ac:dyDescent="0.3">
      <c r="A39" s="14">
        <v>38</v>
      </c>
      <c r="B39" s="14" t="s">
        <v>55</v>
      </c>
      <c r="C39" s="13" t="s">
        <v>54</v>
      </c>
    </row>
    <row r="40" spans="1:3" x14ac:dyDescent="0.3">
      <c r="A40" s="14">
        <v>39</v>
      </c>
      <c r="B40" s="14" t="s">
        <v>356</v>
      </c>
      <c r="C40" s="13" t="s">
        <v>54</v>
      </c>
    </row>
    <row r="41" spans="1:3" x14ac:dyDescent="0.3">
      <c r="A41" s="14">
        <v>40</v>
      </c>
      <c r="B41" s="14" t="s">
        <v>55</v>
      </c>
      <c r="C41" s="13" t="s">
        <v>56</v>
      </c>
    </row>
    <row r="42" spans="1:3" x14ac:dyDescent="0.3">
      <c r="A42" s="14">
        <v>41</v>
      </c>
      <c r="B42" s="14" t="s">
        <v>227</v>
      </c>
      <c r="C42" s="13" t="s">
        <v>56</v>
      </c>
    </row>
    <row r="43" spans="1:3" x14ac:dyDescent="0.3">
      <c r="A43" s="14">
        <v>42</v>
      </c>
      <c r="B43" s="14" t="s">
        <v>228</v>
      </c>
      <c r="C43" s="13" t="s">
        <v>56</v>
      </c>
    </row>
    <row r="44" spans="1:3" x14ac:dyDescent="0.3">
      <c r="A44" s="14">
        <v>43</v>
      </c>
      <c r="B44" s="14" t="s">
        <v>229</v>
      </c>
      <c r="C44" s="13" t="s">
        <v>56</v>
      </c>
    </row>
    <row r="45" spans="1:3" x14ac:dyDescent="0.3">
      <c r="A45" s="14">
        <v>44</v>
      </c>
      <c r="B45" s="14" t="s">
        <v>230</v>
      </c>
      <c r="C45" s="13" t="s">
        <v>56</v>
      </c>
    </row>
    <row r="46" spans="1:3" x14ac:dyDescent="0.3">
      <c r="A46" s="14">
        <v>45</v>
      </c>
      <c r="B46" s="14" t="s">
        <v>231</v>
      </c>
      <c r="C46" s="13" t="s">
        <v>56</v>
      </c>
    </row>
    <row r="47" spans="1:3" x14ac:dyDescent="0.3">
      <c r="A47" s="14">
        <v>46</v>
      </c>
      <c r="B47" s="14" t="s">
        <v>232</v>
      </c>
      <c r="C47" s="13" t="s">
        <v>56</v>
      </c>
    </row>
    <row r="48" spans="1:3" x14ac:dyDescent="0.3">
      <c r="A48" s="14">
        <v>47</v>
      </c>
      <c r="B48" s="14" t="s">
        <v>233</v>
      </c>
      <c r="C48" s="13" t="s">
        <v>56</v>
      </c>
    </row>
    <row r="49" spans="1:3" x14ac:dyDescent="0.3">
      <c r="A49" s="14">
        <v>48</v>
      </c>
      <c r="B49" s="14" t="s">
        <v>234</v>
      </c>
      <c r="C49" s="13" t="s">
        <v>56</v>
      </c>
    </row>
    <row r="50" spans="1:3" x14ac:dyDescent="0.3">
      <c r="A50" s="14">
        <v>49</v>
      </c>
      <c r="B50" s="14" t="s">
        <v>235</v>
      </c>
      <c r="C50" s="13" t="s">
        <v>56</v>
      </c>
    </row>
    <row r="51" spans="1:3" x14ac:dyDescent="0.3">
      <c r="A51" s="14">
        <v>50</v>
      </c>
      <c r="B51" s="14" t="s">
        <v>236</v>
      </c>
      <c r="C51" s="13" t="s">
        <v>56</v>
      </c>
    </row>
    <row r="52" spans="1:3" x14ac:dyDescent="0.3">
      <c r="A52" s="14">
        <v>51</v>
      </c>
      <c r="B52" s="14" t="s">
        <v>237</v>
      </c>
      <c r="C52" s="13" t="s">
        <v>56</v>
      </c>
    </row>
    <row r="53" spans="1:3" x14ac:dyDescent="0.3">
      <c r="A53" s="14">
        <v>52</v>
      </c>
      <c r="B53" s="14" t="s">
        <v>238</v>
      </c>
      <c r="C53" s="13" t="s">
        <v>56</v>
      </c>
    </row>
    <row r="54" spans="1:3" x14ac:dyDescent="0.3">
      <c r="A54" s="14">
        <v>53</v>
      </c>
      <c r="B54" s="14" t="s">
        <v>239</v>
      </c>
      <c r="C54" s="13" t="s">
        <v>56</v>
      </c>
    </row>
    <row r="55" spans="1:3" x14ac:dyDescent="0.3">
      <c r="A55" s="14">
        <v>54</v>
      </c>
      <c r="B55" s="14" t="s">
        <v>240</v>
      </c>
      <c r="C55" s="13" t="s">
        <v>56</v>
      </c>
    </row>
    <row r="56" spans="1:3" x14ac:dyDescent="0.3">
      <c r="A56" s="14">
        <v>55</v>
      </c>
      <c r="B56" s="14" t="s">
        <v>241</v>
      </c>
      <c r="C56" s="13" t="s">
        <v>56</v>
      </c>
    </row>
    <row r="57" spans="1:3" x14ac:dyDescent="0.3">
      <c r="A57" s="14">
        <v>56</v>
      </c>
      <c r="B57" s="14" t="s">
        <v>242</v>
      </c>
      <c r="C57" s="13" t="s">
        <v>56</v>
      </c>
    </row>
    <row r="58" spans="1:3" x14ac:dyDescent="0.3">
      <c r="A58" s="14">
        <v>57</v>
      </c>
      <c r="B58" s="14" t="s">
        <v>243</v>
      </c>
      <c r="C58" s="13" t="s">
        <v>56</v>
      </c>
    </row>
    <row r="59" spans="1:3" x14ac:dyDescent="0.3">
      <c r="A59" s="14">
        <v>58</v>
      </c>
      <c r="B59" s="14" t="s">
        <v>244</v>
      </c>
      <c r="C59" s="13" t="s">
        <v>56</v>
      </c>
    </row>
    <row r="60" spans="1:3" x14ac:dyDescent="0.3">
      <c r="A60" s="14">
        <v>59</v>
      </c>
      <c r="B60" s="14" t="s">
        <v>245</v>
      </c>
      <c r="C60" s="13" t="s">
        <v>56</v>
      </c>
    </row>
    <row r="61" spans="1:3" x14ac:dyDescent="0.3">
      <c r="A61" s="14">
        <v>60</v>
      </c>
      <c r="B61" s="14" t="s">
        <v>246</v>
      </c>
      <c r="C61" s="13" t="s">
        <v>56</v>
      </c>
    </row>
    <row r="62" spans="1:3" x14ac:dyDescent="0.3">
      <c r="A62" s="14">
        <v>61</v>
      </c>
      <c r="B62" s="14" t="s">
        <v>247</v>
      </c>
      <c r="C62" s="13" t="s">
        <v>56</v>
      </c>
    </row>
    <row r="63" spans="1:3" x14ac:dyDescent="0.3">
      <c r="A63" s="14">
        <v>62</v>
      </c>
      <c r="B63" s="14" t="s">
        <v>248</v>
      </c>
      <c r="C63" s="13" t="s">
        <v>56</v>
      </c>
    </row>
    <row r="64" spans="1:3" x14ac:dyDescent="0.3">
      <c r="A64" s="14">
        <v>63</v>
      </c>
      <c r="B64" s="14" t="s">
        <v>249</v>
      </c>
      <c r="C64" s="13" t="s">
        <v>56</v>
      </c>
    </row>
    <row r="65" spans="1:3" x14ac:dyDescent="0.3">
      <c r="A65" s="14">
        <v>64</v>
      </c>
      <c r="B65" s="14" t="s">
        <v>250</v>
      </c>
      <c r="C65" s="13" t="s">
        <v>56</v>
      </c>
    </row>
    <row r="66" spans="1:3" x14ac:dyDescent="0.3">
      <c r="A66" s="14">
        <v>65</v>
      </c>
      <c r="B66" s="14" t="s">
        <v>251</v>
      </c>
      <c r="C66" s="13" t="s">
        <v>56</v>
      </c>
    </row>
    <row r="67" spans="1:3" x14ac:dyDescent="0.3">
      <c r="A67" s="14">
        <v>66</v>
      </c>
      <c r="B67" s="14" t="s">
        <v>252</v>
      </c>
      <c r="C67" s="13" t="s">
        <v>56</v>
      </c>
    </row>
    <row r="68" spans="1:3" x14ac:dyDescent="0.3">
      <c r="A68" s="14">
        <v>67</v>
      </c>
      <c r="B68" s="14" t="s">
        <v>253</v>
      </c>
      <c r="C68" s="13" t="s">
        <v>56</v>
      </c>
    </row>
    <row r="69" spans="1:3" x14ac:dyDescent="0.3">
      <c r="A69" s="14">
        <v>68</v>
      </c>
      <c r="B69" s="14" t="s">
        <v>254</v>
      </c>
      <c r="C69" s="13" t="s">
        <v>56</v>
      </c>
    </row>
    <row r="70" spans="1:3" x14ac:dyDescent="0.3">
      <c r="A70" s="14">
        <v>69</v>
      </c>
      <c r="B70" s="14" t="s">
        <v>255</v>
      </c>
      <c r="C70" s="13" t="s">
        <v>56</v>
      </c>
    </row>
    <row r="71" spans="1:3" x14ac:dyDescent="0.3">
      <c r="A71" s="14">
        <v>70</v>
      </c>
      <c r="B71" s="14" t="s">
        <v>256</v>
      </c>
      <c r="C71" s="13" t="s">
        <v>56</v>
      </c>
    </row>
    <row r="72" spans="1:3" x14ac:dyDescent="0.3">
      <c r="A72" s="14">
        <v>71</v>
      </c>
      <c r="B72" s="14" t="s">
        <v>257</v>
      </c>
      <c r="C72" s="13" t="s">
        <v>56</v>
      </c>
    </row>
    <row r="73" spans="1:3" x14ac:dyDescent="0.3">
      <c r="A73" s="14">
        <v>72</v>
      </c>
      <c r="B73" s="14" t="s">
        <v>258</v>
      </c>
      <c r="C73" s="13" t="s">
        <v>56</v>
      </c>
    </row>
    <row r="74" spans="1:3" x14ac:dyDescent="0.3">
      <c r="A74" s="14">
        <v>73</v>
      </c>
      <c r="B74" s="14" t="s">
        <v>259</v>
      </c>
      <c r="C74" s="13" t="s">
        <v>56</v>
      </c>
    </row>
    <row r="75" spans="1:3" x14ac:dyDescent="0.3">
      <c r="A75" s="14">
        <v>74</v>
      </c>
      <c r="B75" s="14" t="s">
        <v>260</v>
      </c>
      <c r="C75" s="13" t="s">
        <v>56</v>
      </c>
    </row>
    <row r="76" spans="1:3" x14ac:dyDescent="0.3">
      <c r="A76" s="14">
        <v>75</v>
      </c>
      <c r="B76" s="14" t="s">
        <v>261</v>
      </c>
      <c r="C76" s="13" t="s">
        <v>56</v>
      </c>
    </row>
    <row r="77" spans="1:3" x14ac:dyDescent="0.3">
      <c r="A77" s="14">
        <v>76</v>
      </c>
      <c r="B77" s="14" t="s">
        <v>55</v>
      </c>
      <c r="C77" s="13" t="s">
        <v>56</v>
      </c>
    </row>
    <row r="78" spans="1:3" x14ac:dyDescent="0.3">
      <c r="A78" s="14">
        <v>77</v>
      </c>
      <c r="B78" s="14" t="s">
        <v>55</v>
      </c>
      <c r="C78" s="13" t="s">
        <v>56</v>
      </c>
    </row>
    <row r="79" spans="1:3" x14ac:dyDescent="0.3">
      <c r="A79" s="14">
        <v>78</v>
      </c>
      <c r="B79" s="14" t="s">
        <v>55</v>
      </c>
      <c r="C79" s="13" t="s">
        <v>56</v>
      </c>
    </row>
    <row r="80" spans="1:3" x14ac:dyDescent="0.3">
      <c r="A80" s="14">
        <v>79</v>
      </c>
      <c r="B80" s="14" t="s">
        <v>55</v>
      </c>
      <c r="C80" s="13" t="s">
        <v>56</v>
      </c>
    </row>
    <row r="81" spans="1:3" x14ac:dyDescent="0.3">
      <c r="A81" s="14">
        <v>80</v>
      </c>
      <c r="B81" s="14" t="s">
        <v>55</v>
      </c>
      <c r="C81" s="13" t="s">
        <v>56</v>
      </c>
    </row>
    <row r="82" spans="1:3" x14ac:dyDescent="0.3">
      <c r="A82" s="14">
        <v>81</v>
      </c>
      <c r="B82" s="14" t="s">
        <v>262</v>
      </c>
      <c r="C82" s="13" t="s">
        <v>57</v>
      </c>
    </row>
    <row r="83" spans="1:3" x14ac:dyDescent="0.3">
      <c r="A83" s="14">
        <v>82</v>
      </c>
      <c r="B83" s="14" t="s">
        <v>263</v>
      </c>
      <c r="C83" s="13" t="s">
        <v>57</v>
      </c>
    </row>
    <row r="84" spans="1:3" x14ac:dyDescent="0.3">
      <c r="A84" s="14">
        <v>83</v>
      </c>
      <c r="B84" s="14" t="s">
        <v>264</v>
      </c>
      <c r="C84" s="13" t="s">
        <v>57</v>
      </c>
    </row>
    <row r="85" spans="1:3" x14ac:dyDescent="0.3">
      <c r="A85" s="14">
        <v>84</v>
      </c>
      <c r="B85" s="14" t="s">
        <v>265</v>
      </c>
      <c r="C85" s="13" t="s">
        <v>57</v>
      </c>
    </row>
    <row r="86" spans="1:3" x14ac:dyDescent="0.3">
      <c r="A86" s="14">
        <v>85</v>
      </c>
      <c r="B86" s="14" t="s">
        <v>266</v>
      </c>
      <c r="C86" s="13" t="s">
        <v>57</v>
      </c>
    </row>
    <row r="87" spans="1:3" x14ac:dyDescent="0.3">
      <c r="A87" s="14">
        <v>86</v>
      </c>
      <c r="B87" s="14" t="s">
        <v>267</v>
      </c>
      <c r="C87" s="13" t="s">
        <v>57</v>
      </c>
    </row>
    <row r="88" spans="1:3" x14ac:dyDescent="0.3">
      <c r="A88" s="14">
        <v>87</v>
      </c>
      <c r="B88" s="14" t="s">
        <v>268</v>
      </c>
      <c r="C88" s="13" t="s">
        <v>57</v>
      </c>
    </row>
    <row r="89" spans="1:3" x14ac:dyDescent="0.3">
      <c r="A89" s="14">
        <v>88</v>
      </c>
      <c r="B89" s="14" t="s">
        <v>269</v>
      </c>
      <c r="C89" s="13" t="s">
        <v>57</v>
      </c>
    </row>
    <row r="90" spans="1:3" x14ac:dyDescent="0.3">
      <c r="A90" s="14">
        <v>89</v>
      </c>
      <c r="B90" s="14" t="s">
        <v>270</v>
      </c>
      <c r="C90" s="13" t="s">
        <v>57</v>
      </c>
    </row>
    <row r="91" spans="1:3" x14ac:dyDescent="0.3">
      <c r="A91" s="14">
        <v>90</v>
      </c>
      <c r="B91" s="14" t="s">
        <v>271</v>
      </c>
      <c r="C91" s="13" t="s">
        <v>57</v>
      </c>
    </row>
    <row r="92" spans="1:3" x14ac:dyDescent="0.3">
      <c r="A92" s="14">
        <v>91</v>
      </c>
      <c r="B92" s="14" t="s">
        <v>55</v>
      </c>
      <c r="C92" s="13" t="s">
        <v>57</v>
      </c>
    </row>
    <row r="93" spans="1:3" x14ac:dyDescent="0.3">
      <c r="A93" s="14">
        <v>92</v>
      </c>
      <c r="B93" s="14" t="s">
        <v>55</v>
      </c>
      <c r="C93" s="13" t="s">
        <v>57</v>
      </c>
    </row>
    <row r="94" spans="1:3" x14ac:dyDescent="0.3">
      <c r="A94" s="14">
        <v>93</v>
      </c>
      <c r="B94" s="14" t="s">
        <v>55</v>
      </c>
      <c r="C94" s="13" t="s">
        <v>57</v>
      </c>
    </row>
    <row r="95" spans="1:3" x14ac:dyDescent="0.3">
      <c r="A95" s="14">
        <v>94</v>
      </c>
      <c r="B95" s="14" t="s">
        <v>55</v>
      </c>
      <c r="C95" s="13" t="s">
        <v>57</v>
      </c>
    </row>
    <row r="96" spans="1:3" x14ac:dyDescent="0.3">
      <c r="A96" s="14">
        <v>95</v>
      </c>
      <c r="B96" s="14" t="s">
        <v>55</v>
      </c>
      <c r="C96" s="13" t="s">
        <v>57</v>
      </c>
    </row>
    <row r="97" spans="1:3" x14ac:dyDescent="0.3">
      <c r="A97" s="14">
        <v>96</v>
      </c>
      <c r="B97" s="14" t="s">
        <v>55</v>
      </c>
      <c r="C97" s="13" t="s">
        <v>57</v>
      </c>
    </row>
    <row r="98" spans="1:3" x14ac:dyDescent="0.3">
      <c r="A98" s="14">
        <v>97</v>
      </c>
      <c r="B98" s="14" t="s">
        <v>55</v>
      </c>
      <c r="C98" s="13" t="s">
        <v>57</v>
      </c>
    </row>
    <row r="99" spans="1:3" x14ac:dyDescent="0.3">
      <c r="A99" s="14">
        <v>98</v>
      </c>
      <c r="B99" s="14" t="s">
        <v>55</v>
      </c>
      <c r="C99" s="13" t="s">
        <v>57</v>
      </c>
    </row>
    <row r="100" spans="1:3" x14ac:dyDescent="0.3">
      <c r="A100" s="14">
        <v>99</v>
      </c>
      <c r="B100" s="14" t="s">
        <v>55</v>
      </c>
      <c r="C100" s="13" t="s">
        <v>57</v>
      </c>
    </row>
    <row r="101" spans="1:3" x14ac:dyDescent="0.3">
      <c r="A101" s="14">
        <v>100</v>
      </c>
      <c r="B101" s="14" t="s">
        <v>55</v>
      </c>
      <c r="C101" s="13" t="s">
        <v>57</v>
      </c>
    </row>
    <row r="102" spans="1:3" x14ac:dyDescent="0.3">
      <c r="A102" s="14">
        <v>101</v>
      </c>
      <c r="B102" s="14" t="s">
        <v>55</v>
      </c>
      <c r="C102" s="13" t="s">
        <v>57</v>
      </c>
    </row>
    <row r="103" spans="1:3" x14ac:dyDescent="0.3">
      <c r="A103" s="14">
        <v>102</v>
      </c>
      <c r="B103" s="14" t="s">
        <v>55</v>
      </c>
      <c r="C103" s="13" t="s">
        <v>57</v>
      </c>
    </row>
    <row r="104" spans="1:3" x14ac:dyDescent="0.3">
      <c r="A104" s="14">
        <v>103</v>
      </c>
      <c r="B104" s="14" t="s">
        <v>55</v>
      </c>
      <c r="C104" s="13" t="s">
        <v>57</v>
      </c>
    </row>
    <row r="105" spans="1:3" x14ac:dyDescent="0.3">
      <c r="A105" s="14">
        <v>104</v>
      </c>
      <c r="B105" s="14" t="s">
        <v>55</v>
      </c>
      <c r="C105" s="13" t="s">
        <v>57</v>
      </c>
    </row>
    <row r="106" spans="1:3" x14ac:dyDescent="0.3">
      <c r="A106" s="14">
        <v>105</v>
      </c>
      <c r="B106" s="14" t="s">
        <v>55</v>
      </c>
      <c r="C106" s="13" t="s">
        <v>57</v>
      </c>
    </row>
    <row r="107" spans="1:3" x14ac:dyDescent="0.3">
      <c r="A107" s="14">
        <v>106</v>
      </c>
      <c r="B107" s="14" t="s">
        <v>55</v>
      </c>
      <c r="C107" s="13" t="s">
        <v>57</v>
      </c>
    </row>
    <row r="108" spans="1:3" x14ac:dyDescent="0.3">
      <c r="A108" s="14">
        <v>107</v>
      </c>
      <c r="B108" s="14" t="s">
        <v>55</v>
      </c>
      <c r="C108" s="13" t="s">
        <v>57</v>
      </c>
    </row>
    <row r="109" spans="1:3" x14ac:dyDescent="0.3">
      <c r="A109" s="14">
        <v>108</v>
      </c>
      <c r="B109" s="14" t="s">
        <v>55</v>
      </c>
      <c r="C109" s="13" t="s">
        <v>57</v>
      </c>
    </row>
    <row r="110" spans="1:3" x14ac:dyDescent="0.3">
      <c r="A110" s="14">
        <v>109</v>
      </c>
      <c r="B110" s="14" t="s">
        <v>55</v>
      </c>
      <c r="C110" s="13" t="s">
        <v>57</v>
      </c>
    </row>
    <row r="111" spans="1:3" x14ac:dyDescent="0.3">
      <c r="A111" s="14">
        <v>110</v>
      </c>
      <c r="B111" s="14" t="s">
        <v>55</v>
      </c>
      <c r="C111" s="13" t="s">
        <v>57</v>
      </c>
    </row>
    <row r="112" spans="1:3" x14ac:dyDescent="0.3">
      <c r="A112" s="14">
        <v>111</v>
      </c>
      <c r="B112" s="14" t="s">
        <v>55</v>
      </c>
      <c r="C112" s="13" t="s">
        <v>57</v>
      </c>
    </row>
    <row r="113" spans="1:3" x14ac:dyDescent="0.3">
      <c r="A113" s="14">
        <v>112</v>
      </c>
      <c r="B113" s="14" t="s">
        <v>55</v>
      </c>
      <c r="C113" s="13" t="s">
        <v>57</v>
      </c>
    </row>
    <row r="114" spans="1:3" x14ac:dyDescent="0.3">
      <c r="A114" s="14">
        <v>113</v>
      </c>
      <c r="B114" s="14" t="s">
        <v>55</v>
      </c>
      <c r="C114" s="13" t="s">
        <v>57</v>
      </c>
    </row>
    <row r="115" spans="1:3" x14ac:dyDescent="0.3">
      <c r="A115" s="14">
        <v>114</v>
      </c>
      <c r="B115" s="14" t="s">
        <v>55</v>
      </c>
      <c r="C115" s="13" t="s">
        <v>57</v>
      </c>
    </row>
    <row r="116" spans="1:3" x14ac:dyDescent="0.3">
      <c r="A116" s="14">
        <v>115</v>
      </c>
      <c r="B116" s="14" t="s">
        <v>55</v>
      </c>
      <c r="C116" s="13" t="s">
        <v>57</v>
      </c>
    </row>
    <row r="117" spans="1:3" x14ac:dyDescent="0.3">
      <c r="A117" s="14">
        <v>116</v>
      </c>
      <c r="B117" s="14" t="s">
        <v>55</v>
      </c>
      <c r="C117" s="13" t="s">
        <v>57</v>
      </c>
    </row>
    <row r="118" spans="1:3" x14ac:dyDescent="0.3">
      <c r="A118" s="14">
        <v>117</v>
      </c>
      <c r="B118" s="14" t="s">
        <v>55</v>
      </c>
      <c r="C118" s="13" t="s">
        <v>57</v>
      </c>
    </row>
    <row r="119" spans="1:3" x14ac:dyDescent="0.3">
      <c r="A119" s="14">
        <v>118</v>
      </c>
      <c r="B119" s="14" t="s">
        <v>55</v>
      </c>
      <c r="C119" s="13" t="s">
        <v>57</v>
      </c>
    </row>
    <row r="120" spans="1:3" x14ac:dyDescent="0.3">
      <c r="A120" s="14">
        <v>119</v>
      </c>
      <c r="B120" s="14" t="s">
        <v>55</v>
      </c>
      <c r="C120" s="13" t="s">
        <v>57</v>
      </c>
    </row>
    <row r="121" spans="1:3" x14ac:dyDescent="0.3">
      <c r="A121" s="14">
        <v>120</v>
      </c>
      <c r="B121" s="14" t="s">
        <v>55</v>
      </c>
      <c r="C121" s="13" t="s">
        <v>57</v>
      </c>
    </row>
    <row r="122" spans="1:3" x14ac:dyDescent="0.3">
      <c r="A122" s="14">
        <v>121</v>
      </c>
      <c r="B122" s="14" t="s">
        <v>272</v>
      </c>
      <c r="C122" s="13" t="s">
        <v>58</v>
      </c>
    </row>
    <row r="123" spans="1:3" x14ac:dyDescent="0.3">
      <c r="A123" s="14">
        <v>122</v>
      </c>
      <c r="B123" s="14" t="s">
        <v>55</v>
      </c>
      <c r="C123" s="13" t="s">
        <v>58</v>
      </c>
    </row>
    <row r="124" spans="1:3" x14ac:dyDescent="0.3">
      <c r="A124" s="14">
        <v>123</v>
      </c>
      <c r="B124" s="14" t="s">
        <v>273</v>
      </c>
      <c r="C124" s="13" t="s">
        <v>58</v>
      </c>
    </row>
    <row r="125" spans="1:3" x14ac:dyDescent="0.3">
      <c r="A125" s="14">
        <v>124</v>
      </c>
      <c r="B125" s="14" t="s">
        <v>55</v>
      </c>
      <c r="C125" s="13" t="s">
        <v>58</v>
      </c>
    </row>
    <row r="126" spans="1:3" x14ac:dyDescent="0.3">
      <c r="A126" s="14">
        <v>125</v>
      </c>
      <c r="B126" s="14" t="s">
        <v>274</v>
      </c>
      <c r="C126" s="13" t="s">
        <v>58</v>
      </c>
    </row>
    <row r="127" spans="1:3" x14ac:dyDescent="0.3">
      <c r="A127" s="14">
        <v>126</v>
      </c>
      <c r="B127" s="14" t="s">
        <v>275</v>
      </c>
      <c r="C127" s="13" t="s">
        <v>58</v>
      </c>
    </row>
    <row r="128" spans="1:3" x14ac:dyDescent="0.3">
      <c r="A128" s="14">
        <v>127</v>
      </c>
      <c r="B128" s="14" t="s">
        <v>276</v>
      </c>
      <c r="C128" s="13" t="s">
        <v>58</v>
      </c>
    </row>
    <row r="129" spans="1:3" x14ac:dyDescent="0.3">
      <c r="A129" s="14">
        <v>128</v>
      </c>
      <c r="B129" s="14" t="s">
        <v>55</v>
      </c>
      <c r="C129" s="13" t="s">
        <v>58</v>
      </c>
    </row>
    <row r="130" spans="1:3" x14ac:dyDescent="0.3">
      <c r="A130" s="14">
        <v>129</v>
      </c>
      <c r="B130" s="14" t="s">
        <v>55</v>
      </c>
      <c r="C130" s="13" t="s">
        <v>58</v>
      </c>
    </row>
    <row r="131" spans="1:3" x14ac:dyDescent="0.3">
      <c r="A131" s="14">
        <v>130</v>
      </c>
      <c r="B131" s="14" t="s">
        <v>356</v>
      </c>
      <c r="C131" s="13" t="s">
        <v>58</v>
      </c>
    </row>
    <row r="132" spans="1:3" x14ac:dyDescent="0.3">
      <c r="A132" s="14">
        <v>131</v>
      </c>
      <c r="B132" s="14" t="s">
        <v>277</v>
      </c>
      <c r="C132" s="13" t="s">
        <v>58</v>
      </c>
    </row>
    <row r="133" spans="1:3" x14ac:dyDescent="0.3">
      <c r="A133" s="14">
        <v>132</v>
      </c>
      <c r="B133" s="14" t="s">
        <v>278</v>
      </c>
      <c r="C133" s="13" t="s">
        <v>58</v>
      </c>
    </row>
    <row r="134" spans="1:3" x14ac:dyDescent="0.3">
      <c r="A134" s="14">
        <v>133</v>
      </c>
      <c r="B134" s="14" t="s">
        <v>279</v>
      </c>
      <c r="C134" s="13" t="s">
        <v>58</v>
      </c>
    </row>
    <row r="135" spans="1:3" x14ac:dyDescent="0.3">
      <c r="A135" s="14">
        <v>134</v>
      </c>
      <c r="B135" s="14" t="s">
        <v>280</v>
      </c>
      <c r="C135" s="13" t="s">
        <v>58</v>
      </c>
    </row>
    <row r="136" spans="1:3" x14ac:dyDescent="0.3">
      <c r="A136" s="14">
        <v>135</v>
      </c>
      <c r="B136" s="14" t="s">
        <v>281</v>
      </c>
      <c r="C136" s="13" t="s">
        <v>58</v>
      </c>
    </row>
    <row r="137" spans="1:3" x14ac:dyDescent="0.3">
      <c r="A137" s="14">
        <v>136</v>
      </c>
      <c r="B137" s="14" t="s">
        <v>55</v>
      </c>
      <c r="C137" s="13" t="s">
        <v>58</v>
      </c>
    </row>
    <row r="138" spans="1:3" x14ac:dyDescent="0.3">
      <c r="A138" s="14">
        <v>137</v>
      </c>
      <c r="B138" s="14" t="s">
        <v>282</v>
      </c>
      <c r="C138" s="13" t="s">
        <v>58</v>
      </c>
    </row>
    <row r="139" spans="1:3" x14ac:dyDescent="0.3">
      <c r="A139" s="14">
        <v>138</v>
      </c>
      <c r="B139" s="14" t="s">
        <v>283</v>
      </c>
      <c r="C139" s="13" t="s">
        <v>58</v>
      </c>
    </row>
    <row r="140" spans="1:3" x14ac:dyDescent="0.3">
      <c r="A140" s="14">
        <v>139</v>
      </c>
      <c r="B140" s="14" t="s">
        <v>284</v>
      </c>
      <c r="C140" s="13" t="s">
        <v>58</v>
      </c>
    </row>
    <row r="141" spans="1:3" x14ac:dyDescent="0.3">
      <c r="A141" s="14">
        <v>140</v>
      </c>
      <c r="B141" s="14" t="s">
        <v>285</v>
      </c>
      <c r="C141" s="13" t="s">
        <v>58</v>
      </c>
    </row>
    <row r="142" spans="1:3" x14ac:dyDescent="0.3">
      <c r="A142" s="14">
        <v>141</v>
      </c>
      <c r="B142" s="14" t="s">
        <v>286</v>
      </c>
      <c r="C142" s="13" t="s">
        <v>58</v>
      </c>
    </row>
    <row r="143" spans="1:3" x14ac:dyDescent="0.3">
      <c r="A143" s="14">
        <v>142</v>
      </c>
      <c r="B143" s="14" t="s">
        <v>287</v>
      </c>
      <c r="C143" s="13" t="s">
        <v>58</v>
      </c>
    </row>
    <row r="144" spans="1:3" x14ac:dyDescent="0.3">
      <c r="A144" s="14">
        <v>143</v>
      </c>
      <c r="B144" s="14" t="s">
        <v>288</v>
      </c>
      <c r="C144" s="13" t="s">
        <v>58</v>
      </c>
    </row>
    <row r="145" spans="1:3" x14ac:dyDescent="0.3">
      <c r="A145" s="14">
        <v>144</v>
      </c>
      <c r="B145" s="14" t="s">
        <v>55</v>
      </c>
      <c r="C145" s="13" t="s">
        <v>58</v>
      </c>
    </row>
    <row r="146" spans="1:3" x14ac:dyDescent="0.3">
      <c r="A146" s="14">
        <v>145</v>
      </c>
      <c r="B146" s="14" t="s">
        <v>289</v>
      </c>
      <c r="C146" s="13" t="s">
        <v>58</v>
      </c>
    </row>
    <row r="147" spans="1:3" x14ac:dyDescent="0.3">
      <c r="A147" s="14">
        <v>146</v>
      </c>
      <c r="B147" s="14" t="s">
        <v>290</v>
      </c>
      <c r="C147" s="13" t="s">
        <v>58</v>
      </c>
    </row>
    <row r="148" spans="1:3" x14ac:dyDescent="0.3">
      <c r="A148" s="14">
        <v>147</v>
      </c>
      <c r="B148" s="14" t="s">
        <v>291</v>
      </c>
      <c r="C148" s="13" t="s">
        <v>58</v>
      </c>
    </row>
    <row r="149" spans="1:3" x14ac:dyDescent="0.3">
      <c r="A149" s="14">
        <v>148</v>
      </c>
      <c r="B149" s="14" t="s">
        <v>292</v>
      </c>
      <c r="C149" s="13" t="s">
        <v>58</v>
      </c>
    </row>
    <row r="150" spans="1:3" x14ac:dyDescent="0.3">
      <c r="A150" s="14">
        <v>149</v>
      </c>
      <c r="B150" s="14" t="s">
        <v>293</v>
      </c>
      <c r="C150" s="13" t="s">
        <v>58</v>
      </c>
    </row>
    <row r="151" spans="1:3" x14ac:dyDescent="0.3">
      <c r="A151" s="14">
        <v>150</v>
      </c>
      <c r="B151" s="14" t="s">
        <v>294</v>
      </c>
      <c r="C151" s="13" t="s">
        <v>58</v>
      </c>
    </row>
    <row r="152" spans="1:3" x14ac:dyDescent="0.3">
      <c r="A152" s="14">
        <v>151</v>
      </c>
      <c r="B152" s="14" t="s">
        <v>295</v>
      </c>
      <c r="C152" s="13" t="s">
        <v>58</v>
      </c>
    </row>
    <row r="153" spans="1:3" x14ac:dyDescent="0.3">
      <c r="A153" s="14">
        <v>152</v>
      </c>
      <c r="B153" s="14" t="s">
        <v>296</v>
      </c>
      <c r="C153" s="13" t="s">
        <v>58</v>
      </c>
    </row>
    <row r="154" spans="1:3" x14ac:dyDescent="0.3">
      <c r="A154" s="14">
        <v>153</v>
      </c>
      <c r="B154" s="14" t="s">
        <v>55</v>
      </c>
      <c r="C154" s="13" t="s">
        <v>58</v>
      </c>
    </row>
    <row r="155" spans="1:3" x14ac:dyDescent="0.3">
      <c r="A155" s="14">
        <v>154</v>
      </c>
      <c r="B155" s="14" t="s">
        <v>297</v>
      </c>
      <c r="C155" s="13" t="s">
        <v>58</v>
      </c>
    </row>
    <row r="156" spans="1:3" x14ac:dyDescent="0.3">
      <c r="A156" s="14">
        <v>155</v>
      </c>
      <c r="B156" s="14" t="s">
        <v>298</v>
      </c>
      <c r="C156" s="13" t="s">
        <v>58</v>
      </c>
    </row>
    <row r="157" spans="1:3" x14ac:dyDescent="0.3">
      <c r="A157" s="14">
        <v>156</v>
      </c>
      <c r="B157" s="14" t="s">
        <v>55</v>
      </c>
      <c r="C157" s="13" t="s">
        <v>58</v>
      </c>
    </row>
    <row r="158" spans="1:3" x14ac:dyDescent="0.3">
      <c r="A158" s="14">
        <v>157</v>
      </c>
      <c r="B158" s="14" t="s">
        <v>55</v>
      </c>
      <c r="C158" s="13" t="s">
        <v>58</v>
      </c>
    </row>
    <row r="159" spans="1:3" x14ac:dyDescent="0.3">
      <c r="A159" s="14">
        <v>158</v>
      </c>
      <c r="B159" s="14" t="s">
        <v>55</v>
      </c>
      <c r="C159" s="13" t="s">
        <v>58</v>
      </c>
    </row>
    <row r="160" spans="1:3" x14ac:dyDescent="0.3">
      <c r="A160" s="14">
        <v>159</v>
      </c>
      <c r="B160" s="14" t="s">
        <v>55</v>
      </c>
      <c r="C160" s="13" t="s">
        <v>58</v>
      </c>
    </row>
    <row r="161" spans="1:3" x14ac:dyDescent="0.3">
      <c r="A161" s="14">
        <v>160</v>
      </c>
      <c r="B161" s="14" t="s">
        <v>55</v>
      </c>
      <c r="C161" s="13" t="s">
        <v>58</v>
      </c>
    </row>
    <row r="162" spans="1:3" x14ac:dyDescent="0.3">
      <c r="A162" s="14">
        <v>161</v>
      </c>
      <c r="B162" s="14" t="s">
        <v>299</v>
      </c>
      <c r="C162" s="13" t="s">
        <v>59</v>
      </c>
    </row>
    <row r="163" spans="1:3" x14ac:dyDescent="0.3">
      <c r="A163" s="14">
        <v>162</v>
      </c>
      <c r="B163" s="14" t="s">
        <v>300</v>
      </c>
      <c r="C163" s="13" t="s">
        <v>59</v>
      </c>
    </row>
    <row r="164" spans="1:3" x14ac:dyDescent="0.3">
      <c r="A164" s="14">
        <v>163</v>
      </c>
      <c r="B164" s="14" t="s">
        <v>301</v>
      </c>
      <c r="C164" s="13" t="s">
        <v>59</v>
      </c>
    </row>
    <row r="165" spans="1:3" x14ac:dyDescent="0.3">
      <c r="A165" s="14">
        <v>164</v>
      </c>
      <c r="B165" s="14" t="s">
        <v>302</v>
      </c>
      <c r="C165" s="13" t="s">
        <v>59</v>
      </c>
    </row>
    <row r="166" spans="1:3" x14ac:dyDescent="0.3">
      <c r="A166" s="14">
        <v>165</v>
      </c>
      <c r="B166" s="14" t="s">
        <v>303</v>
      </c>
      <c r="C166" s="13" t="s">
        <v>59</v>
      </c>
    </row>
    <row r="167" spans="1:3" x14ac:dyDescent="0.3">
      <c r="A167" s="14">
        <v>166</v>
      </c>
      <c r="B167" s="14" t="s">
        <v>304</v>
      </c>
      <c r="C167" s="13" t="s">
        <v>59</v>
      </c>
    </row>
    <row r="168" spans="1:3" x14ac:dyDescent="0.3">
      <c r="A168" s="14">
        <v>167</v>
      </c>
      <c r="B168" s="14" t="s">
        <v>305</v>
      </c>
      <c r="C168" s="13" t="s">
        <v>59</v>
      </c>
    </row>
    <row r="169" spans="1:3" x14ac:dyDescent="0.3">
      <c r="A169" s="14">
        <v>168</v>
      </c>
      <c r="B169" s="14" t="s">
        <v>306</v>
      </c>
      <c r="C169" s="13" t="s">
        <v>59</v>
      </c>
    </row>
    <row r="170" spans="1:3" x14ac:dyDescent="0.3">
      <c r="A170" s="14">
        <v>169</v>
      </c>
      <c r="B170" s="14" t="s">
        <v>307</v>
      </c>
      <c r="C170" s="13" t="s">
        <v>59</v>
      </c>
    </row>
    <row r="171" spans="1:3" x14ac:dyDescent="0.3">
      <c r="A171" s="14">
        <v>170</v>
      </c>
      <c r="B171" s="14" t="s">
        <v>308</v>
      </c>
      <c r="C171" s="13" t="s">
        <v>59</v>
      </c>
    </row>
    <row r="172" spans="1:3" x14ac:dyDescent="0.3">
      <c r="A172" s="14">
        <v>171</v>
      </c>
      <c r="B172" s="14" t="s">
        <v>55</v>
      </c>
      <c r="C172" s="13" t="s">
        <v>59</v>
      </c>
    </row>
    <row r="173" spans="1:3" x14ac:dyDescent="0.3">
      <c r="A173" s="14">
        <v>172</v>
      </c>
      <c r="B173" s="14" t="s">
        <v>55</v>
      </c>
      <c r="C173" s="13" t="s">
        <v>59</v>
      </c>
    </row>
    <row r="174" spans="1:3" x14ac:dyDescent="0.3">
      <c r="A174" s="14">
        <v>173</v>
      </c>
      <c r="B174" s="14" t="s">
        <v>55</v>
      </c>
      <c r="C174" s="13" t="s">
        <v>59</v>
      </c>
    </row>
    <row r="175" spans="1:3" x14ac:dyDescent="0.3">
      <c r="A175" s="14">
        <v>174</v>
      </c>
      <c r="B175" s="14" t="s">
        <v>55</v>
      </c>
      <c r="C175" s="13" t="s">
        <v>59</v>
      </c>
    </row>
    <row r="176" spans="1:3" x14ac:dyDescent="0.3">
      <c r="A176" s="14">
        <v>175</v>
      </c>
      <c r="B176" s="14" t="s">
        <v>55</v>
      </c>
      <c r="C176" s="13" t="s">
        <v>59</v>
      </c>
    </row>
    <row r="177" spans="1:3" x14ac:dyDescent="0.3">
      <c r="A177" s="14">
        <v>176</v>
      </c>
      <c r="B177" s="14" t="s">
        <v>55</v>
      </c>
      <c r="C177" s="13" t="s">
        <v>59</v>
      </c>
    </row>
    <row r="178" spans="1:3" x14ac:dyDescent="0.3">
      <c r="A178" s="14">
        <v>177</v>
      </c>
      <c r="B178" s="14" t="s">
        <v>55</v>
      </c>
      <c r="C178" s="13" t="s">
        <v>59</v>
      </c>
    </row>
    <row r="179" spans="1:3" x14ac:dyDescent="0.3">
      <c r="A179" s="14">
        <v>178</v>
      </c>
      <c r="B179" s="14" t="s">
        <v>55</v>
      </c>
      <c r="C179" s="13" t="s">
        <v>59</v>
      </c>
    </row>
    <row r="180" spans="1:3" x14ac:dyDescent="0.3">
      <c r="A180" s="14">
        <v>179</v>
      </c>
      <c r="B180" s="14" t="s">
        <v>55</v>
      </c>
      <c r="C180" s="13" t="s">
        <v>59</v>
      </c>
    </row>
    <row r="181" spans="1:3" x14ac:dyDescent="0.3">
      <c r="A181" s="14">
        <v>180</v>
      </c>
      <c r="B181" s="14" t="s">
        <v>55</v>
      </c>
      <c r="C181" s="13" t="s">
        <v>59</v>
      </c>
    </row>
    <row r="182" spans="1:3" x14ac:dyDescent="0.3">
      <c r="A182" s="14">
        <v>181</v>
      </c>
      <c r="B182" s="14" t="s">
        <v>55</v>
      </c>
      <c r="C182" s="13" t="s">
        <v>59</v>
      </c>
    </row>
    <row r="183" spans="1:3" x14ac:dyDescent="0.3">
      <c r="A183" s="14">
        <v>182</v>
      </c>
      <c r="B183" s="14" t="s">
        <v>55</v>
      </c>
      <c r="C183" s="13" t="s">
        <v>59</v>
      </c>
    </row>
    <row r="184" spans="1:3" x14ac:dyDescent="0.3">
      <c r="A184" s="14">
        <v>183</v>
      </c>
      <c r="B184" s="14" t="s">
        <v>55</v>
      </c>
      <c r="C184" s="13" t="s">
        <v>59</v>
      </c>
    </row>
    <row r="185" spans="1:3" x14ac:dyDescent="0.3">
      <c r="A185" s="14">
        <v>184</v>
      </c>
      <c r="B185" s="14" t="s">
        <v>55</v>
      </c>
      <c r="C185" s="13" t="s">
        <v>59</v>
      </c>
    </row>
    <row r="186" spans="1:3" x14ac:dyDescent="0.3">
      <c r="A186" s="14">
        <v>185</v>
      </c>
      <c r="B186" s="14" t="s">
        <v>55</v>
      </c>
      <c r="C186" s="13" t="s">
        <v>59</v>
      </c>
    </row>
    <row r="187" spans="1:3" x14ac:dyDescent="0.3">
      <c r="A187" s="14">
        <v>186</v>
      </c>
      <c r="B187" s="14" t="s">
        <v>55</v>
      </c>
      <c r="C187" s="13" t="s">
        <v>59</v>
      </c>
    </row>
    <row r="188" spans="1:3" x14ac:dyDescent="0.3">
      <c r="A188" s="14">
        <v>187</v>
      </c>
      <c r="B188" s="14" t="s">
        <v>55</v>
      </c>
      <c r="C188" s="13" t="s">
        <v>59</v>
      </c>
    </row>
    <row r="189" spans="1:3" x14ac:dyDescent="0.3">
      <c r="A189" s="14">
        <v>188</v>
      </c>
      <c r="B189" s="14" t="s">
        <v>55</v>
      </c>
      <c r="C189" s="13" t="s">
        <v>59</v>
      </c>
    </row>
    <row r="190" spans="1:3" x14ac:dyDescent="0.3">
      <c r="A190" s="14">
        <v>189</v>
      </c>
      <c r="B190" s="14" t="s">
        <v>55</v>
      </c>
      <c r="C190" s="13" t="s">
        <v>59</v>
      </c>
    </row>
    <row r="191" spans="1:3" x14ac:dyDescent="0.3">
      <c r="A191" s="14">
        <v>190</v>
      </c>
      <c r="B191" s="14" t="s">
        <v>55</v>
      </c>
      <c r="C191" s="13" t="s">
        <v>59</v>
      </c>
    </row>
    <row r="192" spans="1:3" x14ac:dyDescent="0.3">
      <c r="A192" s="14">
        <v>191</v>
      </c>
      <c r="B192" s="14" t="s">
        <v>55</v>
      </c>
      <c r="C192" s="13" t="s">
        <v>59</v>
      </c>
    </row>
    <row r="193" spans="1:3" x14ac:dyDescent="0.3">
      <c r="A193" s="14">
        <v>192</v>
      </c>
      <c r="B193" s="14" t="s">
        <v>55</v>
      </c>
      <c r="C193" s="13" t="s">
        <v>59</v>
      </c>
    </row>
    <row r="194" spans="1:3" x14ac:dyDescent="0.3">
      <c r="A194" s="14">
        <v>193</v>
      </c>
      <c r="B194" s="14" t="s">
        <v>55</v>
      </c>
      <c r="C194" s="13" t="s">
        <v>59</v>
      </c>
    </row>
    <row r="195" spans="1:3" x14ac:dyDescent="0.3">
      <c r="A195" s="14">
        <v>194</v>
      </c>
      <c r="B195" s="14" t="s">
        <v>55</v>
      </c>
      <c r="C195" s="13" t="s">
        <v>59</v>
      </c>
    </row>
    <row r="196" spans="1:3" x14ac:dyDescent="0.3">
      <c r="A196" s="14">
        <v>195</v>
      </c>
      <c r="B196" s="14" t="s">
        <v>55</v>
      </c>
      <c r="C196" s="13" t="s">
        <v>59</v>
      </c>
    </row>
    <row r="197" spans="1:3" x14ac:dyDescent="0.3">
      <c r="A197" s="14">
        <v>196</v>
      </c>
      <c r="B197" s="14" t="s">
        <v>55</v>
      </c>
      <c r="C197" s="13" t="s">
        <v>59</v>
      </c>
    </row>
    <row r="198" spans="1:3" x14ac:dyDescent="0.3">
      <c r="A198" s="14">
        <v>197</v>
      </c>
      <c r="B198" s="14" t="s">
        <v>55</v>
      </c>
      <c r="C198" s="13" t="s">
        <v>59</v>
      </c>
    </row>
    <row r="199" spans="1:3" x14ac:dyDescent="0.3">
      <c r="A199" s="14">
        <v>198</v>
      </c>
      <c r="B199" s="14" t="s">
        <v>55</v>
      </c>
      <c r="C199" s="13" t="s">
        <v>59</v>
      </c>
    </row>
    <row r="200" spans="1:3" x14ac:dyDescent="0.3">
      <c r="A200" s="14">
        <v>199</v>
      </c>
      <c r="B200" s="14" t="s">
        <v>55</v>
      </c>
      <c r="C200" s="13" t="s">
        <v>59</v>
      </c>
    </row>
    <row r="201" spans="1:3" x14ac:dyDescent="0.3">
      <c r="A201" s="14">
        <v>200</v>
      </c>
      <c r="B201" s="14" t="s">
        <v>55</v>
      </c>
      <c r="C201" s="13" t="s">
        <v>59</v>
      </c>
    </row>
    <row r="202" spans="1:3" x14ac:dyDescent="0.3">
      <c r="A202" s="14">
        <v>201</v>
      </c>
      <c r="B202" s="14" t="s">
        <v>309</v>
      </c>
      <c r="C202" s="13" t="s">
        <v>60</v>
      </c>
    </row>
    <row r="203" spans="1:3" x14ac:dyDescent="0.3">
      <c r="A203" s="14">
        <v>202</v>
      </c>
      <c r="B203" s="14" t="s">
        <v>310</v>
      </c>
      <c r="C203" s="13" t="s">
        <v>60</v>
      </c>
    </row>
    <row r="204" spans="1:3" x14ac:dyDescent="0.3">
      <c r="A204" s="14">
        <v>203</v>
      </c>
      <c r="B204" s="14" t="s">
        <v>311</v>
      </c>
      <c r="C204" s="13" t="s">
        <v>60</v>
      </c>
    </row>
    <row r="205" spans="1:3" x14ac:dyDescent="0.3">
      <c r="A205" s="14">
        <v>204</v>
      </c>
      <c r="B205" s="14" t="s">
        <v>312</v>
      </c>
      <c r="C205" s="13" t="s">
        <v>60</v>
      </c>
    </row>
    <row r="206" spans="1:3" x14ac:dyDescent="0.3">
      <c r="A206" s="14">
        <v>205</v>
      </c>
      <c r="B206" s="14" t="s">
        <v>313</v>
      </c>
      <c r="C206" s="13" t="s">
        <v>60</v>
      </c>
    </row>
    <row r="207" spans="1:3" x14ac:dyDescent="0.3">
      <c r="A207" s="14">
        <v>206</v>
      </c>
      <c r="B207" s="14" t="s">
        <v>314</v>
      </c>
      <c r="C207" s="13" t="s">
        <v>60</v>
      </c>
    </row>
    <row r="208" spans="1:3" x14ac:dyDescent="0.3">
      <c r="A208" s="14">
        <v>207</v>
      </c>
      <c r="B208" s="14" t="s">
        <v>315</v>
      </c>
      <c r="C208" s="13" t="s">
        <v>60</v>
      </c>
    </row>
    <row r="209" spans="1:3" x14ac:dyDescent="0.3">
      <c r="A209" s="14">
        <v>208</v>
      </c>
      <c r="B209" s="14" t="s">
        <v>316</v>
      </c>
      <c r="C209" s="13" t="s">
        <v>60</v>
      </c>
    </row>
    <row r="210" spans="1:3" x14ac:dyDescent="0.3">
      <c r="A210" s="14">
        <v>209</v>
      </c>
      <c r="B210" s="14" t="s">
        <v>317</v>
      </c>
      <c r="C210" s="13" t="s">
        <v>60</v>
      </c>
    </row>
    <row r="211" spans="1:3" x14ac:dyDescent="0.3">
      <c r="A211" s="14">
        <v>210</v>
      </c>
      <c r="B211" s="14" t="s">
        <v>318</v>
      </c>
      <c r="C211" s="13" t="s">
        <v>60</v>
      </c>
    </row>
    <row r="212" spans="1:3" x14ac:dyDescent="0.3">
      <c r="A212" s="14">
        <v>211</v>
      </c>
      <c r="B212" s="14" t="s">
        <v>319</v>
      </c>
      <c r="C212" s="13" t="s">
        <v>60</v>
      </c>
    </row>
    <row r="213" spans="1:3" x14ac:dyDescent="0.3">
      <c r="A213" s="14">
        <v>212</v>
      </c>
      <c r="B213" s="14" t="s">
        <v>320</v>
      </c>
      <c r="C213" s="13" t="s">
        <v>60</v>
      </c>
    </row>
    <row r="214" spans="1:3" x14ac:dyDescent="0.3">
      <c r="A214" s="14">
        <v>213</v>
      </c>
      <c r="B214" s="14" t="s">
        <v>321</v>
      </c>
      <c r="C214" s="13" t="s">
        <v>60</v>
      </c>
    </row>
    <row r="215" spans="1:3" x14ac:dyDescent="0.3">
      <c r="A215" s="14">
        <v>214</v>
      </c>
      <c r="B215" s="14" t="s">
        <v>322</v>
      </c>
      <c r="C215" s="13" t="s">
        <v>60</v>
      </c>
    </row>
    <row r="216" spans="1:3" x14ac:dyDescent="0.3">
      <c r="A216" s="14">
        <v>215</v>
      </c>
      <c r="B216" s="14" t="s">
        <v>323</v>
      </c>
      <c r="C216" s="13" t="s">
        <v>60</v>
      </c>
    </row>
    <row r="217" spans="1:3" x14ac:dyDescent="0.3">
      <c r="A217" s="14">
        <v>216</v>
      </c>
      <c r="B217" s="14" t="s">
        <v>324</v>
      </c>
      <c r="C217" s="13" t="s">
        <v>60</v>
      </c>
    </row>
    <row r="218" spans="1:3" x14ac:dyDescent="0.3">
      <c r="A218" s="14">
        <v>217</v>
      </c>
      <c r="B218" s="14" t="s">
        <v>325</v>
      </c>
      <c r="C218" s="13" t="s">
        <v>60</v>
      </c>
    </row>
    <row r="219" spans="1:3" x14ac:dyDescent="0.3">
      <c r="A219" s="14">
        <v>218</v>
      </c>
      <c r="B219" s="14" t="s">
        <v>326</v>
      </c>
      <c r="C219" s="13" t="s">
        <v>60</v>
      </c>
    </row>
    <row r="220" spans="1:3" x14ac:dyDescent="0.3">
      <c r="A220" s="14">
        <v>219</v>
      </c>
      <c r="B220" s="14" t="s">
        <v>327</v>
      </c>
      <c r="C220" s="13" t="s">
        <v>60</v>
      </c>
    </row>
    <row r="221" spans="1:3" x14ac:dyDescent="0.3">
      <c r="A221" s="14">
        <v>220</v>
      </c>
      <c r="B221" s="14" t="s">
        <v>328</v>
      </c>
      <c r="C221" s="13" t="s">
        <v>60</v>
      </c>
    </row>
    <row r="222" spans="1:3" x14ac:dyDescent="0.3">
      <c r="A222" s="14">
        <v>221</v>
      </c>
      <c r="B222" s="14" t="s">
        <v>329</v>
      </c>
      <c r="C222" s="13" t="s">
        <v>60</v>
      </c>
    </row>
    <row r="223" spans="1:3" x14ac:dyDescent="0.3">
      <c r="A223" s="14">
        <v>222</v>
      </c>
      <c r="B223" s="14" t="s">
        <v>330</v>
      </c>
      <c r="C223" s="13" t="s">
        <v>60</v>
      </c>
    </row>
    <row r="224" spans="1:3" x14ac:dyDescent="0.3">
      <c r="A224" s="14">
        <v>223</v>
      </c>
      <c r="B224" s="14" t="s">
        <v>331</v>
      </c>
      <c r="C224" s="13" t="s">
        <v>60</v>
      </c>
    </row>
    <row r="225" spans="1:3" x14ac:dyDescent="0.3">
      <c r="A225" s="14">
        <v>224</v>
      </c>
      <c r="B225" s="14" t="s">
        <v>332</v>
      </c>
      <c r="C225" s="13" t="s">
        <v>60</v>
      </c>
    </row>
    <row r="226" spans="1:3" x14ac:dyDescent="0.3">
      <c r="A226" s="14">
        <v>225</v>
      </c>
      <c r="B226" s="14" t="s">
        <v>55</v>
      </c>
      <c r="C226" s="13" t="s">
        <v>60</v>
      </c>
    </row>
    <row r="227" spans="1:3" x14ac:dyDescent="0.3">
      <c r="A227" s="14">
        <v>226</v>
      </c>
      <c r="B227" s="14" t="s">
        <v>55</v>
      </c>
      <c r="C227" s="13" t="s">
        <v>60</v>
      </c>
    </row>
    <row r="228" spans="1:3" x14ac:dyDescent="0.3">
      <c r="A228" s="14">
        <v>227</v>
      </c>
      <c r="B228" s="14" t="s">
        <v>55</v>
      </c>
      <c r="C228" s="13" t="s">
        <v>60</v>
      </c>
    </row>
    <row r="229" spans="1:3" x14ac:dyDescent="0.3">
      <c r="A229" s="14">
        <v>228</v>
      </c>
      <c r="B229" s="14" t="s">
        <v>55</v>
      </c>
      <c r="C229" s="13" t="s">
        <v>60</v>
      </c>
    </row>
    <row r="230" spans="1:3" x14ac:dyDescent="0.3">
      <c r="A230" s="14">
        <v>229</v>
      </c>
      <c r="B230" s="14" t="s">
        <v>55</v>
      </c>
      <c r="C230" s="13" t="s">
        <v>60</v>
      </c>
    </row>
    <row r="231" spans="1:3" x14ac:dyDescent="0.3">
      <c r="A231" s="14">
        <v>230</v>
      </c>
      <c r="B231" s="14" t="s">
        <v>55</v>
      </c>
      <c r="C231" s="13" t="s">
        <v>60</v>
      </c>
    </row>
    <row r="232" spans="1:3" x14ac:dyDescent="0.3">
      <c r="A232" s="14">
        <v>231</v>
      </c>
      <c r="B232" s="14" t="s">
        <v>55</v>
      </c>
      <c r="C232" s="13" t="s">
        <v>60</v>
      </c>
    </row>
    <row r="233" spans="1:3" x14ac:dyDescent="0.3">
      <c r="A233" s="14">
        <v>232</v>
      </c>
      <c r="B233" s="14" t="s">
        <v>55</v>
      </c>
      <c r="C233" s="13" t="s">
        <v>60</v>
      </c>
    </row>
    <row r="234" spans="1:3" x14ac:dyDescent="0.3">
      <c r="A234" s="14">
        <v>233</v>
      </c>
      <c r="B234" s="14" t="s">
        <v>55</v>
      </c>
      <c r="C234" s="13" t="s">
        <v>60</v>
      </c>
    </row>
    <row r="235" spans="1:3" x14ac:dyDescent="0.3">
      <c r="A235" s="14">
        <v>234</v>
      </c>
      <c r="B235" s="14" t="s">
        <v>55</v>
      </c>
      <c r="C235" s="13" t="s">
        <v>60</v>
      </c>
    </row>
    <row r="236" spans="1:3" x14ac:dyDescent="0.3">
      <c r="A236" s="14">
        <v>235</v>
      </c>
      <c r="B236" s="14" t="s">
        <v>55</v>
      </c>
      <c r="C236" s="13" t="s">
        <v>60</v>
      </c>
    </row>
    <row r="237" spans="1:3" x14ac:dyDescent="0.3">
      <c r="A237" s="14">
        <v>236</v>
      </c>
      <c r="B237" s="14" t="s">
        <v>55</v>
      </c>
      <c r="C237" s="13" t="s">
        <v>60</v>
      </c>
    </row>
    <row r="238" spans="1:3" x14ac:dyDescent="0.3">
      <c r="A238" s="14">
        <v>237</v>
      </c>
      <c r="B238" s="14" t="s">
        <v>55</v>
      </c>
      <c r="C238" s="13" t="s">
        <v>60</v>
      </c>
    </row>
    <row r="239" spans="1:3" x14ac:dyDescent="0.3">
      <c r="A239" s="14">
        <v>238</v>
      </c>
      <c r="B239" s="14" t="s">
        <v>55</v>
      </c>
      <c r="C239" s="13" t="s">
        <v>60</v>
      </c>
    </row>
    <row r="240" spans="1:3" x14ac:dyDescent="0.3">
      <c r="A240" s="14">
        <v>239</v>
      </c>
      <c r="B240" s="14" t="s">
        <v>55</v>
      </c>
      <c r="C240" s="13" t="s">
        <v>60</v>
      </c>
    </row>
    <row r="241" spans="1:3" x14ac:dyDescent="0.3">
      <c r="A241" s="14">
        <v>240</v>
      </c>
      <c r="B241" s="14" t="s">
        <v>55</v>
      </c>
      <c r="C241" s="13" t="s">
        <v>60</v>
      </c>
    </row>
    <row r="242" spans="1:3" x14ac:dyDescent="0.3">
      <c r="A242" s="14">
        <v>241</v>
      </c>
      <c r="B242" s="14" t="s">
        <v>333</v>
      </c>
      <c r="C242" s="13" t="s">
        <v>61</v>
      </c>
    </row>
    <row r="243" spans="1:3" x14ac:dyDescent="0.3">
      <c r="A243" s="14">
        <v>242</v>
      </c>
      <c r="B243" s="14" t="s">
        <v>334</v>
      </c>
      <c r="C243" s="13" t="s">
        <v>61</v>
      </c>
    </row>
    <row r="244" spans="1:3" x14ac:dyDescent="0.3">
      <c r="A244" s="14">
        <v>243</v>
      </c>
      <c r="B244" s="14" t="s">
        <v>335</v>
      </c>
      <c r="C244" s="13" t="s">
        <v>61</v>
      </c>
    </row>
    <row r="245" spans="1:3" x14ac:dyDescent="0.3">
      <c r="A245" s="14">
        <v>244</v>
      </c>
      <c r="B245" s="14" t="s">
        <v>336</v>
      </c>
      <c r="C245" s="13" t="s">
        <v>61</v>
      </c>
    </row>
    <row r="246" spans="1:3" x14ac:dyDescent="0.3">
      <c r="A246" s="14">
        <v>245</v>
      </c>
      <c r="B246" s="14" t="s">
        <v>337</v>
      </c>
      <c r="C246" s="13" t="s">
        <v>61</v>
      </c>
    </row>
    <row r="247" spans="1:3" x14ac:dyDescent="0.3">
      <c r="A247" s="14">
        <v>246</v>
      </c>
      <c r="B247" s="14" t="s">
        <v>338</v>
      </c>
      <c r="C247" s="13" t="s">
        <v>61</v>
      </c>
    </row>
    <row r="248" spans="1:3" x14ac:dyDescent="0.3">
      <c r="A248" s="14">
        <v>247</v>
      </c>
      <c r="B248" s="14" t="s">
        <v>339</v>
      </c>
      <c r="C248" s="13" t="s">
        <v>61</v>
      </c>
    </row>
    <row r="249" spans="1:3" x14ac:dyDescent="0.3">
      <c r="A249" s="14">
        <v>248</v>
      </c>
      <c r="B249" s="14" t="s">
        <v>340</v>
      </c>
      <c r="C249" s="13" t="s">
        <v>61</v>
      </c>
    </row>
    <row r="250" spans="1:3" x14ac:dyDescent="0.3">
      <c r="A250" s="14">
        <v>249</v>
      </c>
      <c r="B250" s="14" t="s">
        <v>341</v>
      </c>
      <c r="C250" s="13" t="s">
        <v>61</v>
      </c>
    </row>
    <row r="251" spans="1:3" x14ac:dyDescent="0.3">
      <c r="A251" s="14">
        <v>250</v>
      </c>
      <c r="B251" s="14" t="s">
        <v>342</v>
      </c>
      <c r="C251" s="13" t="s">
        <v>61</v>
      </c>
    </row>
    <row r="252" spans="1:3" x14ac:dyDescent="0.3">
      <c r="A252" s="14">
        <v>251</v>
      </c>
      <c r="B252" s="14" t="s">
        <v>343</v>
      </c>
      <c r="C252" s="13" t="s">
        <v>61</v>
      </c>
    </row>
    <row r="253" spans="1:3" x14ac:dyDescent="0.3">
      <c r="A253" s="14">
        <v>252</v>
      </c>
      <c r="B253" s="14" t="s">
        <v>344</v>
      </c>
      <c r="C253" s="13" t="s">
        <v>61</v>
      </c>
    </row>
    <row r="254" spans="1:3" x14ac:dyDescent="0.3">
      <c r="A254" s="14">
        <v>253</v>
      </c>
      <c r="B254" s="14" t="s">
        <v>345</v>
      </c>
      <c r="C254" s="13" t="s">
        <v>61</v>
      </c>
    </row>
    <row r="255" spans="1:3" x14ac:dyDescent="0.3">
      <c r="A255" s="14">
        <v>254</v>
      </c>
      <c r="B255" s="14" t="s">
        <v>346</v>
      </c>
      <c r="C255" s="13" t="s">
        <v>61</v>
      </c>
    </row>
    <row r="256" spans="1:3" x14ac:dyDescent="0.3">
      <c r="A256" s="14">
        <v>255</v>
      </c>
      <c r="B256" s="14" t="s">
        <v>347</v>
      </c>
      <c r="C256" s="13" t="s">
        <v>61</v>
      </c>
    </row>
    <row r="257" spans="1:3" x14ac:dyDescent="0.3">
      <c r="A257" s="14">
        <v>256</v>
      </c>
      <c r="B257" s="14" t="s">
        <v>348</v>
      </c>
      <c r="C257" s="13" t="s">
        <v>61</v>
      </c>
    </row>
    <row r="258" spans="1:3" x14ac:dyDescent="0.3">
      <c r="A258" s="14">
        <v>257</v>
      </c>
      <c r="B258" s="14" t="s">
        <v>349</v>
      </c>
      <c r="C258" s="13" t="s">
        <v>61</v>
      </c>
    </row>
    <row r="259" spans="1:3" x14ac:dyDescent="0.3">
      <c r="A259" s="14">
        <v>258</v>
      </c>
      <c r="B259" s="14" t="s">
        <v>350</v>
      </c>
      <c r="C259" s="13" t="s">
        <v>61</v>
      </c>
    </row>
    <row r="260" spans="1:3" x14ac:dyDescent="0.3">
      <c r="A260" s="14">
        <v>259</v>
      </c>
      <c r="B260" s="14" t="s">
        <v>351</v>
      </c>
      <c r="C260" s="13" t="s">
        <v>61</v>
      </c>
    </row>
    <row r="261" spans="1:3" x14ac:dyDescent="0.3">
      <c r="A261" s="14">
        <v>260</v>
      </c>
      <c r="B261" s="14" t="s">
        <v>352</v>
      </c>
      <c r="C261" s="13" t="s">
        <v>61</v>
      </c>
    </row>
    <row r="262" spans="1:3" x14ac:dyDescent="0.3">
      <c r="A262" s="14">
        <v>261</v>
      </c>
      <c r="B262" s="14" t="s">
        <v>353</v>
      </c>
      <c r="C262" s="13" t="s">
        <v>61</v>
      </c>
    </row>
    <row r="263" spans="1:3" x14ac:dyDescent="0.3">
      <c r="A263" s="14">
        <v>262</v>
      </c>
      <c r="B263" s="14" t="s">
        <v>354</v>
      </c>
      <c r="C263" s="13" t="s">
        <v>61</v>
      </c>
    </row>
    <row r="264" spans="1:3" x14ac:dyDescent="0.3">
      <c r="A264" s="14">
        <v>263</v>
      </c>
      <c r="B264" s="14" t="s">
        <v>55</v>
      </c>
      <c r="C264" s="13" t="s">
        <v>61</v>
      </c>
    </row>
    <row r="265" spans="1:3" x14ac:dyDescent="0.3">
      <c r="A265" s="14">
        <v>264</v>
      </c>
      <c r="B265" s="14" t="s">
        <v>55</v>
      </c>
      <c r="C265" s="13" t="s">
        <v>61</v>
      </c>
    </row>
    <row r="266" spans="1:3" x14ac:dyDescent="0.3">
      <c r="A266" s="14">
        <v>265</v>
      </c>
      <c r="B266" s="14" t="s">
        <v>55</v>
      </c>
      <c r="C266" s="13" t="s">
        <v>61</v>
      </c>
    </row>
    <row r="267" spans="1:3" x14ac:dyDescent="0.3">
      <c r="A267" s="14">
        <v>266</v>
      </c>
      <c r="B267" s="14" t="s">
        <v>55</v>
      </c>
      <c r="C267" s="13" t="s">
        <v>61</v>
      </c>
    </row>
    <row r="268" spans="1:3" x14ac:dyDescent="0.3">
      <c r="A268" s="14">
        <v>267</v>
      </c>
      <c r="B268" s="14" t="s">
        <v>55</v>
      </c>
      <c r="C268" s="13" t="s">
        <v>61</v>
      </c>
    </row>
    <row r="269" spans="1:3" x14ac:dyDescent="0.3">
      <c r="A269" s="14">
        <v>268</v>
      </c>
      <c r="B269" s="14" t="s">
        <v>55</v>
      </c>
      <c r="C269" s="13" t="s">
        <v>61</v>
      </c>
    </row>
    <row r="270" spans="1:3" x14ac:dyDescent="0.3">
      <c r="A270" s="14">
        <v>269</v>
      </c>
      <c r="B270" s="14" t="s">
        <v>55</v>
      </c>
      <c r="C270" s="13" t="s">
        <v>61</v>
      </c>
    </row>
    <row r="271" spans="1:3" x14ac:dyDescent="0.3">
      <c r="A271" s="14">
        <v>270</v>
      </c>
      <c r="B271" s="14" t="s">
        <v>55</v>
      </c>
      <c r="C271" s="13" t="s">
        <v>61</v>
      </c>
    </row>
    <row r="272" spans="1:3" x14ac:dyDescent="0.3">
      <c r="A272" s="14">
        <v>271</v>
      </c>
      <c r="B272" s="14" t="s">
        <v>55</v>
      </c>
      <c r="C272" s="13" t="s">
        <v>61</v>
      </c>
    </row>
    <row r="273" spans="1:3" x14ac:dyDescent="0.3">
      <c r="A273" s="14">
        <v>272</v>
      </c>
      <c r="B273" s="14" t="s">
        <v>55</v>
      </c>
      <c r="C273" s="13" t="s">
        <v>61</v>
      </c>
    </row>
    <row r="274" spans="1:3" x14ac:dyDescent="0.3">
      <c r="A274" s="14">
        <v>273</v>
      </c>
      <c r="B274" s="14" t="s">
        <v>55</v>
      </c>
      <c r="C274" s="13" t="s">
        <v>61</v>
      </c>
    </row>
    <row r="275" spans="1:3" x14ac:dyDescent="0.3">
      <c r="A275" s="14">
        <v>274</v>
      </c>
      <c r="B275" s="14" t="s">
        <v>55</v>
      </c>
      <c r="C275" s="13" t="s">
        <v>61</v>
      </c>
    </row>
    <row r="276" spans="1:3" x14ac:dyDescent="0.3">
      <c r="A276" s="14">
        <v>275</v>
      </c>
      <c r="B276" s="14" t="s">
        <v>55</v>
      </c>
      <c r="C276" s="13" t="s">
        <v>61</v>
      </c>
    </row>
    <row r="277" spans="1:3" x14ac:dyDescent="0.3">
      <c r="A277" s="14">
        <v>276</v>
      </c>
      <c r="B277" s="14" t="s">
        <v>55</v>
      </c>
      <c r="C277" s="13" t="s">
        <v>61</v>
      </c>
    </row>
    <row r="278" spans="1:3" x14ac:dyDescent="0.3">
      <c r="A278" s="14">
        <v>277</v>
      </c>
      <c r="B278" s="14" t="s">
        <v>55</v>
      </c>
      <c r="C278" s="13" t="s">
        <v>61</v>
      </c>
    </row>
    <row r="279" spans="1:3" x14ac:dyDescent="0.3">
      <c r="A279" s="14">
        <v>278</v>
      </c>
      <c r="B279" s="14" t="s">
        <v>55</v>
      </c>
      <c r="C279" s="13" t="s">
        <v>61</v>
      </c>
    </row>
    <row r="280" spans="1:3" x14ac:dyDescent="0.3">
      <c r="A280" s="14">
        <v>279</v>
      </c>
      <c r="B280" s="14" t="s">
        <v>55</v>
      </c>
      <c r="C280" s="13" t="s">
        <v>61</v>
      </c>
    </row>
    <row r="281" spans="1:3" x14ac:dyDescent="0.3">
      <c r="A281" s="14">
        <v>280</v>
      </c>
      <c r="B281" s="14" t="s">
        <v>55</v>
      </c>
      <c r="C281" s="13" t="s">
        <v>61</v>
      </c>
    </row>
    <row r="282" spans="1:3" x14ac:dyDescent="0.3">
      <c r="A282" s="14">
        <v>281</v>
      </c>
      <c r="B282" s="14" t="s">
        <v>55</v>
      </c>
      <c r="C282" s="13" t="s">
        <v>61</v>
      </c>
    </row>
    <row r="283" spans="1:3" x14ac:dyDescent="0.3">
      <c r="A283" s="14">
        <v>282</v>
      </c>
      <c r="B283" s="14" t="s">
        <v>55</v>
      </c>
      <c r="C283" s="13" t="s">
        <v>61</v>
      </c>
    </row>
    <row r="284" spans="1:3" x14ac:dyDescent="0.3">
      <c r="A284" s="14">
        <v>283</v>
      </c>
      <c r="B284" s="14" t="s">
        <v>55</v>
      </c>
      <c r="C284" s="13" t="s">
        <v>61</v>
      </c>
    </row>
    <row r="285" spans="1:3" x14ac:dyDescent="0.3">
      <c r="A285" s="14">
        <v>284</v>
      </c>
      <c r="B285" s="14" t="s">
        <v>55</v>
      </c>
      <c r="C285" s="13" t="s">
        <v>61</v>
      </c>
    </row>
    <row r="286" spans="1:3" x14ac:dyDescent="0.3">
      <c r="A286" s="14">
        <v>285</v>
      </c>
      <c r="B286" s="14" t="s">
        <v>55</v>
      </c>
      <c r="C286" s="13" t="s">
        <v>61</v>
      </c>
    </row>
    <row r="287" spans="1:3" x14ac:dyDescent="0.3">
      <c r="A287" s="14">
        <v>286</v>
      </c>
      <c r="B287" s="14" t="s">
        <v>55</v>
      </c>
      <c r="C287" s="13" t="s">
        <v>61</v>
      </c>
    </row>
    <row r="288" spans="1:3" x14ac:dyDescent="0.3">
      <c r="A288" s="14">
        <v>287</v>
      </c>
      <c r="B288" s="14" t="s">
        <v>55</v>
      </c>
      <c r="C288" s="13" t="s">
        <v>61</v>
      </c>
    </row>
    <row r="289" spans="1:3" x14ac:dyDescent="0.3">
      <c r="A289" s="14">
        <v>288</v>
      </c>
      <c r="B289" s="14" t="s">
        <v>55</v>
      </c>
      <c r="C289" s="13" t="s">
        <v>61</v>
      </c>
    </row>
    <row r="290" spans="1:3" x14ac:dyDescent="0.3">
      <c r="A290" s="14">
        <v>289</v>
      </c>
      <c r="B290" s="14" t="s">
        <v>55</v>
      </c>
      <c r="C290" s="13" t="s">
        <v>61</v>
      </c>
    </row>
    <row r="291" spans="1:3" x14ac:dyDescent="0.3">
      <c r="A291" s="14">
        <v>290</v>
      </c>
      <c r="B291" s="14" t="s">
        <v>55</v>
      </c>
      <c r="C291" s="13" t="s">
        <v>61</v>
      </c>
    </row>
    <row r="292" spans="1:3" x14ac:dyDescent="0.3">
      <c r="A292" s="14">
        <v>291</v>
      </c>
      <c r="B292" s="14" t="s">
        <v>55</v>
      </c>
      <c r="C292" s="13" t="s">
        <v>61</v>
      </c>
    </row>
    <row r="293" spans="1:3" x14ac:dyDescent="0.3">
      <c r="A293" s="14">
        <v>292</v>
      </c>
      <c r="B293" s="14" t="s">
        <v>55</v>
      </c>
      <c r="C293" s="13" t="s">
        <v>61</v>
      </c>
    </row>
    <row r="294" spans="1:3" x14ac:dyDescent="0.3">
      <c r="A294" s="14">
        <v>293</v>
      </c>
      <c r="B294" s="14" t="s">
        <v>55</v>
      </c>
      <c r="C294" s="13" t="s">
        <v>61</v>
      </c>
    </row>
    <row r="295" spans="1:3" x14ac:dyDescent="0.3">
      <c r="A295" s="14">
        <v>294</v>
      </c>
      <c r="B295" s="14" t="s">
        <v>55</v>
      </c>
      <c r="C295" s="13" t="s">
        <v>61</v>
      </c>
    </row>
    <row r="296" spans="1:3" x14ac:dyDescent="0.3">
      <c r="A296" s="14">
        <v>295</v>
      </c>
      <c r="B296" s="14" t="s">
        <v>55</v>
      </c>
      <c r="C296" s="13" t="s">
        <v>61</v>
      </c>
    </row>
    <row r="297" spans="1:3" x14ac:dyDescent="0.3">
      <c r="A297" s="14">
        <v>296</v>
      </c>
      <c r="B297" s="14" t="s">
        <v>55</v>
      </c>
      <c r="C297" s="13" t="s">
        <v>61</v>
      </c>
    </row>
    <row r="298" spans="1:3" x14ac:dyDescent="0.3">
      <c r="A298" s="14">
        <v>297</v>
      </c>
      <c r="B298" s="14" t="s">
        <v>55</v>
      </c>
      <c r="C298" s="13" t="s">
        <v>61</v>
      </c>
    </row>
    <row r="299" spans="1:3" x14ac:dyDescent="0.3">
      <c r="A299" s="14">
        <v>298</v>
      </c>
      <c r="B299" s="14" t="s">
        <v>55</v>
      </c>
      <c r="C299" s="13" t="s">
        <v>61</v>
      </c>
    </row>
    <row r="300" spans="1:3" x14ac:dyDescent="0.3">
      <c r="A300" s="14">
        <v>299</v>
      </c>
      <c r="B300" s="14" t="s">
        <v>55</v>
      </c>
      <c r="C300" s="13" t="s">
        <v>61</v>
      </c>
    </row>
    <row r="301" spans="1:3" x14ac:dyDescent="0.3">
      <c r="A301" s="14">
        <v>300</v>
      </c>
      <c r="B301" s="14" t="s">
        <v>55</v>
      </c>
      <c r="C301" s="13" t="s">
        <v>61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dcterms:created xsi:type="dcterms:W3CDTF">2020-02-18T14:01:09Z</dcterms:created>
  <dcterms:modified xsi:type="dcterms:W3CDTF">2021-12-27T12:20:30Z</dcterms:modified>
</cp:coreProperties>
</file>