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tth\Documents\Sussex Athletics\Results\2022\"/>
    </mc:Choice>
  </mc:AlternateContent>
  <xr:revisionPtr revIDLastSave="0" documentId="8_{1EA67719-B708-491C-B618-FD1EE201B8A8}" xr6:coauthVersionLast="47" xr6:coauthVersionMax="47" xr10:uidLastSave="{00000000-0000-0000-0000-000000000000}"/>
  <bookViews>
    <workbookView xWindow="-108" yWindow="-108" windowWidth="23256" windowHeight="12576" tabRatio="693" xr2:uid="{00000000-000D-0000-FFFF-FFFF00000000}"/>
  </bookViews>
  <sheets>
    <sheet name="Match Score" sheetId="1" r:id="rId1"/>
    <sheet name="U11 Girls" sheetId="13" r:id="rId2"/>
    <sheet name="U11 Boys" sheetId="8" r:id="rId3"/>
    <sheet name="U13 Girls" sheetId="9" r:id="rId4"/>
    <sheet name="U13 Boys" sheetId="10" r:id="rId5"/>
    <sheet name="U15 Girls" sheetId="11" r:id="rId6"/>
    <sheet name="U15 Boys" sheetId="12" r:id="rId7"/>
    <sheet name="Non-Scoring" sheetId="6" r:id="rId8"/>
    <sheet name="Athletes" sheetId="14" r:id="rId9"/>
  </sheets>
  <definedNames>
    <definedName name="_xlnm._FilterDatabase" localSheetId="7" hidden="1">'Non-Scoring'!$A$1:$AML$1</definedName>
    <definedName name="_xlnm._FilterDatabase" localSheetId="1" hidden="1">'U11 Girls'!$A$1:$S$1</definedName>
    <definedName name="_xlnm.Print_Area" localSheetId="7">'Non-Scoring'!$A:$L</definedName>
    <definedName name="_xlnm.Print_Area" localSheetId="2">'U11 Boys'!$A$1:$J$46</definedName>
    <definedName name="_xlnm.Print_Area" localSheetId="1">'U11 Girls'!$A$1:$J$46</definedName>
    <definedName name="_xlnm.Print_Area" localSheetId="4">'U13 Boys'!$A$1:$J$62</definedName>
    <definedName name="_xlnm.Print_Area" localSheetId="3">'U13 Girls'!$A$1:$J$62</definedName>
    <definedName name="_xlnm.Print_Area" localSheetId="6">'U15 Boys'!$A$1:$J$62</definedName>
    <definedName name="_xlnm.Print_Area" localSheetId="5">'U15 Girls'!$A$1:$J$62</definedName>
    <definedName name="_xlnm.Print_Titles" localSheetId="7">'Non-Scoring'!$1:$1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56" i="9" l="1"/>
  <c r="H48" i="9"/>
  <c r="I48" i="9"/>
  <c r="J48" i="9"/>
  <c r="J52" i="9"/>
  <c r="H52" i="9"/>
  <c r="I52" i="9"/>
  <c r="H36" i="8"/>
  <c r="AB37" i="11"/>
  <c r="AA37" i="11"/>
  <c r="Z37" i="11"/>
  <c r="Y37" i="11"/>
  <c r="X37" i="11"/>
  <c r="W37" i="11"/>
  <c r="V37" i="11"/>
  <c r="U37" i="11"/>
  <c r="AB33" i="11"/>
  <c r="AA33" i="11"/>
  <c r="Z33" i="11"/>
  <c r="Y33" i="11"/>
  <c r="X33" i="11"/>
  <c r="W33" i="11"/>
  <c r="V33" i="11"/>
  <c r="U33" i="11"/>
  <c r="AB45" i="11"/>
  <c r="AA45" i="11"/>
  <c r="Z45" i="11"/>
  <c r="Y45" i="11"/>
  <c r="X45" i="11"/>
  <c r="W45" i="11"/>
  <c r="V45" i="11"/>
  <c r="U45" i="11"/>
  <c r="AB41" i="11"/>
  <c r="AA41" i="11"/>
  <c r="Z41" i="11"/>
  <c r="Y41" i="11"/>
  <c r="X41" i="11"/>
  <c r="W41" i="11"/>
  <c r="V41" i="11"/>
  <c r="U41" i="11"/>
  <c r="AB61" i="11"/>
  <c r="AA61" i="11"/>
  <c r="Z61" i="11"/>
  <c r="Y61" i="11"/>
  <c r="X61" i="11"/>
  <c r="W61" i="11"/>
  <c r="V61" i="11"/>
  <c r="U61" i="11"/>
  <c r="AB57" i="11"/>
  <c r="AA57" i="11"/>
  <c r="Z57" i="11"/>
  <c r="Y57" i="11"/>
  <c r="X57" i="11"/>
  <c r="W57" i="11"/>
  <c r="V57" i="11"/>
  <c r="U57" i="11"/>
  <c r="AB53" i="11"/>
  <c r="AA53" i="11"/>
  <c r="Z53" i="11"/>
  <c r="Y53" i="11"/>
  <c r="X53" i="11"/>
  <c r="W53" i="11"/>
  <c r="V53" i="11"/>
  <c r="U53" i="11"/>
  <c r="AB58" i="11"/>
  <c r="AA58" i="11"/>
  <c r="Z58" i="11"/>
  <c r="Y58" i="11"/>
  <c r="X58" i="11"/>
  <c r="W58" i="11"/>
  <c r="V58" i="11"/>
  <c r="U58" i="11"/>
  <c r="AB54" i="11"/>
  <c r="AA54" i="11"/>
  <c r="Z54" i="11"/>
  <c r="Y54" i="11"/>
  <c r="X54" i="11"/>
  <c r="W54" i="11"/>
  <c r="P57" i="11" s="1"/>
  <c r="V54" i="11"/>
  <c r="U54" i="11"/>
  <c r="Q57" i="11" s="1"/>
  <c r="H4" i="9"/>
  <c r="I4" i="9"/>
  <c r="J4" i="9"/>
  <c r="G52" i="11"/>
  <c r="H52" i="11"/>
  <c r="I52" i="11"/>
  <c r="J52" i="11"/>
  <c r="C60" i="11"/>
  <c r="C59" i="11"/>
  <c r="D80" i="6"/>
  <c r="E80" i="6"/>
  <c r="F80" i="6"/>
  <c r="G80" i="6"/>
  <c r="H80" i="6"/>
  <c r="I80" i="6"/>
  <c r="J80" i="6"/>
  <c r="K80" i="6"/>
  <c r="L80" i="6"/>
  <c r="M80" i="6"/>
  <c r="N80" i="6"/>
  <c r="D79" i="6"/>
  <c r="E79" i="6"/>
  <c r="F79" i="6"/>
  <c r="G79" i="6"/>
  <c r="H79" i="6"/>
  <c r="I79" i="6"/>
  <c r="J79" i="6"/>
  <c r="K79" i="6"/>
  <c r="L79" i="6"/>
  <c r="M79" i="6"/>
  <c r="N79" i="6"/>
  <c r="D76" i="6"/>
  <c r="E76" i="6"/>
  <c r="F76" i="6"/>
  <c r="G76" i="6"/>
  <c r="H76" i="6"/>
  <c r="I76" i="6"/>
  <c r="J76" i="6"/>
  <c r="K76" i="6"/>
  <c r="L76" i="6"/>
  <c r="M76" i="6"/>
  <c r="N76" i="6"/>
  <c r="D75" i="6"/>
  <c r="E75" i="6"/>
  <c r="F75" i="6"/>
  <c r="G75" i="6"/>
  <c r="H75" i="6"/>
  <c r="I75" i="6"/>
  <c r="J75" i="6"/>
  <c r="K75" i="6"/>
  <c r="L75" i="6"/>
  <c r="M75" i="6"/>
  <c r="N75" i="6"/>
  <c r="D72" i="6"/>
  <c r="E72" i="6"/>
  <c r="F72" i="6"/>
  <c r="G72" i="6"/>
  <c r="H72" i="6"/>
  <c r="I72" i="6"/>
  <c r="J72" i="6"/>
  <c r="K72" i="6"/>
  <c r="L72" i="6"/>
  <c r="M72" i="6"/>
  <c r="D71" i="6"/>
  <c r="E71" i="6"/>
  <c r="F71" i="6"/>
  <c r="G71" i="6"/>
  <c r="H71" i="6"/>
  <c r="I71" i="6"/>
  <c r="J71" i="6"/>
  <c r="K71" i="6"/>
  <c r="L71" i="6"/>
  <c r="M71" i="6"/>
  <c r="D68" i="6"/>
  <c r="E68" i="6"/>
  <c r="F68" i="6"/>
  <c r="G68" i="6"/>
  <c r="H68" i="6"/>
  <c r="I68" i="6"/>
  <c r="J68" i="6"/>
  <c r="K68" i="6"/>
  <c r="L68" i="6"/>
  <c r="M68" i="6"/>
  <c r="N68" i="6"/>
  <c r="D67" i="6"/>
  <c r="E67" i="6"/>
  <c r="F67" i="6"/>
  <c r="G67" i="6"/>
  <c r="H67" i="6"/>
  <c r="I67" i="6"/>
  <c r="J67" i="6"/>
  <c r="K67" i="6"/>
  <c r="L67" i="6"/>
  <c r="M67" i="6"/>
  <c r="N67" i="6"/>
  <c r="D64" i="6"/>
  <c r="E64" i="6"/>
  <c r="F64" i="6"/>
  <c r="G64" i="6"/>
  <c r="H64" i="6"/>
  <c r="I64" i="6"/>
  <c r="J64" i="6"/>
  <c r="K64" i="6"/>
  <c r="L64" i="6"/>
  <c r="M64" i="6"/>
  <c r="N64" i="6"/>
  <c r="D63" i="6"/>
  <c r="E63" i="6"/>
  <c r="F63" i="6"/>
  <c r="G63" i="6"/>
  <c r="H63" i="6"/>
  <c r="I63" i="6"/>
  <c r="J63" i="6"/>
  <c r="K63" i="6"/>
  <c r="L63" i="6"/>
  <c r="M63" i="6"/>
  <c r="N63" i="6"/>
  <c r="D60" i="6"/>
  <c r="E60" i="6"/>
  <c r="F60" i="6"/>
  <c r="G60" i="6"/>
  <c r="H60" i="6"/>
  <c r="I60" i="6"/>
  <c r="J60" i="6"/>
  <c r="K60" i="6"/>
  <c r="L60" i="6"/>
  <c r="M60" i="6"/>
  <c r="N60" i="6"/>
  <c r="D59" i="6"/>
  <c r="E59" i="6"/>
  <c r="F59" i="6"/>
  <c r="G59" i="6"/>
  <c r="H59" i="6"/>
  <c r="I59" i="6"/>
  <c r="J59" i="6"/>
  <c r="K59" i="6"/>
  <c r="L59" i="6"/>
  <c r="M59" i="6"/>
  <c r="D56" i="6"/>
  <c r="E56" i="6"/>
  <c r="F56" i="6"/>
  <c r="G56" i="6"/>
  <c r="H56" i="6"/>
  <c r="I56" i="6"/>
  <c r="J56" i="6"/>
  <c r="K56" i="6"/>
  <c r="L56" i="6"/>
  <c r="M56" i="6"/>
  <c r="N56" i="6"/>
  <c r="D55" i="6"/>
  <c r="E55" i="6"/>
  <c r="F55" i="6"/>
  <c r="G55" i="6"/>
  <c r="H55" i="6"/>
  <c r="I55" i="6"/>
  <c r="J55" i="6"/>
  <c r="K55" i="6"/>
  <c r="L55" i="6"/>
  <c r="M55" i="6"/>
  <c r="D52" i="6"/>
  <c r="E52" i="6"/>
  <c r="F52" i="6"/>
  <c r="G52" i="6"/>
  <c r="H52" i="6"/>
  <c r="I52" i="6"/>
  <c r="J52" i="6"/>
  <c r="K52" i="6"/>
  <c r="L52" i="6"/>
  <c r="M52" i="6"/>
  <c r="N52" i="6"/>
  <c r="D51" i="6"/>
  <c r="E51" i="6"/>
  <c r="F51" i="6"/>
  <c r="G51" i="6"/>
  <c r="H51" i="6"/>
  <c r="I51" i="6"/>
  <c r="J51" i="6"/>
  <c r="K51" i="6"/>
  <c r="L51" i="6"/>
  <c r="M51" i="6"/>
  <c r="N51" i="6"/>
  <c r="D48" i="6"/>
  <c r="E48" i="6"/>
  <c r="F48" i="6"/>
  <c r="G48" i="6"/>
  <c r="H48" i="6"/>
  <c r="I48" i="6"/>
  <c r="J48" i="6"/>
  <c r="K48" i="6"/>
  <c r="L48" i="6"/>
  <c r="M48" i="6"/>
  <c r="N48" i="6"/>
  <c r="D47" i="6"/>
  <c r="E47" i="6"/>
  <c r="F47" i="6"/>
  <c r="G47" i="6"/>
  <c r="H47" i="6"/>
  <c r="I47" i="6"/>
  <c r="J47" i="6"/>
  <c r="K47" i="6"/>
  <c r="L47" i="6"/>
  <c r="M47" i="6"/>
  <c r="N47" i="6"/>
  <c r="E44" i="6"/>
  <c r="F44" i="6"/>
  <c r="G44" i="6"/>
  <c r="H44" i="6"/>
  <c r="I44" i="6"/>
  <c r="J44" i="6"/>
  <c r="K44" i="6"/>
  <c r="L44" i="6"/>
  <c r="M44" i="6"/>
  <c r="N44" i="6"/>
  <c r="E43" i="6"/>
  <c r="F43" i="6"/>
  <c r="G43" i="6"/>
  <c r="H43" i="6"/>
  <c r="I43" i="6"/>
  <c r="J43" i="6"/>
  <c r="K43" i="6"/>
  <c r="L43" i="6"/>
  <c r="M43" i="6"/>
  <c r="N43" i="6"/>
  <c r="L40" i="6"/>
  <c r="M40" i="6"/>
  <c r="N40" i="6"/>
  <c r="L39" i="6"/>
  <c r="M39" i="6"/>
  <c r="N39" i="6"/>
  <c r="M36" i="6"/>
  <c r="N36" i="6"/>
  <c r="M35" i="6"/>
  <c r="N35" i="6"/>
  <c r="I24" i="6"/>
  <c r="J24" i="6"/>
  <c r="K24" i="6"/>
  <c r="L24" i="6"/>
  <c r="M24" i="6"/>
  <c r="N24" i="6"/>
  <c r="K20" i="6"/>
  <c r="L20" i="6"/>
  <c r="M20" i="6"/>
  <c r="N20" i="6"/>
  <c r="I16" i="6"/>
  <c r="J16" i="6"/>
  <c r="K16" i="6"/>
  <c r="L16" i="6"/>
  <c r="M16" i="6"/>
  <c r="N16" i="6"/>
  <c r="I12" i="6"/>
  <c r="J12" i="6"/>
  <c r="K12" i="6"/>
  <c r="L12" i="6"/>
  <c r="M12" i="6"/>
  <c r="N12" i="6"/>
  <c r="I8" i="6"/>
  <c r="J8" i="6"/>
  <c r="K8" i="6"/>
  <c r="L8" i="6"/>
  <c r="M8" i="6"/>
  <c r="N8" i="6"/>
  <c r="H4" i="6"/>
  <c r="I4" i="6"/>
  <c r="J4" i="6"/>
  <c r="K4" i="6"/>
  <c r="L4" i="6"/>
  <c r="M4" i="6"/>
  <c r="J40" i="6"/>
  <c r="K40" i="6"/>
  <c r="J36" i="6"/>
  <c r="K36" i="6"/>
  <c r="L36" i="6"/>
  <c r="D20" i="6"/>
  <c r="E20" i="6"/>
  <c r="F20" i="6"/>
  <c r="G20" i="6"/>
  <c r="H20" i="6"/>
  <c r="I20" i="6"/>
  <c r="J20" i="6"/>
  <c r="C20" i="6"/>
  <c r="D16" i="6"/>
  <c r="E16" i="6"/>
  <c r="F16" i="6"/>
  <c r="G16" i="6"/>
  <c r="H16" i="6"/>
  <c r="C16" i="6"/>
  <c r="C12" i="6"/>
  <c r="D15" i="6"/>
  <c r="E15" i="6"/>
  <c r="F15" i="6"/>
  <c r="G15" i="6"/>
  <c r="H15" i="6"/>
  <c r="I15" i="6"/>
  <c r="J15" i="6"/>
  <c r="K15" i="6"/>
  <c r="L15" i="6"/>
  <c r="C15" i="6"/>
  <c r="C19" i="6"/>
  <c r="D19" i="6"/>
  <c r="E19" i="6"/>
  <c r="F19" i="6"/>
  <c r="G19" i="6"/>
  <c r="H19" i="6"/>
  <c r="I19" i="6"/>
  <c r="J19" i="6"/>
  <c r="K19" i="6"/>
  <c r="L19" i="6"/>
  <c r="C11" i="6"/>
  <c r="AB61" i="12"/>
  <c r="AA61" i="12"/>
  <c r="Z61" i="12"/>
  <c r="Y61" i="12"/>
  <c r="X61" i="12"/>
  <c r="W61" i="12"/>
  <c r="V61" i="12"/>
  <c r="AB57" i="12"/>
  <c r="AB53" i="12"/>
  <c r="AA53" i="12"/>
  <c r="Z53" i="12"/>
  <c r="Y53" i="12"/>
  <c r="X53" i="12"/>
  <c r="AB49" i="12"/>
  <c r="AB45" i="12"/>
  <c r="AA45" i="12"/>
  <c r="Z45" i="12"/>
  <c r="Y45" i="12"/>
  <c r="X45" i="12"/>
  <c r="AB41" i="12"/>
  <c r="AA41" i="12"/>
  <c r="Z41" i="12"/>
  <c r="AB37" i="12"/>
  <c r="AA37" i="12"/>
  <c r="Z37" i="12"/>
  <c r="Y37" i="12"/>
  <c r="X37" i="12"/>
  <c r="AB33" i="12"/>
  <c r="AA33" i="12"/>
  <c r="Z33" i="12"/>
  <c r="AB49" i="11"/>
  <c r="AA49" i="11"/>
  <c r="AB61" i="10"/>
  <c r="AA61" i="10"/>
  <c r="Z61" i="10"/>
  <c r="AB57" i="10"/>
  <c r="AB53" i="10"/>
  <c r="AA53" i="10"/>
  <c r="Z53" i="10"/>
  <c r="Y53" i="10"/>
  <c r="AB49" i="10"/>
  <c r="AB45" i="10"/>
  <c r="AA45" i="10"/>
  <c r="Z45" i="10"/>
  <c r="Y45" i="10"/>
  <c r="AB41" i="10"/>
  <c r="AB37" i="10"/>
  <c r="AB61" i="9"/>
  <c r="AA61" i="9"/>
  <c r="W61" i="9"/>
  <c r="AB57" i="9"/>
  <c r="W57" i="9"/>
  <c r="AB53" i="9"/>
  <c r="AA53" i="9"/>
  <c r="AB49" i="9"/>
  <c r="AB45" i="9"/>
  <c r="AA45" i="9"/>
  <c r="AB41" i="9"/>
  <c r="AA41" i="9"/>
  <c r="AB37" i="9"/>
  <c r="AA37" i="9"/>
  <c r="Z37" i="9"/>
  <c r="AB33" i="9"/>
  <c r="AA33" i="9"/>
  <c r="AB58" i="9"/>
  <c r="AA58" i="9"/>
  <c r="Z58" i="9"/>
  <c r="Z61" i="9" s="1"/>
  <c r="Y58" i="9"/>
  <c r="X58" i="9"/>
  <c r="W58" i="9"/>
  <c r="V58" i="9"/>
  <c r="U58" i="9"/>
  <c r="U61" i="9" s="1"/>
  <c r="AB54" i="9"/>
  <c r="AA54" i="9"/>
  <c r="AA57" i="9" s="1"/>
  <c r="Z54" i="9"/>
  <c r="Y54" i="9"/>
  <c r="X54" i="9"/>
  <c r="W54" i="9"/>
  <c r="V54" i="9"/>
  <c r="U54" i="9"/>
  <c r="U57" i="9" s="1"/>
  <c r="AB50" i="9"/>
  <c r="AA50" i="9"/>
  <c r="Z50" i="9"/>
  <c r="Y50" i="9"/>
  <c r="X50" i="9"/>
  <c r="W50" i="9"/>
  <c r="V50" i="9"/>
  <c r="W53" i="9" s="1"/>
  <c r="U50" i="9"/>
  <c r="AB46" i="9"/>
  <c r="AA46" i="9"/>
  <c r="Z46" i="9"/>
  <c r="Y46" i="9"/>
  <c r="X46" i="9"/>
  <c r="W46" i="9"/>
  <c r="V46" i="9"/>
  <c r="U46" i="9"/>
  <c r="U49" i="9" s="1"/>
  <c r="AB42" i="9"/>
  <c r="AA42" i="9"/>
  <c r="Z42" i="9"/>
  <c r="Y42" i="9"/>
  <c r="X42" i="9"/>
  <c r="W42" i="9"/>
  <c r="V42" i="9"/>
  <c r="U42" i="9"/>
  <c r="AB38" i="9"/>
  <c r="AA38" i="9"/>
  <c r="Z38" i="9"/>
  <c r="Y38" i="9"/>
  <c r="X38" i="9"/>
  <c r="W38" i="9"/>
  <c r="V38" i="9"/>
  <c r="U38" i="9"/>
  <c r="AB34" i="9"/>
  <c r="AA34" i="9"/>
  <c r="Z34" i="9"/>
  <c r="Y34" i="9"/>
  <c r="X34" i="9"/>
  <c r="W34" i="9"/>
  <c r="V34" i="9"/>
  <c r="U34" i="9"/>
  <c r="AB30" i="9"/>
  <c r="AA30" i="9"/>
  <c r="Z30" i="9"/>
  <c r="Y30" i="9"/>
  <c r="X30" i="9"/>
  <c r="W30" i="9"/>
  <c r="V30" i="9"/>
  <c r="U30" i="9"/>
  <c r="AB22" i="9"/>
  <c r="AA22" i="9"/>
  <c r="Z22" i="9"/>
  <c r="Y22" i="9"/>
  <c r="X22" i="9"/>
  <c r="W22" i="9"/>
  <c r="V22" i="9"/>
  <c r="Q25" i="9" s="1"/>
  <c r="U22" i="9"/>
  <c r="AB18" i="9"/>
  <c r="AA18" i="9"/>
  <c r="Z18" i="9"/>
  <c r="Y18" i="9"/>
  <c r="X18" i="9"/>
  <c r="W18" i="9"/>
  <c r="V18" i="9"/>
  <c r="U18" i="9"/>
  <c r="AB14" i="9"/>
  <c r="AA14" i="9"/>
  <c r="Z14" i="9"/>
  <c r="Y14" i="9"/>
  <c r="X14" i="9"/>
  <c r="W14" i="9"/>
  <c r="V14" i="9"/>
  <c r="R17" i="9" s="1"/>
  <c r="U14" i="9"/>
  <c r="AB10" i="9"/>
  <c r="AA10" i="9"/>
  <c r="Z10" i="9"/>
  <c r="Y10" i="9"/>
  <c r="X10" i="9"/>
  <c r="W10" i="9"/>
  <c r="V10" i="9"/>
  <c r="R13" i="9" s="1"/>
  <c r="U10" i="9"/>
  <c r="AB6" i="9"/>
  <c r="AA6" i="9"/>
  <c r="Z6" i="9"/>
  <c r="Y6" i="9"/>
  <c r="X6" i="9"/>
  <c r="W6" i="9"/>
  <c r="V6" i="9"/>
  <c r="U6" i="9"/>
  <c r="AB42" i="8"/>
  <c r="AA42" i="8"/>
  <c r="Z42" i="8"/>
  <c r="Y42" i="8"/>
  <c r="X42" i="8"/>
  <c r="W42" i="8"/>
  <c r="V42" i="8"/>
  <c r="U42" i="8"/>
  <c r="AB38" i="8"/>
  <c r="AA38" i="8"/>
  <c r="Z38" i="8"/>
  <c r="Y38" i="8"/>
  <c r="X38" i="8"/>
  <c r="W38" i="8"/>
  <c r="V38" i="8"/>
  <c r="U38" i="8"/>
  <c r="AB34" i="8"/>
  <c r="AA34" i="8"/>
  <c r="Z34" i="8"/>
  <c r="Y34" i="8"/>
  <c r="X34" i="8"/>
  <c r="W34" i="8"/>
  <c r="V34" i="8"/>
  <c r="Q37" i="8" s="1"/>
  <c r="U34" i="8"/>
  <c r="AB30" i="8"/>
  <c r="AA30" i="8"/>
  <c r="Z30" i="8"/>
  <c r="Y30" i="8"/>
  <c r="X30" i="8"/>
  <c r="W30" i="8"/>
  <c r="V30" i="8"/>
  <c r="U30" i="8"/>
  <c r="AB26" i="8"/>
  <c r="AA26" i="8"/>
  <c r="Z26" i="8"/>
  <c r="Y26" i="8"/>
  <c r="X26" i="8"/>
  <c r="W26" i="8"/>
  <c r="V26" i="8"/>
  <c r="N29" i="8" s="1"/>
  <c r="U26" i="8"/>
  <c r="AB22" i="8"/>
  <c r="AA22" i="8"/>
  <c r="Z22" i="8"/>
  <c r="Y22" i="8"/>
  <c r="X22" i="8"/>
  <c r="W22" i="8"/>
  <c r="V22" i="8"/>
  <c r="U22" i="8"/>
  <c r="AB14" i="8"/>
  <c r="AA14" i="8"/>
  <c r="Z14" i="8"/>
  <c r="Y14" i="8"/>
  <c r="X14" i="8"/>
  <c r="W14" i="8"/>
  <c r="V14" i="8"/>
  <c r="U14" i="8"/>
  <c r="AB10" i="8"/>
  <c r="AA10" i="8"/>
  <c r="Z10" i="8"/>
  <c r="Y10" i="8"/>
  <c r="X10" i="8"/>
  <c r="W10" i="8"/>
  <c r="V10" i="8"/>
  <c r="U10" i="8"/>
  <c r="AB6" i="8"/>
  <c r="AA6" i="8"/>
  <c r="Z6" i="8"/>
  <c r="Y6" i="8"/>
  <c r="X6" i="8"/>
  <c r="W6" i="8"/>
  <c r="V6" i="8"/>
  <c r="Q9" i="8" s="1"/>
  <c r="U6" i="8"/>
  <c r="AB2" i="8"/>
  <c r="AA2" i="8"/>
  <c r="Z2" i="8"/>
  <c r="Y2" i="8"/>
  <c r="X2" i="8"/>
  <c r="W2" i="8"/>
  <c r="V2" i="8"/>
  <c r="U2" i="8"/>
  <c r="AB42" i="13"/>
  <c r="AA42" i="13"/>
  <c r="Z42" i="13"/>
  <c r="Y42" i="13"/>
  <c r="X42" i="13"/>
  <c r="W42" i="13"/>
  <c r="V42" i="13"/>
  <c r="U42" i="13"/>
  <c r="AB38" i="13"/>
  <c r="AA38" i="13"/>
  <c r="Z38" i="13"/>
  <c r="Y38" i="13"/>
  <c r="X38" i="13"/>
  <c r="W38" i="13"/>
  <c r="V38" i="13"/>
  <c r="V41" i="13" s="1"/>
  <c r="L41" i="13" s="1"/>
  <c r="U38" i="13"/>
  <c r="AB34" i="13"/>
  <c r="AA34" i="13"/>
  <c r="Z34" i="13"/>
  <c r="Y34" i="13"/>
  <c r="X34" i="13"/>
  <c r="W34" i="13"/>
  <c r="V34" i="13"/>
  <c r="V37" i="13" s="1"/>
  <c r="R37" i="13" s="1"/>
  <c r="U34" i="13"/>
  <c r="AB30" i="13"/>
  <c r="AA30" i="13"/>
  <c r="Z30" i="13"/>
  <c r="Y30" i="13"/>
  <c r="X30" i="13"/>
  <c r="W30" i="13"/>
  <c r="V30" i="13"/>
  <c r="V33" i="13" s="1"/>
  <c r="R33" i="13" s="1"/>
  <c r="U30" i="13"/>
  <c r="U33" i="13" s="1"/>
  <c r="M33" i="13" s="1"/>
  <c r="AB26" i="13"/>
  <c r="AA26" i="13"/>
  <c r="Z26" i="13"/>
  <c r="Y26" i="13"/>
  <c r="X26" i="13"/>
  <c r="W26" i="13"/>
  <c r="V26" i="13"/>
  <c r="V29" i="13" s="1"/>
  <c r="L29" i="13" s="1"/>
  <c r="U26" i="13"/>
  <c r="AB22" i="13"/>
  <c r="AA22" i="13"/>
  <c r="Z22" i="13"/>
  <c r="Y22" i="13"/>
  <c r="X22" i="13"/>
  <c r="W22" i="13"/>
  <c r="V22" i="13"/>
  <c r="V25" i="13" s="1"/>
  <c r="L25" i="13" s="1"/>
  <c r="U22" i="13"/>
  <c r="AB14" i="13"/>
  <c r="AA14" i="13"/>
  <c r="Z14" i="13"/>
  <c r="Y14" i="13"/>
  <c r="X14" i="13"/>
  <c r="W14" i="13"/>
  <c r="V14" i="13"/>
  <c r="U14" i="13"/>
  <c r="AB10" i="13"/>
  <c r="AA10" i="13"/>
  <c r="Z10" i="13"/>
  <c r="Y10" i="13"/>
  <c r="X10" i="13"/>
  <c r="W10" i="13"/>
  <c r="V10" i="13"/>
  <c r="U10" i="13"/>
  <c r="AB6" i="13"/>
  <c r="AA6" i="13"/>
  <c r="Z6" i="13"/>
  <c r="Y6" i="13"/>
  <c r="X6" i="13"/>
  <c r="W6" i="13"/>
  <c r="V6" i="13"/>
  <c r="U6" i="13"/>
  <c r="AB2" i="13"/>
  <c r="AA2" i="13"/>
  <c r="Z2" i="13"/>
  <c r="Y2" i="13"/>
  <c r="X2" i="13"/>
  <c r="W2" i="13"/>
  <c r="V2" i="13"/>
  <c r="U2" i="13"/>
  <c r="AB38" i="12"/>
  <c r="AA38" i="12"/>
  <c r="Z38" i="12"/>
  <c r="Y38" i="12"/>
  <c r="X38" i="12"/>
  <c r="X41" i="12" s="1"/>
  <c r="W38" i="12"/>
  <c r="V38" i="12"/>
  <c r="U38" i="12"/>
  <c r="S29" i="11"/>
  <c r="R29" i="11"/>
  <c r="Q29" i="11"/>
  <c r="P29" i="11"/>
  <c r="O29" i="11"/>
  <c r="N29" i="11"/>
  <c r="M29" i="11"/>
  <c r="L29" i="11"/>
  <c r="S27" i="11"/>
  <c r="R27" i="11"/>
  <c r="Q27" i="11"/>
  <c r="P27" i="11"/>
  <c r="O27" i="11"/>
  <c r="N27" i="11"/>
  <c r="M27" i="11"/>
  <c r="L27" i="11"/>
  <c r="S29" i="12"/>
  <c r="R29" i="12"/>
  <c r="Q29" i="12"/>
  <c r="P29" i="12"/>
  <c r="O29" i="12"/>
  <c r="N29" i="12"/>
  <c r="M29" i="12"/>
  <c r="L29" i="12"/>
  <c r="S27" i="12"/>
  <c r="R27" i="12"/>
  <c r="Q27" i="12"/>
  <c r="P27" i="12"/>
  <c r="O27" i="12"/>
  <c r="N27" i="12"/>
  <c r="M27" i="12"/>
  <c r="L27" i="12"/>
  <c r="J44" i="12"/>
  <c r="H44" i="12"/>
  <c r="G44" i="12"/>
  <c r="F44" i="12"/>
  <c r="E44" i="12"/>
  <c r="D44" i="12"/>
  <c r="C44" i="12"/>
  <c r="J43" i="12"/>
  <c r="I43" i="12"/>
  <c r="I44" i="12" s="1"/>
  <c r="H43" i="12"/>
  <c r="G43" i="12"/>
  <c r="F43" i="12"/>
  <c r="E43" i="12"/>
  <c r="D43" i="12"/>
  <c r="C43" i="12"/>
  <c r="AB42" i="12"/>
  <c r="AA42" i="12"/>
  <c r="Z42" i="12"/>
  <c r="Y42" i="12"/>
  <c r="X42" i="12"/>
  <c r="W42" i="12"/>
  <c r="V42" i="12"/>
  <c r="U42" i="12"/>
  <c r="J40" i="12"/>
  <c r="H40" i="12"/>
  <c r="G40" i="12"/>
  <c r="F40" i="12"/>
  <c r="E40" i="12"/>
  <c r="D40" i="12"/>
  <c r="C40" i="12"/>
  <c r="J39" i="12"/>
  <c r="I39" i="12"/>
  <c r="I40" i="12" s="1"/>
  <c r="H39" i="12"/>
  <c r="G39" i="12"/>
  <c r="F39" i="12"/>
  <c r="E39" i="12"/>
  <c r="D39" i="12"/>
  <c r="C39" i="12"/>
  <c r="J44" i="11"/>
  <c r="H44" i="11"/>
  <c r="G44" i="11"/>
  <c r="F44" i="11"/>
  <c r="E44" i="11"/>
  <c r="D44" i="11"/>
  <c r="C44" i="11"/>
  <c r="J43" i="11"/>
  <c r="I43" i="11"/>
  <c r="I44" i="11" s="1"/>
  <c r="H43" i="11"/>
  <c r="G43" i="11"/>
  <c r="F43" i="11"/>
  <c r="E43" i="11"/>
  <c r="D43" i="11"/>
  <c r="C43" i="11"/>
  <c r="AB42" i="11"/>
  <c r="AA42" i="11"/>
  <c r="Z42" i="11"/>
  <c r="Y42" i="11"/>
  <c r="X42" i="11"/>
  <c r="W42" i="11"/>
  <c r="V42" i="11"/>
  <c r="U42" i="11"/>
  <c r="J40" i="11"/>
  <c r="H40" i="11"/>
  <c r="G40" i="11"/>
  <c r="F40" i="11"/>
  <c r="E40" i="11"/>
  <c r="D40" i="11"/>
  <c r="C40" i="11"/>
  <c r="J39" i="11"/>
  <c r="I39" i="11"/>
  <c r="I40" i="11" s="1"/>
  <c r="H39" i="11"/>
  <c r="G39" i="11"/>
  <c r="F39" i="11"/>
  <c r="E39" i="11"/>
  <c r="D39" i="11"/>
  <c r="C39" i="11"/>
  <c r="AB38" i="11"/>
  <c r="AA38" i="11"/>
  <c r="Z38" i="11"/>
  <c r="Y38" i="11"/>
  <c r="X38" i="11"/>
  <c r="W38" i="11"/>
  <c r="V38" i="11"/>
  <c r="U38" i="11"/>
  <c r="S29" i="10"/>
  <c r="R29" i="10"/>
  <c r="Q29" i="10"/>
  <c r="P29" i="10"/>
  <c r="O29" i="10"/>
  <c r="N29" i="10"/>
  <c r="M29" i="10"/>
  <c r="L29" i="10"/>
  <c r="S27" i="10"/>
  <c r="R27" i="10"/>
  <c r="Q27" i="10"/>
  <c r="P27" i="10"/>
  <c r="O27" i="10"/>
  <c r="N27" i="10"/>
  <c r="M27" i="10"/>
  <c r="L27" i="10"/>
  <c r="S21" i="13"/>
  <c r="R21" i="13"/>
  <c r="Q21" i="13"/>
  <c r="P21" i="13"/>
  <c r="O21" i="13"/>
  <c r="N21" i="13"/>
  <c r="M21" i="13"/>
  <c r="L21" i="13"/>
  <c r="S19" i="13"/>
  <c r="R19" i="13"/>
  <c r="Q19" i="13"/>
  <c r="P19" i="13"/>
  <c r="O19" i="13"/>
  <c r="N19" i="13"/>
  <c r="M19" i="13"/>
  <c r="L19" i="13"/>
  <c r="S21" i="8"/>
  <c r="R21" i="8"/>
  <c r="Q21" i="8"/>
  <c r="P21" i="8"/>
  <c r="O21" i="8"/>
  <c r="N21" i="8"/>
  <c r="M21" i="8"/>
  <c r="L21" i="8"/>
  <c r="S19" i="8"/>
  <c r="R19" i="8"/>
  <c r="Q19" i="8"/>
  <c r="P19" i="8"/>
  <c r="O19" i="8"/>
  <c r="N19" i="8"/>
  <c r="M19" i="8"/>
  <c r="L19" i="8"/>
  <c r="I44" i="9"/>
  <c r="H44" i="9"/>
  <c r="G44" i="9"/>
  <c r="F44" i="9"/>
  <c r="E44" i="9"/>
  <c r="D44" i="9"/>
  <c r="C44" i="9"/>
  <c r="J43" i="9"/>
  <c r="J44" i="9" s="1"/>
  <c r="I43" i="9"/>
  <c r="H43" i="9"/>
  <c r="G43" i="9"/>
  <c r="F43" i="9"/>
  <c r="E43" i="9"/>
  <c r="D43" i="9"/>
  <c r="C43" i="9"/>
  <c r="J40" i="9"/>
  <c r="I40" i="9"/>
  <c r="H40" i="9"/>
  <c r="G40" i="9"/>
  <c r="F40" i="9"/>
  <c r="E40" i="9"/>
  <c r="D40" i="9"/>
  <c r="C40" i="9"/>
  <c r="J39" i="9"/>
  <c r="I39" i="9"/>
  <c r="H39" i="9"/>
  <c r="G39" i="9"/>
  <c r="F39" i="9"/>
  <c r="E39" i="9"/>
  <c r="D39" i="9"/>
  <c r="C39" i="9"/>
  <c r="I44" i="10"/>
  <c r="H44" i="10"/>
  <c r="G44" i="10"/>
  <c r="F44" i="10"/>
  <c r="E44" i="10"/>
  <c r="D44" i="10"/>
  <c r="C44" i="10"/>
  <c r="J43" i="10"/>
  <c r="J44" i="10" s="1"/>
  <c r="I43" i="10"/>
  <c r="H43" i="10"/>
  <c r="G43" i="10"/>
  <c r="F43" i="10"/>
  <c r="E43" i="10"/>
  <c r="D43" i="10"/>
  <c r="C43" i="10"/>
  <c r="AB42" i="10"/>
  <c r="AA42" i="10"/>
  <c r="Z42" i="10"/>
  <c r="Y42" i="10"/>
  <c r="X42" i="10"/>
  <c r="W42" i="10"/>
  <c r="V42" i="10"/>
  <c r="U42" i="10"/>
  <c r="J40" i="10"/>
  <c r="I40" i="10"/>
  <c r="H40" i="10"/>
  <c r="G40" i="10"/>
  <c r="F40" i="10"/>
  <c r="E40" i="10"/>
  <c r="D40" i="10"/>
  <c r="C40" i="10"/>
  <c r="J39" i="10"/>
  <c r="I39" i="10"/>
  <c r="H39" i="10"/>
  <c r="G39" i="10"/>
  <c r="F39" i="10"/>
  <c r="E39" i="10"/>
  <c r="D39" i="10"/>
  <c r="C39" i="10"/>
  <c r="AB38" i="10"/>
  <c r="AA38" i="10"/>
  <c r="Z38" i="10"/>
  <c r="Y38" i="10"/>
  <c r="X38" i="10"/>
  <c r="W38" i="10"/>
  <c r="V38" i="10"/>
  <c r="U38" i="10"/>
  <c r="AB45" i="13"/>
  <c r="AB37" i="13"/>
  <c r="AA37" i="13"/>
  <c r="AB33" i="13"/>
  <c r="AA33" i="13"/>
  <c r="AB29" i="13"/>
  <c r="AA29" i="13"/>
  <c r="Z29" i="13"/>
  <c r="AB25" i="13"/>
  <c r="AA25" i="13"/>
  <c r="N45" i="8" l="1"/>
  <c r="V45" i="13"/>
  <c r="S45" i="13" s="1"/>
  <c r="AB41" i="13"/>
  <c r="AA45" i="13"/>
  <c r="M57" i="11"/>
  <c r="N57" i="11"/>
  <c r="O57" i="11"/>
  <c r="R57" i="11"/>
  <c r="Q5" i="8"/>
  <c r="U53" i="9"/>
  <c r="Z33" i="9"/>
  <c r="Z49" i="9"/>
  <c r="Z53" i="9"/>
  <c r="Z57" i="9"/>
  <c r="AA49" i="9"/>
  <c r="V49" i="9"/>
  <c r="X49" i="9"/>
  <c r="V53" i="9"/>
  <c r="X53" i="9"/>
  <c r="Y53" i="9"/>
  <c r="V57" i="9"/>
  <c r="X57" i="9"/>
  <c r="Y57" i="9"/>
  <c r="V61" i="9"/>
  <c r="X61" i="9"/>
  <c r="Y61" i="9"/>
  <c r="W33" i="9"/>
  <c r="W37" i="9"/>
  <c r="Q33" i="9"/>
  <c r="U33" i="9"/>
  <c r="V33" i="9"/>
  <c r="Q37" i="9"/>
  <c r="U37" i="9"/>
  <c r="V37" i="9"/>
  <c r="AA41" i="10"/>
  <c r="X33" i="9"/>
  <c r="X37" i="9"/>
  <c r="W49" i="9"/>
  <c r="Y33" i="9"/>
  <c r="Y37" i="9"/>
  <c r="Y49" i="9"/>
  <c r="Z41" i="9"/>
  <c r="Z45" i="9"/>
  <c r="Y41" i="12"/>
  <c r="X45" i="10"/>
  <c r="W45" i="12"/>
  <c r="N45" i="11"/>
  <c r="Q5" i="13"/>
  <c r="Q9" i="13"/>
  <c r="R13" i="13"/>
  <c r="S17" i="13"/>
  <c r="U25" i="13"/>
  <c r="M25" i="13" s="1"/>
  <c r="U29" i="13"/>
  <c r="M29" i="13" s="1"/>
  <c r="U37" i="13"/>
  <c r="M37" i="13" s="1"/>
  <c r="U41" i="13"/>
  <c r="M41" i="13" s="1"/>
  <c r="W45" i="13"/>
  <c r="P5" i="8"/>
  <c r="P9" i="8"/>
  <c r="M13" i="8"/>
  <c r="M17" i="8"/>
  <c r="N25" i="8"/>
  <c r="Q29" i="8"/>
  <c r="O45" i="12"/>
  <c r="L45" i="12"/>
  <c r="U45" i="12"/>
  <c r="N45" i="12" s="1"/>
  <c r="V45" i="12"/>
  <c r="M45" i="12" s="1"/>
  <c r="R45" i="12"/>
  <c r="P45" i="12"/>
  <c r="Q45" i="12"/>
  <c r="S45" i="12"/>
  <c r="W41" i="12"/>
  <c r="S41" i="12" s="1"/>
  <c r="U41" i="12"/>
  <c r="M41" i="12" s="1"/>
  <c r="V41" i="12"/>
  <c r="P41" i="12" s="1"/>
  <c r="L45" i="11"/>
  <c r="S45" i="11"/>
  <c r="M45" i="11"/>
  <c r="O45" i="11"/>
  <c r="P45" i="11"/>
  <c r="Q45" i="11"/>
  <c r="R45" i="11"/>
  <c r="N41" i="11"/>
  <c r="L41" i="11"/>
  <c r="P41" i="11"/>
  <c r="M41" i="11"/>
  <c r="Q41" i="11"/>
  <c r="R41" i="11"/>
  <c r="S41" i="11"/>
  <c r="O41" i="11"/>
  <c r="W45" i="10"/>
  <c r="M45" i="10" s="1"/>
  <c r="V45" i="10"/>
  <c r="S45" i="10" s="1"/>
  <c r="U45" i="10"/>
  <c r="L45" i="10" s="1"/>
  <c r="N45" i="10"/>
  <c r="O45" i="10"/>
  <c r="P45" i="10"/>
  <c r="Q45" i="10"/>
  <c r="R45" i="10"/>
  <c r="Z41" i="10"/>
  <c r="P41" i="10" s="1"/>
  <c r="Y41" i="10"/>
  <c r="R41" i="10" s="1"/>
  <c r="X41" i="10"/>
  <c r="M41" i="10" s="1"/>
  <c r="W41" i="10"/>
  <c r="S41" i="10" s="1"/>
  <c r="V41" i="10"/>
  <c r="L41" i="10" s="1"/>
  <c r="U41" i="10"/>
  <c r="N41" i="10" s="1"/>
  <c r="O41" i="10"/>
  <c r="Q41" i="10"/>
  <c r="Y45" i="9"/>
  <c r="M45" i="9" s="1"/>
  <c r="X45" i="9"/>
  <c r="P45" i="9" s="1"/>
  <c r="W45" i="9"/>
  <c r="N45" i="9" s="1"/>
  <c r="V45" i="9"/>
  <c r="S45" i="9" s="1"/>
  <c r="U45" i="9"/>
  <c r="L45" i="9" s="1"/>
  <c r="Y41" i="9"/>
  <c r="M41" i="9" s="1"/>
  <c r="X41" i="9"/>
  <c r="P41" i="9" s="1"/>
  <c r="W41" i="9"/>
  <c r="N41" i="9" s="1"/>
  <c r="V41" i="9"/>
  <c r="S41" i="9" s="1"/>
  <c r="U41" i="9"/>
  <c r="L41" i="9" s="1"/>
  <c r="Q9" i="9"/>
  <c r="Q13" i="9"/>
  <c r="Q17" i="9"/>
  <c r="M21" i="9"/>
  <c r="P25" i="9"/>
  <c r="O45" i="9"/>
  <c r="R9" i="9"/>
  <c r="Q53" i="9"/>
  <c r="L9" i="9"/>
  <c r="L13" i="9"/>
  <c r="L17" i="9"/>
  <c r="N21" i="9"/>
  <c r="S25" i="9"/>
  <c r="R45" i="9"/>
  <c r="R53" i="9"/>
  <c r="R61" i="9"/>
  <c r="R25" i="9"/>
  <c r="Q45" i="9"/>
  <c r="Q49" i="9"/>
  <c r="Q61" i="9"/>
  <c r="S13" i="9"/>
  <c r="M9" i="9"/>
  <c r="L25" i="9"/>
  <c r="N17" i="9"/>
  <c r="M13" i="9"/>
  <c r="M17" i="9"/>
  <c r="O41" i="9"/>
  <c r="N9" i="9"/>
  <c r="M25" i="9"/>
  <c r="O9" i="9"/>
  <c r="O17" i="9"/>
  <c r="S9" i="9"/>
  <c r="S17" i="9"/>
  <c r="R37" i="9"/>
  <c r="Q57" i="9"/>
  <c r="N13" i="9"/>
  <c r="O13" i="9"/>
  <c r="N25" i="9"/>
  <c r="P9" i="9"/>
  <c r="P13" i="9"/>
  <c r="P17" i="9"/>
  <c r="O25" i="9"/>
  <c r="O37" i="9"/>
  <c r="N57" i="9"/>
  <c r="R33" i="9"/>
  <c r="Q41" i="9"/>
  <c r="R41" i="9"/>
  <c r="O21" i="9"/>
  <c r="P21" i="9"/>
  <c r="Q21" i="9"/>
  <c r="R21" i="9"/>
  <c r="S21" i="9"/>
  <c r="L21" i="9"/>
  <c r="R5" i="8"/>
  <c r="R9" i="8"/>
  <c r="L5" i="8"/>
  <c r="N13" i="8"/>
  <c r="S9" i="8"/>
  <c r="M5" i="8"/>
  <c r="M9" i="8"/>
  <c r="P13" i="8"/>
  <c r="L9" i="8"/>
  <c r="N5" i="8"/>
  <c r="N9" i="8"/>
  <c r="N17" i="8"/>
  <c r="S5" i="8"/>
  <c r="P17" i="8"/>
  <c r="O5" i="8"/>
  <c r="O9" i="8"/>
  <c r="O13" i="8"/>
  <c r="O17" i="8"/>
  <c r="Q17" i="8"/>
  <c r="R13" i="8"/>
  <c r="R37" i="8"/>
  <c r="R45" i="8"/>
  <c r="Q13" i="8"/>
  <c r="R17" i="8"/>
  <c r="S13" i="8"/>
  <c r="S17" i="8"/>
  <c r="L13" i="8"/>
  <c r="L17" i="8"/>
  <c r="O5" i="13"/>
  <c r="S13" i="13"/>
  <c r="O25" i="13"/>
  <c r="R9" i="13"/>
  <c r="P45" i="13"/>
  <c r="W33" i="13"/>
  <c r="N33" i="13" s="1"/>
  <c r="S9" i="13"/>
  <c r="X29" i="13"/>
  <c r="N29" i="13" s="1"/>
  <c r="X33" i="13"/>
  <c r="L33" i="13" s="1"/>
  <c r="X37" i="13"/>
  <c r="N37" i="13" s="1"/>
  <c r="X41" i="13"/>
  <c r="Q41" i="13" s="1"/>
  <c r="Y45" i="13"/>
  <c r="S5" i="13"/>
  <c r="L13" i="13"/>
  <c r="M17" i="13"/>
  <c r="O29" i="13"/>
  <c r="P17" i="13"/>
  <c r="W29" i="13"/>
  <c r="Q29" i="13" s="1"/>
  <c r="R25" i="13"/>
  <c r="Z45" i="13"/>
  <c r="Q45" i="13" s="1"/>
  <c r="M13" i="13"/>
  <c r="R29" i="13"/>
  <c r="P29" i="13"/>
  <c r="W41" i="13"/>
  <c r="P41" i="13" s="1"/>
  <c r="Y25" i="13"/>
  <c r="N25" i="13" s="1"/>
  <c r="Y41" i="13"/>
  <c r="S41" i="13" s="1"/>
  <c r="L5" i="13"/>
  <c r="P9" i="13"/>
  <c r="W37" i="13"/>
  <c r="L37" i="13" s="1"/>
  <c r="R5" i="13"/>
  <c r="P13" i="13"/>
  <c r="Y29" i="13"/>
  <c r="S29" i="13" s="1"/>
  <c r="Y37" i="13"/>
  <c r="Q37" i="13" s="1"/>
  <c r="L9" i="13"/>
  <c r="Z25" i="13"/>
  <c r="S25" i="13" s="1"/>
  <c r="Z37" i="13"/>
  <c r="S37" i="13" s="1"/>
  <c r="N13" i="13"/>
  <c r="M5" i="13"/>
  <c r="X45" i="13"/>
  <c r="M45" i="13" s="1"/>
  <c r="L17" i="13"/>
  <c r="X25" i="13"/>
  <c r="P25" i="13" s="1"/>
  <c r="O13" i="13"/>
  <c r="U45" i="13"/>
  <c r="L45" i="13" s="1"/>
  <c r="O9" i="13"/>
  <c r="Q13" i="13"/>
  <c r="R17" i="13"/>
  <c r="AA41" i="13"/>
  <c r="W25" i="13"/>
  <c r="Q25" i="13" s="1"/>
  <c r="Y33" i="13"/>
  <c r="Q33" i="13" s="1"/>
  <c r="N17" i="13"/>
  <c r="Z33" i="13"/>
  <c r="S33" i="13" s="1"/>
  <c r="Z41" i="13"/>
  <c r="N41" i="13" s="1"/>
  <c r="M9" i="13"/>
  <c r="O17" i="13"/>
  <c r="O33" i="13"/>
  <c r="P33" i="13"/>
  <c r="N9" i="13"/>
  <c r="Q17" i="13"/>
  <c r="O37" i="13"/>
  <c r="P37" i="13"/>
  <c r="N5" i="13"/>
  <c r="P5" i="13"/>
  <c r="O41" i="13"/>
  <c r="O45" i="13"/>
  <c r="L41" i="12"/>
  <c r="N41" i="12"/>
  <c r="O41" i="12"/>
  <c r="Q41" i="12"/>
  <c r="R41" i="12"/>
  <c r="N45" i="13" l="1"/>
  <c r="R45" i="13"/>
  <c r="R41" i="13"/>
  <c r="AB37" i="8"/>
  <c r="AA37" i="8"/>
  <c r="Z37" i="8"/>
  <c r="O37" i="8" s="1"/>
  <c r="Y37" i="8"/>
  <c r="N37" i="8" s="1"/>
  <c r="X37" i="8"/>
  <c r="S37" i="8" s="1"/>
  <c r="W37" i="8"/>
  <c r="M37" i="8" s="1"/>
  <c r="V37" i="8"/>
  <c r="P37" i="8" s="1"/>
  <c r="U37" i="8"/>
  <c r="L37" i="8" s="1"/>
  <c r="AB25" i="8"/>
  <c r="AA25" i="8"/>
  <c r="O25" i="8" s="1"/>
  <c r="Z25" i="8"/>
  <c r="P25" i="8" s="1"/>
  <c r="Y25" i="8"/>
  <c r="S25" i="8" s="1"/>
  <c r="X25" i="8"/>
  <c r="Q25" i="8" s="1"/>
  <c r="W25" i="8"/>
  <c r="R25" i="8" s="1"/>
  <c r="V25" i="8"/>
  <c r="L25" i="8" s="1"/>
  <c r="U25" i="8"/>
  <c r="M25" i="8" s="1"/>
  <c r="AB29" i="8"/>
  <c r="AA29" i="8"/>
  <c r="Z29" i="8"/>
  <c r="S29" i="8" s="1"/>
  <c r="Y29" i="8"/>
  <c r="R29" i="8" s="1"/>
  <c r="X29" i="8"/>
  <c r="O29" i="8" s="1"/>
  <c r="W29" i="8"/>
  <c r="P29" i="8" s="1"/>
  <c r="V29" i="8"/>
  <c r="L29" i="8" s="1"/>
  <c r="U29" i="8"/>
  <c r="M29" i="8" s="1"/>
  <c r="J60" i="11"/>
  <c r="J48" i="11"/>
  <c r="J36" i="11"/>
  <c r="J32" i="11"/>
  <c r="J24" i="11"/>
  <c r="J20" i="11"/>
  <c r="AB20" i="11" s="1"/>
  <c r="J16" i="11"/>
  <c r="J12" i="11"/>
  <c r="J8" i="11"/>
  <c r="I48" i="11"/>
  <c r="H48" i="11"/>
  <c r="AB30" i="11"/>
  <c r="AA30" i="11"/>
  <c r="Z30" i="11"/>
  <c r="Y30" i="11"/>
  <c r="X30" i="11"/>
  <c r="W30" i="11"/>
  <c r="V30" i="11"/>
  <c r="U30" i="11"/>
  <c r="AB30" i="10"/>
  <c r="AA30" i="10"/>
  <c r="Z30" i="10"/>
  <c r="Y30" i="10"/>
  <c r="Y33" i="10" s="1"/>
  <c r="X30" i="10"/>
  <c r="W30" i="10"/>
  <c r="V30" i="10"/>
  <c r="U30" i="10"/>
  <c r="AB28" i="11"/>
  <c r="AA28" i="11"/>
  <c r="Z28" i="11"/>
  <c r="Y28" i="11"/>
  <c r="X28" i="11"/>
  <c r="W28" i="11"/>
  <c r="V28" i="11"/>
  <c r="U28" i="11"/>
  <c r="AB26" i="11"/>
  <c r="AA26" i="11"/>
  <c r="Z26" i="11"/>
  <c r="Y26" i="11"/>
  <c r="X26" i="11"/>
  <c r="W26" i="11"/>
  <c r="V26" i="11"/>
  <c r="U26" i="11"/>
  <c r="AB18" i="11"/>
  <c r="AA18" i="11"/>
  <c r="Z18" i="11"/>
  <c r="Y18" i="11"/>
  <c r="X18" i="11"/>
  <c r="W18" i="11"/>
  <c r="V18" i="11"/>
  <c r="U18" i="11"/>
  <c r="AB50" i="11"/>
  <c r="AA50" i="11"/>
  <c r="Z50" i="11"/>
  <c r="Y50" i="11"/>
  <c r="X50" i="11"/>
  <c r="W50" i="11"/>
  <c r="V50" i="11"/>
  <c r="U50" i="11"/>
  <c r="AB46" i="11"/>
  <c r="AA46" i="11"/>
  <c r="Z46" i="11"/>
  <c r="Y46" i="11"/>
  <c r="Y49" i="11" s="1"/>
  <c r="X46" i="11"/>
  <c r="W46" i="11"/>
  <c r="V46" i="11"/>
  <c r="U46" i="11"/>
  <c r="AB34" i="11"/>
  <c r="AA34" i="11"/>
  <c r="Z34" i="11"/>
  <c r="Y34" i="11"/>
  <c r="X34" i="11"/>
  <c r="W34" i="11"/>
  <c r="V34" i="11"/>
  <c r="U34" i="11"/>
  <c r="AB22" i="11"/>
  <c r="AA22" i="11"/>
  <c r="Z22" i="11"/>
  <c r="Y22" i="11"/>
  <c r="X22" i="11"/>
  <c r="W22" i="11"/>
  <c r="V22" i="11"/>
  <c r="U22" i="11"/>
  <c r="Y20" i="11"/>
  <c r="AB14" i="11"/>
  <c r="AA14" i="11"/>
  <c r="Z14" i="11"/>
  <c r="Y14" i="11"/>
  <c r="X14" i="11"/>
  <c r="W14" i="11"/>
  <c r="V14" i="11"/>
  <c r="U14" i="11"/>
  <c r="AB10" i="11"/>
  <c r="AA10" i="11"/>
  <c r="Z10" i="11"/>
  <c r="Y10" i="11"/>
  <c r="X10" i="11"/>
  <c r="W10" i="11"/>
  <c r="V10" i="11"/>
  <c r="U10" i="11"/>
  <c r="AB6" i="11"/>
  <c r="AA6" i="11"/>
  <c r="Z6" i="11"/>
  <c r="Y6" i="11"/>
  <c r="X6" i="11"/>
  <c r="W6" i="11"/>
  <c r="V6" i="11"/>
  <c r="U6" i="11"/>
  <c r="AB2" i="11"/>
  <c r="AA2" i="11"/>
  <c r="Z2" i="11"/>
  <c r="Y2" i="11"/>
  <c r="X2" i="11"/>
  <c r="W2" i="11"/>
  <c r="V2" i="11"/>
  <c r="U2" i="11"/>
  <c r="F60" i="11"/>
  <c r="E60" i="11"/>
  <c r="D60" i="11"/>
  <c r="D56" i="11"/>
  <c r="J59" i="11"/>
  <c r="I59" i="11"/>
  <c r="I60" i="11" s="1"/>
  <c r="H59" i="11"/>
  <c r="H60" i="11" s="1"/>
  <c r="F59" i="11"/>
  <c r="E59" i="11"/>
  <c r="D59" i="11"/>
  <c r="D55" i="11"/>
  <c r="J56" i="11"/>
  <c r="H56" i="11"/>
  <c r="G56" i="11"/>
  <c r="F56" i="11"/>
  <c r="E56" i="11"/>
  <c r="C56" i="11"/>
  <c r="J55" i="11"/>
  <c r="H55" i="11"/>
  <c r="G55" i="11"/>
  <c r="F55" i="11"/>
  <c r="E55" i="11"/>
  <c r="C55" i="11"/>
  <c r="F52" i="11"/>
  <c r="E52" i="11"/>
  <c r="D52" i="11"/>
  <c r="C52" i="11"/>
  <c r="J51" i="11"/>
  <c r="I51" i="11"/>
  <c r="H51" i="11"/>
  <c r="G51" i="11"/>
  <c r="F51" i="11"/>
  <c r="E51" i="11"/>
  <c r="D51" i="11"/>
  <c r="C51" i="11"/>
  <c r="G48" i="11"/>
  <c r="F48" i="11"/>
  <c r="E48" i="11"/>
  <c r="D48" i="11"/>
  <c r="C48" i="11"/>
  <c r="J47" i="11"/>
  <c r="I47" i="11"/>
  <c r="H47" i="11"/>
  <c r="G47" i="11"/>
  <c r="F47" i="11"/>
  <c r="E47" i="11"/>
  <c r="D47" i="11"/>
  <c r="C47" i="11"/>
  <c r="H36" i="11"/>
  <c r="G36" i="11"/>
  <c r="F36" i="11"/>
  <c r="E36" i="11"/>
  <c r="D36" i="11"/>
  <c r="C36" i="11"/>
  <c r="J35" i="11"/>
  <c r="I35" i="11"/>
  <c r="I36" i="11" s="1"/>
  <c r="H35" i="11"/>
  <c r="G35" i="11"/>
  <c r="F35" i="11"/>
  <c r="E35" i="11"/>
  <c r="D35" i="11"/>
  <c r="C35" i="11"/>
  <c r="H32" i="11"/>
  <c r="G32" i="11"/>
  <c r="F32" i="11"/>
  <c r="E32" i="11"/>
  <c r="D32" i="11"/>
  <c r="C32" i="11"/>
  <c r="J31" i="11"/>
  <c r="I31" i="11"/>
  <c r="I32" i="11" s="1"/>
  <c r="H31" i="11"/>
  <c r="G31" i="11"/>
  <c r="F31" i="11"/>
  <c r="E31" i="11"/>
  <c r="D31" i="11"/>
  <c r="C31" i="11"/>
  <c r="E24" i="11"/>
  <c r="D24" i="11"/>
  <c r="C24" i="11"/>
  <c r="J23" i="11"/>
  <c r="I23" i="11"/>
  <c r="I24" i="11" s="1"/>
  <c r="H23" i="11"/>
  <c r="H24" i="11" s="1"/>
  <c r="G23" i="11"/>
  <c r="G24" i="11" s="1"/>
  <c r="F23" i="11"/>
  <c r="F24" i="11" s="1"/>
  <c r="E23" i="11"/>
  <c r="D23" i="11"/>
  <c r="C23" i="11"/>
  <c r="F20" i="11"/>
  <c r="X20" i="11" s="1"/>
  <c r="E20" i="11"/>
  <c r="W20" i="11" s="1"/>
  <c r="D20" i="11"/>
  <c r="V20" i="11" s="1"/>
  <c r="C20" i="11"/>
  <c r="U20" i="11" s="1"/>
  <c r="J19" i="11"/>
  <c r="I19" i="11"/>
  <c r="I20" i="11" s="1"/>
  <c r="AA20" i="11" s="1"/>
  <c r="H19" i="11"/>
  <c r="H20" i="11" s="1"/>
  <c r="Z20" i="11" s="1"/>
  <c r="G19" i="11"/>
  <c r="G20" i="11" s="1"/>
  <c r="F19" i="11"/>
  <c r="E19" i="11"/>
  <c r="D19" i="11"/>
  <c r="C19" i="11"/>
  <c r="G16" i="11"/>
  <c r="F16" i="11"/>
  <c r="E16" i="11"/>
  <c r="D16" i="11"/>
  <c r="C16" i="11"/>
  <c r="J15" i="11"/>
  <c r="I15" i="11"/>
  <c r="I16" i="11" s="1"/>
  <c r="H15" i="11"/>
  <c r="H16" i="11" s="1"/>
  <c r="G15" i="11"/>
  <c r="F15" i="11"/>
  <c r="E15" i="11"/>
  <c r="D15" i="11"/>
  <c r="C15" i="11"/>
  <c r="I12" i="11"/>
  <c r="H12" i="11"/>
  <c r="G12" i="11"/>
  <c r="F12" i="11"/>
  <c r="E12" i="11"/>
  <c r="D12" i="11"/>
  <c r="C12" i="11"/>
  <c r="J11" i="11"/>
  <c r="I11" i="11"/>
  <c r="H11" i="11"/>
  <c r="G11" i="11"/>
  <c r="F11" i="11"/>
  <c r="E11" i="11"/>
  <c r="D11" i="11"/>
  <c r="C11" i="11"/>
  <c r="I8" i="11"/>
  <c r="H8" i="11"/>
  <c r="G8" i="11"/>
  <c r="F8" i="11"/>
  <c r="E8" i="11"/>
  <c r="D8" i="11"/>
  <c r="C8" i="11"/>
  <c r="J7" i="11"/>
  <c r="I7" i="11"/>
  <c r="H7" i="11"/>
  <c r="G7" i="11"/>
  <c r="F7" i="11"/>
  <c r="E7" i="11"/>
  <c r="D7" i="11"/>
  <c r="C7" i="11"/>
  <c r="J4" i="11"/>
  <c r="I4" i="11"/>
  <c r="H4" i="11"/>
  <c r="G4" i="11"/>
  <c r="F4" i="11"/>
  <c r="E4" i="11"/>
  <c r="D4" i="11"/>
  <c r="C4" i="11"/>
  <c r="J3" i="11"/>
  <c r="I3" i="11"/>
  <c r="H3" i="11"/>
  <c r="G3" i="11"/>
  <c r="F3" i="11"/>
  <c r="E3" i="11"/>
  <c r="D3" i="11"/>
  <c r="C3" i="11"/>
  <c r="J60" i="12"/>
  <c r="I60" i="12"/>
  <c r="H60" i="12"/>
  <c r="G60" i="12"/>
  <c r="F60" i="12"/>
  <c r="E60" i="12"/>
  <c r="D60" i="12"/>
  <c r="C60" i="12"/>
  <c r="J59" i="12"/>
  <c r="I59" i="12"/>
  <c r="H59" i="12"/>
  <c r="G59" i="12"/>
  <c r="F59" i="12"/>
  <c r="E59" i="12"/>
  <c r="D59" i="12"/>
  <c r="C59" i="12"/>
  <c r="J56" i="12"/>
  <c r="I56" i="12"/>
  <c r="H56" i="12"/>
  <c r="G56" i="12"/>
  <c r="F56" i="12"/>
  <c r="E56" i="12"/>
  <c r="D56" i="12"/>
  <c r="C56" i="12"/>
  <c r="J55" i="12"/>
  <c r="I55" i="12"/>
  <c r="H55" i="12"/>
  <c r="G55" i="12"/>
  <c r="F55" i="12"/>
  <c r="E55" i="12"/>
  <c r="D55" i="12"/>
  <c r="C55" i="12"/>
  <c r="J52" i="12"/>
  <c r="I52" i="12"/>
  <c r="H52" i="12"/>
  <c r="G52" i="12"/>
  <c r="F52" i="12"/>
  <c r="E52" i="12"/>
  <c r="D52" i="12"/>
  <c r="C52" i="12"/>
  <c r="J51" i="12"/>
  <c r="I51" i="12"/>
  <c r="H51" i="12"/>
  <c r="G51" i="12"/>
  <c r="F51" i="12"/>
  <c r="E51" i="12"/>
  <c r="D51" i="12"/>
  <c r="C51" i="12"/>
  <c r="J48" i="12"/>
  <c r="I48" i="12"/>
  <c r="H48" i="12"/>
  <c r="G48" i="12"/>
  <c r="F48" i="12"/>
  <c r="E48" i="12"/>
  <c r="D48" i="12"/>
  <c r="C48" i="12"/>
  <c r="J47" i="12"/>
  <c r="I47" i="12"/>
  <c r="H47" i="12"/>
  <c r="G47" i="12"/>
  <c r="F47" i="12"/>
  <c r="E47" i="12"/>
  <c r="D47" i="12"/>
  <c r="C47" i="12"/>
  <c r="J36" i="12"/>
  <c r="I36" i="12"/>
  <c r="H36" i="12"/>
  <c r="G36" i="12"/>
  <c r="F36" i="12"/>
  <c r="E36" i="12"/>
  <c r="D36" i="12"/>
  <c r="C36" i="12"/>
  <c r="J35" i="12"/>
  <c r="I35" i="12"/>
  <c r="H35" i="12"/>
  <c r="G35" i="12"/>
  <c r="F35" i="12"/>
  <c r="E35" i="12"/>
  <c r="D35" i="12"/>
  <c r="C35" i="12"/>
  <c r="J32" i="12"/>
  <c r="I32" i="12"/>
  <c r="H32" i="12"/>
  <c r="G32" i="12"/>
  <c r="F32" i="12"/>
  <c r="E32" i="12"/>
  <c r="D32" i="12"/>
  <c r="C32" i="12"/>
  <c r="J31" i="12"/>
  <c r="I31" i="12"/>
  <c r="H31" i="12"/>
  <c r="G31" i="12"/>
  <c r="F31" i="12"/>
  <c r="E31" i="12"/>
  <c r="D31" i="12"/>
  <c r="C31" i="12"/>
  <c r="J24" i="12"/>
  <c r="E24" i="12"/>
  <c r="D24" i="12"/>
  <c r="C24" i="12"/>
  <c r="J23" i="12"/>
  <c r="I23" i="12"/>
  <c r="I24" i="12" s="1"/>
  <c r="H23" i="12"/>
  <c r="H24" i="12" s="1"/>
  <c r="G23" i="12"/>
  <c r="G24" i="12" s="1"/>
  <c r="F23" i="12"/>
  <c r="F24" i="12" s="1"/>
  <c r="E23" i="12"/>
  <c r="D23" i="12"/>
  <c r="C23" i="12"/>
  <c r="J20" i="12"/>
  <c r="G20" i="12"/>
  <c r="F20" i="12"/>
  <c r="E20" i="12"/>
  <c r="D20" i="12"/>
  <c r="C20" i="12"/>
  <c r="J19" i="12"/>
  <c r="I19" i="12"/>
  <c r="I20" i="12" s="1"/>
  <c r="H19" i="12"/>
  <c r="H20" i="12" s="1"/>
  <c r="G19" i="12"/>
  <c r="F19" i="12"/>
  <c r="E19" i="12"/>
  <c r="D19" i="12"/>
  <c r="C19" i="12"/>
  <c r="J16" i="12"/>
  <c r="F16" i="12"/>
  <c r="E16" i="12"/>
  <c r="D16" i="12"/>
  <c r="C16" i="12"/>
  <c r="J15" i="12"/>
  <c r="I15" i="12"/>
  <c r="I16" i="12" s="1"/>
  <c r="H15" i="12"/>
  <c r="H16" i="12" s="1"/>
  <c r="G15" i="12"/>
  <c r="G16" i="12" s="1"/>
  <c r="F15" i="12"/>
  <c r="E15" i="12"/>
  <c r="D15" i="12"/>
  <c r="C15" i="12"/>
  <c r="J12" i="12"/>
  <c r="F12" i="12"/>
  <c r="E12" i="12"/>
  <c r="D12" i="12"/>
  <c r="C12" i="12"/>
  <c r="J11" i="12"/>
  <c r="I11" i="12"/>
  <c r="I12" i="12" s="1"/>
  <c r="H11" i="12"/>
  <c r="H12" i="12" s="1"/>
  <c r="G11" i="12"/>
  <c r="G12" i="12" s="1"/>
  <c r="F11" i="12"/>
  <c r="E11" i="12"/>
  <c r="D11" i="12"/>
  <c r="C11" i="12"/>
  <c r="J8" i="12"/>
  <c r="I8" i="12"/>
  <c r="H8" i="12"/>
  <c r="G8" i="12"/>
  <c r="F8" i="12"/>
  <c r="E8" i="12"/>
  <c r="D8" i="12"/>
  <c r="C8" i="12"/>
  <c r="J7" i="12"/>
  <c r="I7" i="12"/>
  <c r="H7" i="12"/>
  <c r="G7" i="12"/>
  <c r="F7" i="12"/>
  <c r="E7" i="12"/>
  <c r="D7" i="12"/>
  <c r="C7" i="12"/>
  <c r="J4" i="12"/>
  <c r="I4" i="12"/>
  <c r="H4" i="12"/>
  <c r="G4" i="12"/>
  <c r="F4" i="12"/>
  <c r="E4" i="12"/>
  <c r="D4" i="12"/>
  <c r="C4" i="12"/>
  <c r="J3" i="12"/>
  <c r="I3" i="12"/>
  <c r="H3" i="12"/>
  <c r="G3" i="12"/>
  <c r="F3" i="12"/>
  <c r="E3" i="12"/>
  <c r="D3" i="12"/>
  <c r="C3" i="12"/>
  <c r="I60" i="10"/>
  <c r="H60" i="10"/>
  <c r="G60" i="10"/>
  <c r="F60" i="10"/>
  <c r="E60" i="10"/>
  <c r="D60" i="10"/>
  <c r="C60" i="10"/>
  <c r="J59" i="10"/>
  <c r="J60" i="10" s="1"/>
  <c r="I59" i="10"/>
  <c r="H59" i="10"/>
  <c r="G59" i="10"/>
  <c r="F59" i="10"/>
  <c r="E59" i="10"/>
  <c r="D59" i="10"/>
  <c r="C59" i="10"/>
  <c r="I56" i="10"/>
  <c r="H56" i="10"/>
  <c r="G56" i="10"/>
  <c r="F56" i="10"/>
  <c r="E56" i="10"/>
  <c r="D56" i="10"/>
  <c r="C56" i="10"/>
  <c r="J55" i="10"/>
  <c r="J56" i="10" s="1"/>
  <c r="I55" i="10"/>
  <c r="H55" i="10"/>
  <c r="G55" i="10"/>
  <c r="F55" i="10"/>
  <c r="E55" i="10"/>
  <c r="D55" i="10"/>
  <c r="C55" i="10"/>
  <c r="I52" i="10"/>
  <c r="H52" i="10"/>
  <c r="G52" i="10"/>
  <c r="F52" i="10"/>
  <c r="E52" i="10"/>
  <c r="D52" i="10"/>
  <c r="C52" i="10"/>
  <c r="J51" i="10"/>
  <c r="J52" i="10" s="1"/>
  <c r="I51" i="10"/>
  <c r="H51" i="10"/>
  <c r="G51" i="10"/>
  <c r="F51" i="10"/>
  <c r="E51" i="10"/>
  <c r="D51" i="10"/>
  <c r="C51" i="10"/>
  <c r="I48" i="10"/>
  <c r="H48" i="10"/>
  <c r="G48" i="10"/>
  <c r="F48" i="10"/>
  <c r="E48" i="10"/>
  <c r="D48" i="10"/>
  <c r="C48" i="10"/>
  <c r="J47" i="10"/>
  <c r="J48" i="10" s="1"/>
  <c r="I47" i="10"/>
  <c r="H47" i="10"/>
  <c r="G47" i="10"/>
  <c r="F47" i="10"/>
  <c r="E47" i="10"/>
  <c r="D47" i="10"/>
  <c r="C47" i="10"/>
  <c r="I36" i="10"/>
  <c r="H36" i="10"/>
  <c r="G36" i="10"/>
  <c r="F36" i="10"/>
  <c r="E36" i="10"/>
  <c r="D36" i="10"/>
  <c r="C36" i="10"/>
  <c r="J35" i="10"/>
  <c r="J36" i="10" s="1"/>
  <c r="I35" i="10"/>
  <c r="H35" i="10"/>
  <c r="G35" i="10"/>
  <c r="F35" i="10"/>
  <c r="E35" i="10"/>
  <c r="D35" i="10"/>
  <c r="C35" i="10"/>
  <c r="J32" i="10"/>
  <c r="I32" i="10"/>
  <c r="H32" i="10"/>
  <c r="G32" i="10"/>
  <c r="F32" i="10"/>
  <c r="E32" i="10"/>
  <c r="D32" i="10"/>
  <c r="C32" i="10"/>
  <c r="J31" i="10"/>
  <c r="I31" i="10"/>
  <c r="H31" i="10"/>
  <c r="G31" i="10"/>
  <c r="F31" i="10"/>
  <c r="E31" i="10"/>
  <c r="D31" i="10"/>
  <c r="C31" i="10"/>
  <c r="I24" i="10"/>
  <c r="H24" i="10"/>
  <c r="G24" i="10"/>
  <c r="F24" i="10"/>
  <c r="E24" i="10"/>
  <c r="D24" i="10"/>
  <c r="C24" i="10"/>
  <c r="J23" i="10"/>
  <c r="J24" i="10" s="1"/>
  <c r="I23" i="10"/>
  <c r="H23" i="10"/>
  <c r="G23" i="10"/>
  <c r="F23" i="10"/>
  <c r="E23" i="10"/>
  <c r="D23" i="10"/>
  <c r="C23" i="10"/>
  <c r="I20" i="10"/>
  <c r="H20" i="10"/>
  <c r="G20" i="10"/>
  <c r="F20" i="10"/>
  <c r="E20" i="10"/>
  <c r="D20" i="10"/>
  <c r="C20" i="10"/>
  <c r="J19" i="10"/>
  <c r="J20" i="10" s="1"/>
  <c r="I19" i="10"/>
  <c r="H19" i="10"/>
  <c r="G19" i="10"/>
  <c r="F19" i="10"/>
  <c r="E19" i="10"/>
  <c r="D19" i="10"/>
  <c r="C19" i="10"/>
  <c r="I16" i="10"/>
  <c r="H16" i="10"/>
  <c r="G16" i="10"/>
  <c r="F16" i="10"/>
  <c r="E16" i="10"/>
  <c r="D16" i="10"/>
  <c r="C16" i="10"/>
  <c r="J15" i="10"/>
  <c r="J16" i="10" s="1"/>
  <c r="I15" i="10"/>
  <c r="H15" i="10"/>
  <c r="G15" i="10"/>
  <c r="F15" i="10"/>
  <c r="E15" i="10"/>
  <c r="D15" i="10"/>
  <c r="C15" i="10"/>
  <c r="J12" i="10"/>
  <c r="I12" i="10"/>
  <c r="H12" i="10"/>
  <c r="G12" i="10"/>
  <c r="F12" i="10"/>
  <c r="E12" i="10"/>
  <c r="D12" i="10"/>
  <c r="C12" i="10"/>
  <c r="J11" i="10"/>
  <c r="I11" i="10"/>
  <c r="H11" i="10"/>
  <c r="G11" i="10"/>
  <c r="F11" i="10"/>
  <c r="E11" i="10"/>
  <c r="D11" i="10"/>
  <c r="C11" i="10"/>
  <c r="I8" i="10"/>
  <c r="H8" i="10"/>
  <c r="G8" i="10"/>
  <c r="F8" i="10"/>
  <c r="E8" i="10"/>
  <c r="D8" i="10"/>
  <c r="C8" i="10"/>
  <c r="J7" i="10"/>
  <c r="J8" i="10" s="1"/>
  <c r="I7" i="10"/>
  <c r="H7" i="10"/>
  <c r="G7" i="10"/>
  <c r="F7" i="10"/>
  <c r="E7" i="10"/>
  <c r="D7" i="10"/>
  <c r="C7" i="10"/>
  <c r="I4" i="10"/>
  <c r="H4" i="10"/>
  <c r="G4" i="10"/>
  <c r="F4" i="10"/>
  <c r="E4" i="10"/>
  <c r="D4" i="10"/>
  <c r="C4" i="10"/>
  <c r="J3" i="10"/>
  <c r="J4" i="10" s="1"/>
  <c r="I3" i="10"/>
  <c r="H3" i="10"/>
  <c r="G3" i="10"/>
  <c r="F3" i="10"/>
  <c r="E3" i="10"/>
  <c r="D3" i="10"/>
  <c r="C3" i="10"/>
  <c r="J60" i="9"/>
  <c r="I60" i="9"/>
  <c r="H60" i="9"/>
  <c r="G60" i="9"/>
  <c r="F60" i="9"/>
  <c r="E60" i="9"/>
  <c r="D60" i="9"/>
  <c r="C60" i="9"/>
  <c r="J59" i="9"/>
  <c r="I59" i="9"/>
  <c r="H59" i="9"/>
  <c r="G59" i="9"/>
  <c r="F59" i="9"/>
  <c r="E59" i="9"/>
  <c r="D59" i="9"/>
  <c r="C59" i="9"/>
  <c r="H56" i="9"/>
  <c r="G56" i="9"/>
  <c r="F56" i="9"/>
  <c r="E56" i="9"/>
  <c r="D56" i="9"/>
  <c r="C56" i="9"/>
  <c r="J55" i="9"/>
  <c r="J56" i="9" s="1"/>
  <c r="I55" i="9"/>
  <c r="H55" i="9"/>
  <c r="G55" i="9"/>
  <c r="F55" i="9"/>
  <c r="E55" i="9"/>
  <c r="D55" i="9"/>
  <c r="C55" i="9"/>
  <c r="G52" i="9"/>
  <c r="F52" i="9"/>
  <c r="E52" i="9"/>
  <c r="D52" i="9"/>
  <c r="C52" i="9"/>
  <c r="J51" i="9"/>
  <c r="I51" i="9"/>
  <c r="H51" i="9"/>
  <c r="G51" i="9"/>
  <c r="F51" i="9"/>
  <c r="E51" i="9"/>
  <c r="D51" i="9"/>
  <c r="C51" i="9"/>
  <c r="G48" i="9"/>
  <c r="F48" i="9"/>
  <c r="E48" i="9"/>
  <c r="D48" i="9"/>
  <c r="C48" i="9"/>
  <c r="J47" i="9"/>
  <c r="I47" i="9"/>
  <c r="H47" i="9"/>
  <c r="G47" i="9"/>
  <c r="F47" i="9"/>
  <c r="E47" i="9"/>
  <c r="D47" i="9"/>
  <c r="C47" i="9"/>
  <c r="J36" i="9"/>
  <c r="I36" i="9"/>
  <c r="H36" i="9"/>
  <c r="G36" i="9"/>
  <c r="F36" i="9"/>
  <c r="E36" i="9"/>
  <c r="D36" i="9"/>
  <c r="C36" i="9"/>
  <c r="J35" i="9"/>
  <c r="I35" i="9"/>
  <c r="H35" i="9"/>
  <c r="G35" i="9"/>
  <c r="F35" i="9"/>
  <c r="E35" i="9"/>
  <c r="D35" i="9"/>
  <c r="C35" i="9"/>
  <c r="H32" i="9"/>
  <c r="G32" i="9"/>
  <c r="F32" i="9"/>
  <c r="E32" i="9"/>
  <c r="D32" i="9"/>
  <c r="C32" i="9"/>
  <c r="J31" i="9"/>
  <c r="J32" i="9" s="1"/>
  <c r="I31" i="9"/>
  <c r="I32" i="9" s="1"/>
  <c r="H31" i="9"/>
  <c r="G31" i="9"/>
  <c r="F31" i="9"/>
  <c r="E31" i="9"/>
  <c r="D31" i="9"/>
  <c r="C31" i="9"/>
  <c r="J24" i="9"/>
  <c r="I24" i="9"/>
  <c r="H24" i="9"/>
  <c r="G24" i="9"/>
  <c r="F24" i="9"/>
  <c r="E24" i="9"/>
  <c r="D24" i="9"/>
  <c r="C24" i="9"/>
  <c r="J23" i="9"/>
  <c r="I23" i="9"/>
  <c r="H23" i="9"/>
  <c r="G23" i="9"/>
  <c r="F23" i="9"/>
  <c r="E23" i="9"/>
  <c r="D23" i="9"/>
  <c r="C23" i="9"/>
  <c r="J20" i="9"/>
  <c r="I20" i="9"/>
  <c r="H20" i="9"/>
  <c r="G20" i="9"/>
  <c r="F20" i="9"/>
  <c r="E20" i="9"/>
  <c r="D20" i="9"/>
  <c r="C20" i="9"/>
  <c r="J19" i="9"/>
  <c r="I19" i="9"/>
  <c r="H19" i="9"/>
  <c r="G19" i="9"/>
  <c r="F19" i="9"/>
  <c r="E19" i="9"/>
  <c r="D19" i="9"/>
  <c r="C19" i="9"/>
  <c r="J16" i="9"/>
  <c r="I16" i="9"/>
  <c r="H16" i="9"/>
  <c r="G16" i="9"/>
  <c r="F16" i="9"/>
  <c r="E16" i="9"/>
  <c r="D16" i="9"/>
  <c r="C16" i="9"/>
  <c r="J15" i="9"/>
  <c r="I15" i="9"/>
  <c r="H15" i="9"/>
  <c r="G15" i="9"/>
  <c r="F15" i="9"/>
  <c r="E15" i="9"/>
  <c r="D15" i="9"/>
  <c r="C15" i="9"/>
  <c r="J12" i="9"/>
  <c r="I12" i="9"/>
  <c r="H12" i="9"/>
  <c r="G12" i="9"/>
  <c r="F12" i="9"/>
  <c r="E12" i="9"/>
  <c r="D12" i="9"/>
  <c r="C12" i="9"/>
  <c r="J11" i="9"/>
  <c r="I11" i="9"/>
  <c r="H11" i="9"/>
  <c r="G11" i="9"/>
  <c r="F11" i="9"/>
  <c r="E11" i="9"/>
  <c r="D11" i="9"/>
  <c r="C11" i="9"/>
  <c r="J8" i="9"/>
  <c r="I8" i="9"/>
  <c r="H8" i="9"/>
  <c r="G8" i="9"/>
  <c r="F8" i="9"/>
  <c r="E8" i="9"/>
  <c r="D8" i="9"/>
  <c r="C8" i="9"/>
  <c r="J7" i="9"/>
  <c r="I7" i="9"/>
  <c r="H7" i="9"/>
  <c r="G7" i="9"/>
  <c r="F7" i="9"/>
  <c r="E7" i="9"/>
  <c r="D7" i="9"/>
  <c r="C7" i="9"/>
  <c r="G4" i="9"/>
  <c r="F4" i="9"/>
  <c r="E4" i="9"/>
  <c r="D4" i="9"/>
  <c r="C4" i="9"/>
  <c r="J3" i="9"/>
  <c r="I3" i="9"/>
  <c r="H3" i="9"/>
  <c r="G3" i="9"/>
  <c r="F3" i="9"/>
  <c r="E3" i="9"/>
  <c r="D3" i="9"/>
  <c r="C3" i="9"/>
  <c r="J44" i="8"/>
  <c r="I44" i="8"/>
  <c r="H44" i="8"/>
  <c r="G44" i="8"/>
  <c r="F44" i="8"/>
  <c r="E44" i="8"/>
  <c r="D44" i="8"/>
  <c r="C44" i="8"/>
  <c r="J43" i="8"/>
  <c r="I43" i="8"/>
  <c r="H43" i="8"/>
  <c r="G43" i="8"/>
  <c r="F43" i="8"/>
  <c r="E43" i="8"/>
  <c r="D43" i="8"/>
  <c r="C43" i="8"/>
  <c r="J40" i="8"/>
  <c r="I40" i="8"/>
  <c r="H40" i="8"/>
  <c r="G40" i="8"/>
  <c r="F40" i="8"/>
  <c r="E40" i="8"/>
  <c r="D40" i="8"/>
  <c r="C40" i="8"/>
  <c r="J39" i="8"/>
  <c r="I39" i="8"/>
  <c r="H39" i="8"/>
  <c r="G39" i="8"/>
  <c r="F39" i="8"/>
  <c r="E39" i="8"/>
  <c r="D39" i="8"/>
  <c r="C39" i="8"/>
  <c r="G36" i="8"/>
  <c r="F36" i="8"/>
  <c r="E36" i="8"/>
  <c r="D36" i="8"/>
  <c r="C36" i="8"/>
  <c r="J35" i="8"/>
  <c r="I35" i="8"/>
  <c r="H35" i="8"/>
  <c r="G35" i="8"/>
  <c r="F35" i="8"/>
  <c r="E35" i="8"/>
  <c r="D35" i="8"/>
  <c r="C35" i="8"/>
  <c r="J32" i="8"/>
  <c r="I32" i="8"/>
  <c r="H32" i="8"/>
  <c r="G32" i="8"/>
  <c r="F32" i="8"/>
  <c r="E32" i="8"/>
  <c r="D32" i="8"/>
  <c r="C32" i="8"/>
  <c r="J31" i="8"/>
  <c r="I31" i="8"/>
  <c r="H31" i="8"/>
  <c r="G31" i="8"/>
  <c r="F31" i="8"/>
  <c r="E31" i="8"/>
  <c r="D31" i="8"/>
  <c r="C31" i="8"/>
  <c r="H28" i="8"/>
  <c r="G28" i="8"/>
  <c r="F28" i="8"/>
  <c r="E28" i="8"/>
  <c r="D28" i="8"/>
  <c r="C28" i="8"/>
  <c r="J27" i="8"/>
  <c r="I27" i="8"/>
  <c r="H27" i="8"/>
  <c r="G27" i="8"/>
  <c r="F27" i="8"/>
  <c r="E27" i="8"/>
  <c r="D27" i="8"/>
  <c r="C27" i="8"/>
  <c r="J24" i="8"/>
  <c r="I24" i="8"/>
  <c r="H24" i="8"/>
  <c r="G24" i="8"/>
  <c r="F24" i="8"/>
  <c r="E24" i="8"/>
  <c r="D24" i="8"/>
  <c r="C24" i="8"/>
  <c r="J23" i="8"/>
  <c r="I23" i="8"/>
  <c r="H23" i="8"/>
  <c r="G23" i="8"/>
  <c r="F23" i="8"/>
  <c r="E23" i="8"/>
  <c r="D23" i="8"/>
  <c r="C23" i="8"/>
  <c r="J16" i="8"/>
  <c r="I16" i="8"/>
  <c r="H16" i="8"/>
  <c r="G16" i="8"/>
  <c r="F16" i="8"/>
  <c r="E16" i="8"/>
  <c r="D16" i="8"/>
  <c r="C16" i="8"/>
  <c r="J15" i="8"/>
  <c r="I15" i="8"/>
  <c r="H15" i="8"/>
  <c r="G15" i="8"/>
  <c r="F15" i="8"/>
  <c r="E15" i="8"/>
  <c r="D15" i="8"/>
  <c r="C15" i="8"/>
  <c r="J12" i="8"/>
  <c r="I12" i="8"/>
  <c r="H12" i="8"/>
  <c r="G12" i="8"/>
  <c r="F12" i="8"/>
  <c r="E12" i="8"/>
  <c r="D12" i="8"/>
  <c r="C12" i="8"/>
  <c r="J11" i="8"/>
  <c r="I11" i="8"/>
  <c r="H11" i="8"/>
  <c r="G11" i="8"/>
  <c r="F11" i="8"/>
  <c r="E11" i="8"/>
  <c r="D11" i="8"/>
  <c r="C11" i="8"/>
  <c r="J8" i="8"/>
  <c r="I8" i="8"/>
  <c r="H8" i="8"/>
  <c r="G8" i="8"/>
  <c r="F8" i="8"/>
  <c r="E8" i="8"/>
  <c r="D8" i="8"/>
  <c r="C8" i="8"/>
  <c r="J7" i="8"/>
  <c r="I7" i="8"/>
  <c r="H7" i="8"/>
  <c r="G7" i="8"/>
  <c r="F7" i="8"/>
  <c r="E7" i="8"/>
  <c r="D7" i="8"/>
  <c r="C7" i="8"/>
  <c r="J4" i="8"/>
  <c r="I4" i="8"/>
  <c r="H4" i="8"/>
  <c r="G4" i="8"/>
  <c r="F4" i="8"/>
  <c r="E4" i="8"/>
  <c r="D4" i="8"/>
  <c r="C4" i="8"/>
  <c r="J3" i="8"/>
  <c r="I3" i="8"/>
  <c r="H3" i="8"/>
  <c r="G3" i="8"/>
  <c r="F3" i="8"/>
  <c r="E3" i="8"/>
  <c r="D3" i="8"/>
  <c r="C3" i="8"/>
  <c r="F44" i="13"/>
  <c r="E44" i="13"/>
  <c r="D44" i="13"/>
  <c r="C44" i="13"/>
  <c r="J43" i="13"/>
  <c r="J44" i="13" s="1"/>
  <c r="I43" i="13"/>
  <c r="I44" i="13" s="1"/>
  <c r="H43" i="13"/>
  <c r="H44" i="13" s="1"/>
  <c r="G43" i="13"/>
  <c r="G44" i="13" s="1"/>
  <c r="F43" i="13"/>
  <c r="E43" i="13"/>
  <c r="D43" i="13"/>
  <c r="C43" i="13"/>
  <c r="J40" i="13"/>
  <c r="I40" i="13"/>
  <c r="H40" i="13"/>
  <c r="G40" i="13"/>
  <c r="F40" i="13"/>
  <c r="E40" i="13"/>
  <c r="D40" i="13"/>
  <c r="C40" i="13"/>
  <c r="J39" i="13"/>
  <c r="I39" i="13"/>
  <c r="H39" i="13"/>
  <c r="G39" i="13"/>
  <c r="F39" i="13"/>
  <c r="E39" i="13"/>
  <c r="D39" i="13"/>
  <c r="C39" i="13"/>
  <c r="F36" i="13"/>
  <c r="E36" i="13"/>
  <c r="D36" i="13"/>
  <c r="C36" i="13"/>
  <c r="J35" i="13"/>
  <c r="J36" i="13" s="1"/>
  <c r="I35" i="13"/>
  <c r="I36" i="13" s="1"/>
  <c r="H35" i="13"/>
  <c r="H36" i="13" s="1"/>
  <c r="G35" i="13"/>
  <c r="G36" i="13" s="1"/>
  <c r="F35" i="13"/>
  <c r="E35" i="13"/>
  <c r="D35" i="13"/>
  <c r="C35" i="13"/>
  <c r="H32" i="13"/>
  <c r="G32" i="13"/>
  <c r="F32" i="13"/>
  <c r="E32" i="13"/>
  <c r="D32" i="13"/>
  <c r="C32" i="13"/>
  <c r="J31" i="13"/>
  <c r="J32" i="13" s="1"/>
  <c r="H31" i="13"/>
  <c r="G31" i="13"/>
  <c r="F31" i="13"/>
  <c r="E31" i="13"/>
  <c r="D31" i="13"/>
  <c r="C31" i="13"/>
  <c r="F28" i="13"/>
  <c r="E28" i="13"/>
  <c r="D28" i="13"/>
  <c r="C28" i="13"/>
  <c r="J27" i="13"/>
  <c r="J28" i="13" s="1"/>
  <c r="I27" i="13"/>
  <c r="I28" i="13" s="1"/>
  <c r="H27" i="13"/>
  <c r="H28" i="13" s="1"/>
  <c r="G27" i="13"/>
  <c r="G28" i="13" s="1"/>
  <c r="F27" i="13"/>
  <c r="E27" i="13"/>
  <c r="D27" i="13"/>
  <c r="C27" i="13"/>
  <c r="J24" i="13"/>
  <c r="H24" i="13"/>
  <c r="G24" i="13"/>
  <c r="F24" i="13"/>
  <c r="E24" i="13"/>
  <c r="D24" i="13"/>
  <c r="C24" i="13"/>
  <c r="J23" i="13"/>
  <c r="H23" i="13"/>
  <c r="G23" i="13"/>
  <c r="F23" i="13"/>
  <c r="E23" i="13"/>
  <c r="D23" i="13"/>
  <c r="C23" i="13"/>
  <c r="J16" i="13"/>
  <c r="I16" i="13"/>
  <c r="H16" i="13"/>
  <c r="G16" i="13"/>
  <c r="F16" i="13"/>
  <c r="E16" i="13"/>
  <c r="D16" i="13"/>
  <c r="C16" i="13"/>
  <c r="J15" i="13"/>
  <c r="I15" i="13"/>
  <c r="H15" i="13"/>
  <c r="G15" i="13"/>
  <c r="F15" i="13"/>
  <c r="E15" i="13"/>
  <c r="D15" i="13"/>
  <c r="C15" i="13"/>
  <c r="H12" i="13"/>
  <c r="G12" i="13"/>
  <c r="F12" i="13"/>
  <c r="E12" i="13"/>
  <c r="D12" i="13"/>
  <c r="C12" i="13"/>
  <c r="J11" i="13"/>
  <c r="I11" i="13"/>
  <c r="H11" i="13"/>
  <c r="G11" i="13"/>
  <c r="F11" i="13"/>
  <c r="E11" i="13"/>
  <c r="D11" i="13"/>
  <c r="C11" i="13"/>
  <c r="H8" i="13"/>
  <c r="G8" i="13"/>
  <c r="F8" i="13"/>
  <c r="E8" i="13"/>
  <c r="D8" i="13"/>
  <c r="C8" i="13"/>
  <c r="J7" i="13"/>
  <c r="J8" i="13" s="1"/>
  <c r="I7" i="13"/>
  <c r="I8" i="13" s="1"/>
  <c r="H7" i="13"/>
  <c r="G7" i="13"/>
  <c r="F7" i="13"/>
  <c r="E7" i="13"/>
  <c r="D7" i="13"/>
  <c r="C7" i="13"/>
  <c r="J4" i="13"/>
  <c r="I4" i="13"/>
  <c r="H4" i="13"/>
  <c r="G4" i="13"/>
  <c r="F4" i="13"/>
  <c r="E4" i="13"/>
  <c r="D4" i="13"/>
  <c r="C4" i="13"/>
  <c r="J3" i="13"/>
  <c r="I3" i="13"/>
  <c r="H3" i="13"/>
  <c r="G3" i="13"/>
  <c r="F3" i="13"/>
  <c r="E3" i="13"/>
  <c r="D3" i="13"/>
  <c r="C3" i="13"/>
  <c r="AB58" i="12"/>
  <c r="AA58" i="12"/>
  <c r="Z58" i="12"/>
  <c r="Y58" i="12"/>
  <c r="X58" i="12"/>
  <c r="W58" i="12"/>
  <c r="AB54" i="12"/>
  <c r="AA54" i="12"/>
  <c r="Z54" i="12"/>
  <c r="Y54" i="12"/>
  <c r="AB50" i="12"/>
  <c r="AA50" i="12"/>
  <c r="Z50" i="12"/>
  <c r="Y50" i="12"/>
  <c r="X50" i="12"/>
  <c r="W50" i="12"/>
  <c r="AB46" i="12"/>
  <c r="AA46" i="12"/>
  <c r="Z46" i="12"/>
  <c r="Y46" i="12"/>
  <c r="AB34" i="12"/>
  <c r="AA34" i="12"/>
  <c r="Z34" i="12"/>
  <c r="Y34" i="12"/>
  <c r="X34" i="12"/>
  <c r="W34" i="12"/>
  <c r="AB30" i="12"/>
  <c r="AA30" i="12"/>
  <c r="Z30" i="12"/>
  <c r="Y30" i="12"/>
  <c r="AB22" i="12"/>
  <c r="AA22" i="12"/>
  <c r="Z22" i="12"/>
  <c r="Y22" i="12"/>
  <c r="X22" i="12"/>
  <c r="AB18" i="12"/>
  <c r="AA18" i="12"/>
  <c r="Z18" i="12"/>
  <c r="AB14" i="12"/>
  <c r="AA14" i="12"/>
  <c r="Z14" i="12"/>
  <c r="Y14" i="12"/>
  <c r="AB10" i="12"/>
  <c r="AA10" i="12"/>
  <c r="Z10" i="12"/>
  <c r="Y10" i="12"/>
  <c r="X10" i="12"/>
  <c r="AB6" i="12"/>
  <c r="AA6" i="12"/>
  <c r="Z6" i="12"/>
  <c r="Y6" i="12"/>
  <c r="X6" i="12"/>
  <c r="W6" i="12"/>
  <c r="AB2" i="12"/>
  <c r="AA2" i="12"/>
  <c r="Z2" i="12"/>
  <c r="AB58" i="10"/>
  <c r="AA58" i="10"/>
  <c r="Z58" i="10"/>
  <c r="Y58" i="10"/>
  <c r="AB54" i="10"/>
  <c r="AA54" i="10"/>
  <c r="Z54" i="10"/>
  <c r="Y54" i="10"/>
  <c r="AB50" i="10"/>
  <c r="AA50" i="10"/>
  <c r="Z50" i="10"/>
  <c r="Y50" i="10"/>
  <c r="X50" i="10"/>
  <c r="AB46" i="10"/>
  <c r="AA46" i="10"/>
  <c r="Z46" i="10"/>
  <c r="X46" i="10"/>
  <c r="AB34" i="10"/>
  <c r="AA34" i="10"/>
  <c r="Z34" i="10"/>
  <c r="Y34" i="10"/>
  <c r="AB22" i="10"/>
  <c r="AA22" i="10"/>
  <c r="Z22" i="10"/>
  <c r="Y22" i="10"/>
  <c r="X22" i="10"/>
  <c r="AB18" i="10"/>
  <c r="AA18" i="10"/>
  <c r="Z18" i="10"/>
  <c r="Y18" i="10"/>
  <c r="AB14" i="10"/>
  <c r="AA14" i="10"/>
  <c r="Z14" i="10"/>
  <c r="Y14" i="10"/>
  <c r="X14" i="10"/>
  <c r="AB10" i="10"/>
  <c r="AA10" i="10"/>
  <c r="AB6" i="10"/>
  <c r="AA6" i="10"/>
  <c r="Z6" i="10"/>
  <c r="Y6" i="10"/>
  <c r="AB2" i="10"/>
  <c r="AB2" i="9"/>
  <c r="AA2" i="9"/>
  <c r="Z2" i="9"/>
  <c r="U18" i="13"/>
  <c r="V18" i="13"/>
  <c r="W18" i="13"/>
  <c r="X18" i="13"/>
  <c r="Y18" i="13"/>
  <c r="Z18" i="13"/>
  <c r="AA18" i="13"/>
  <c r="AB18" i="13"/>
  <c r="AB45" i="8"/>
  <c r="AA45" i="8"/>
  <c r="AB28" i="12"/>
  <c r="AB26" i="12"/>
  <c r="C76" i="6"/>
  <c r="C75" i="6"/>
  <c r="C72" i="6"/>
  <c r="C71" i="6"/>
  <c r="C68" i="6"/>
  <c r="C67" i="6"/>
  <c r="C48" i="6"/>
  <c r="C47" i="6"/>
  <c r="K39" i="6"/>
  <c r="F36" i="6"/>
  <c r="D36" i="6"/>
  <c r="C36" i="6"/>
  <c r="J35" i="6"/>
  <c r="E35" i="6"/>
  <c r="D35" i="6"/>
  <c r="I32" i="6"/>
  <c r="H32" i="6"/>
  <c r="G32" i="6"/>
  <c r="F32" i="6"/>
  <c r="E32" i="6"/>
  <c r="D32" i="6"/>
  <c r="C32" i="6"/>
  <c r="L31" i="6"/>
  <c r="K31" i="6"/>
  <c r="J31" i="6"/>
  <c r="I31" i="6"/>
  <c r="H31" i="6"/>
  <c r="G31" i="6"/>
  <c r="F31" i="6"/>
  <c r="E31" i="6"/>
  <c r="D31" i="6"/>
  <c r="C31" i="6"/>
  <c r="I28" i="6"/>
  <c r="H28" i="6"/>
  <c r="G28" i="6"/>
  <c r="F28" i="6"/>
  <c r="E28" i="6"/>
  <c r="D28" i="6"/>
  <c r="L27" i="6"/>
  <c r="K27" i="6"/>
  <c r="J27" i="6"/>
  <c r="I27" i="6"/>
  <c r="H27" i="6"/>
  <c r="G27" i="6"/>
  <c r="F27" i="6"/>
  <c r="E27" i="6"/>
  <c r="D27" i="6"/>
  <c r="E24" i="6"/>
  <c r="C24" i="6"/>
  <c r="L23" i="6"/>
  <c r="K23" i="6"/>
  <c r="J23" i="6"/>
  <c r="I23" i="6"/>
  <c r="G23" i="6"/>
  <c r="E23" i="6"/>
  <c r="C23" i="6"/>
  <c r="F12" i="6"/>
  <c r="D12" i="6"/>
  <c r="L11" i="6"/>
  <c r="K11" i="6"/>
  <c r="J11" i="6"/>
  <c r="H11" i="6"/>
  <c r="F11" i="6"/>
  <c r="D11" i="6"/>
  <c r="G8" i="6"/>
  <c r="E8" i="6"/>
  <c r="C8" i="6"/>
  <c r="L7" i="6"/>
  <c r="K7" i="6"/>
  <c r="J7" i="6"/>
  <c r="I7" i="6"/>
  <c r="G7" i="6"/>
  <c r="E7" i="6"/>
  <c r="D4" i="6"/>
  <c r="E4" i="6"/>
  <c r="F4" i="6"/>
  <c r="AB28" i="10"/>
  <c r="AB26" i="10"/>
  <c r="AB28" i="9"/>
  <c r="AB26" i="9"/>
  <c r="AB20" i="8"/>
  <c r="AB18" i="8"/>
  <c r="AB20" i="13"/>
  <c r="N33" i="11" l="1"/>
  <c r="Z49" i="11"/>
  <c r="Z33" i="10"/>
  <c r="L33" i="10" s="1"/>
  <c r="S33" i="11"/>
  <c r="L5" i="11"/>
  <c r="S5" i="11"/>
  <c r="O5" i="11"/>
  <c r="R5" i="11"/>
  <c r="Q5" i="11"/>
  <c r="P5" i="11"/>
  <c r="N5" i="11"/>
  <c r="M5" i="11"/>
  <c r="L9" i="11"/>
  <c r="S9" i="11"/>
  <c r="Q9" i="11"/>
  <c r="R9" i="11"/>
  <c r="P9" i="11"/>
  <c r="O9" i="11"/>
  <c r="N9" i="11"/>
  <c r="M9" i="11"/>
  <c r="L13" i="11"/>
  <c r="S13" i="11"/>
  <c r="R13" i="11"/>
  <c r="Q13" i="11"/>
  <c r="O13" i="11"/>
  <c r="P13" i="11"/>
  <c r="N13" i="11"/>
  <c r="M13" i="11"/>
  <c r="L17" i="11"/>
  <c r="S17" i="11"/>
  <c r="R17" i="11"/>
  <c r="Q17" i="11"/>
  <c r="P17" i="11"/>
  <c r="O17" i="11"/>
  <c r="M17" i="11"/>
  <c r="N17" i="11"/>
  <c r="AA33" i="10"/>
  <c r="Q33" i="10" s="1"/>
  <c r="AB33" i="10"/>
  <c r="Z57" i="12"/>
  <c r="L25" i="11"/>
  <c r="S25" i="11"/>
  <c r="R25" i="11"/>
  <c r="Q25" i="11"/>
  <c r="P25" i="11"/>
  <c r="O25" i="11"/>
  <c r="N25" i="11"/>
  <c r="M25" i="11"/>
  <c r="R37" i="11"/>
  <c r="M37" i="11"/>
  <c r="Q37" i="11"/>
  <c r="O37" i="11"/>
  <c r="S37" i="11"/>
  <c r="U49" i="11"/>
  <c r="L49" i="11" s="1"/>
  <c r="S49" i="11"/>
  <c r="R49" i="11"/>
  <c r="Q49" i="11"/>
  <c r="N49" i="11"/>
  <c r="Q53" i="11"/>
  <c r="M53" i="11"/>
  <c r="O53" i="11"/>
  <c r="N53" i="11"/>
  <c r="R53" i="11"/>
  <c r="M61" i="11"/>
  <c r="Q61" i="11"/>
  <c r="R61" i="11"/>
  <c r="O61" i="11"/>
  <c r="S57" i="11"/>
  <c r="L21" i="11"/>
  <c r="S21" i="11"/>
  <c r="R21" i="11"/>
  <c r="Q21" i="11"/>
  <c r="O21" i="11"/>
  <c r="P21" i="11"/>
  <c r="M21" i="11"/>
  <c r="N21" i="11"/>
  <c r="U33" i="10"/>
  <c r="O33" i="10" s="1"/>
  <c r="R33" i="10"/>
  <c r="N33" i="10"/>
  <c r="M33" i="10"/>
  <c r="R33" i="11"/>
  <c r="Q33" i="11"/>
  <c r="L37" i="11"/>
  <c r="V49" i="11"/>
  <c r="M49" i="11" s="1"/>
  <c r="L53" i="11"/>
  <c r="S61" i="11"/>
  <c r="V33" i="10"/>
  <c r="S33" i="10" s="1"/>
  <c r="M33" i="11"/>
  <c r="P37" i="11"/>
  <c r="W49" i="11"/>
  <c r="O49" i="11" s="1"/>
  <c r="P53" i="11"/>
  <c r="P61" i="11"/>
  <c r="W33" i="10"/>
  <c r="O33" i="11"/>
  <c r="N37" i="11"/>
  <c r="X49" i="11"/>
  <c r="P49" i="11" s="1"/>
  <c r="S53" i="11"/>
  <c r="N61" i="11"/>
  <c r="X33" i="10"/>
  <c r="P33" i="10" s="1"/>
  <c r="P33" i="11"/>
  <c r="W58" i="10"/>
  <c r="W54" i="10"/>
  <c r="W50" i="10"/>
  <c r="W46" i="10"/>
  <c r="W34" i="10"/>
  <c r="X18" i="10"/>
  <c r="X10" i="10"/>
  <c r="X6" i="10"/>
  <c r="X2" i="10"/>
  <c r="X2" i="9"/>
  <c r="C59" i="6"/>
  <c r="C52" i="6"/>
  <c r="V58" i="12"/>
  <c r="V54" i="12"/>
  <c r="V57" i="12" s="1"/>
  <c r="M57" i="12" s="1"/>
  <c r="V50" i="12"/>
  <c r="V46" i="12"/>
  <c r="V34" i="12"/>
  <c r="V30" i="12"/>
  <c r="V22" i="12"/>
  <c r="V18" i="12"/>
  <c r="V14" i="12"/>
  <c r="V10" i="12"/>
  <c r="V6" i="12"/>
  <c r="V2" i="12"/>
  <c r="V58" i="10"/>
  <c r="V54" i="10"/>
  <c r="V50" i="10"/>
  <c r="V46" i="10"/>
  <c r="V34" i="10"/>
  <c r="W22" i="10"/>
  <c r="W18" i="10"/>
  <c r="W14" i="10"/>
  <c r="W10" i="10"/>
  <c r="W6" i="10"/>
  <c r="W2" i="10"/>
  <c r="W2" i="9"/>
  <c r="U58" i="10"/>
  <c r="U54" i="10"/>
  <c r="AA57" i="10" s="1"/>
  <c r="U50" i="10"/>
  <c r="U46" i="10"/>
  <c r="U34" i="10"/>
  <c r="Z37" i="10" s="1"/>
  <c r="V22" i="10"/>
  <c r="V18" i="10"/>
  <c r="V14" i="10"/>
  <c r="V10" i="10"/>
  <c r="V6" i="10"/>
  <c r="V2" i="10"/>
  <c r="V2" i="9"/>
  <c r="U45" i="8"/>
  <c r="M45" i="8" s="1"/>
  <c r="C51" i="6"/>
  <c r="C44" i="6"/>
  <c r="D40" i="6"/>
  <c r="F39" i="6"/>
  <c r="E36" i="6"/>
  <c r="U22" i="10"/>
  <c r="U18" i="10"/>
  <c r="U14" i="10"/>
  <c r="U10" i="10"/>
  <c r="U6" i="10"/>
  <c r="U2" i="10"/>
  <c r="U2" i="9"/>
  <c r="C79" i="6"/>
  <c r="AA2" i="10"/>
  <c r="C64" i="6"/>
  <c r="I40" i="6"/>
  <c r="C39" i="6"/>
  <c r="L35" i="6"/>
  <c r="Y18" i="12"/>
  <c r="Y2" i="12"/>
  <c r="Y46" i="10"/>
  <c r="Z10" i="10"/>
  <c r="Z2" i="10"/>
  <c r="C60" i="6"/>
  <c r="H40" i="6"/>
  <c r="J39" i="6"/>
  <c r="I36" i="6"/>
  <c r="K35" i="6"/>
  <c r="C35" i="6"/>
  <c r="C4" i="6"/>
  <c r="H8" i="6"/>
  <c r="I11" i="6"/>
  <c r="G12" i="6"/>
  <c r="H23" i="6"/>
  <c r="F24" i="6"/>
  <c r="F35" i="6"/>
  <c r="G36" i="6"/>
  <c r="C80" i="6"/>
  <c r="Y10" i="10"/>
  <c r="X54" i="10"/>
  <c r="X57" i="10" s="1"/>
  <c r="X54" i="12"/>
  <c r="C7" i="6"/>
  <c r="H12" i="6"/>
  <c r="G24" i="6"/>
  <c r="G35" i="6"/>
  <c r="H36" i="6"/>
  <c r="C40" i="6"/>
  <c r="X18" i="12"/>
  <c r="D7" i="6"/>
  <c r="H24" i="6"/>
  <c r="H35" i="6"/>
  <c r="D39" i="6"/>
  <c r="E40" i="6"/>
  <c r="Y2" i="10"/>
  <c r="X34" i="10"/>
  <c r="X37" i="10" s="1"/>
  <c r="X30" i="12"/>
  <c r="X33" i="12" s="1"/>
  <c r="I35" i="6"/>
  <c r="F40" i="6"/>
  <c r="C55" i="6"/>
  <c r="E39" i="6"/>
  <c r="Y2" i="9"/>
  <c r="G4" i="6"/>
  <c r="F7" i="6"/>
  <c r="D8" i="6"/>
  <c r="E11" i="6"/>
  <c r="D23" i="6"/>
  <c r="C27" i="6"/>
  <c r="G39" i="6"/>
  <c r="G40" i="6"/>
  <c r="C63" i="6"/>
  <c r="X14" i="12"/>
  <c r="H39" i="6"/>
  <c r="C43" i="6"/>
  <c r="C56" i="6"/>
  <c r="X58" i="10"/>
  <c r="X2" i="12"/>
  <c r="X46" i="12"/>
  <c r="H7" i="6"/>
  <c r="F8" i="6"/>
  <c r="G11" i="6"/>
  <c r="E12" i="6"/>
  <c r="F23" i="6"/>
  <c r="D24" i="6"/>
  <c r="C28" i="6"/>
  <c r="I39" i="6"/>
  <c r="D43" i="6"/>
  <c r="D44" i="6"/>
  <c r="U2" i="12"/>
  <c r="U6" i="12"/>
  <c r="U10" i="12"/>
  <c r="U14" i="12"/>
  <c r="U18" i="12"/>
  <c r="U22" i="12"/>
  <c r="U30" i="12"/>
  <c r="U34" i="12"/>
  <c r="W37" i="12" s="1"/>
  <c r="S37" i="12" s="1"/>
  <c r="U46" i="12"/>
  <c r="Y49" i="12" s="1"/>
  <c r="U50" i="12"/>
  <c r="W53" i="12" s="1"/>
  <c r="S53" i="12" s="1"/>
  <c r="U54" i="12"/>
  <c r="U58" i="12"/>
  <c r="W2" i="12"/>
  <c r="W10" i="12"/>
  <c r="W14" i="12"/>
  <c r="W18" i="12"/>
  <c r="W22" i="12"/>
  <c r="W30" i="12"/>
  <c r="W46" i="12"/>
  <c r="W54" i="12"/>
  <c r="L61" i="11" l="1"/>
  <c r="L57" i="11"/>
  <c r="L33" i="11"/>
  <c r="P5" i="12"/>
  <c r="O5" i="12"/>
  <c r="N5" i="12"/>
  <c r="S5" i="12"/>
  <c r="M5" i="12"/>
  <c r="L5" i="12"/>
  <c r="R5" i="12"/>
  <c r="Q5" i="12"/>
  <c r="Y57" i="10"/>
  <c r="M57" i="10" s="1"/>
  <c r="U33" i="12"/>
  <c r="P33" i="12"/>
  <c r="N33" i="12"/>
  <c r="O33" i="12"/>
  <c r="S33" i="12"/>
  <c r="R33" i="12"/>
  <c r="L25" i="10"/>
  <c r="S25" i="10"/>
  <c r="Q25" i="10"/>
  <c r="R25" i="10"/>
  <c r="O25" i="10"/>
  <c r="P25" i="10"/>
  <c r="N25" i="10"/>
  <c r="M25" i="10"/>
  <c r="O53" i="10"/>
  <c r="L53" i="10"/>
  <c r="U53" i="10"/>
  <c r="P53" i="10" s="1"/>
  <c r="R53" i="10"/>
  <c r="S53" i="10"/>
  <c r="V53" i="12"/>
  <c r="N53" i="12" s="1"/>
  <c r="R49" i="10"/>
  <c r="U49" i="10"/>
  <c r="P49" i="10" s="1"/>
  <c r="L49" i="10"/>
  <c r="AA49" i="12"/>
  <c r="X49" i="12"/>
  <c r="Y49" i="10"/>
  <c r="N49" i="10" s="1"/>
  <c r="Z49" i="12"/>
  <c r="P21" i="12"/>
  <c r="O21" i="12"/>
  <c r="N21" i="12"/>
  <c r="S21" i="12"/>
  <c r="M21" i="12"/>
  <c r="L21" i="12"/>
  <c r="R21" i="12"/>
  <c r="Q21" i="12"/>
  <c r="V37" i="10"/>
  <c r="W37" i="10"/>
  <c r="N37" i="10" s="1"/>
  <c r="AA37" i="10"/>
  <c r="U37" i="12"/>
  <c r="L37" i="12" s="1"/>
  <c r="R37" i="12"/>
  <c r="Q37" i="12"/>
  <c r="P37" i="12"/>
  <c r="O37" i="12"/>
  <c r="N37" i="12"/>
  <c r="M37" i="12"/>
  <c r="L21" i="10"/>
  <c r="O21" i="10"/>
  <c r="S21" i="10"/>
  <c r="Q21" i="10"/>
  <c r="P21" i="10"/>
  <c r="R21" i="10"/>
  <c r="M21" i="10"/>
  <c r="N21" i="10"/>
  <c r="V49" i="12"/>
  <c r="Y33" i="12"/>
  <c r="Q33" i="12" s="1"/>
  <c r="W57" i="12"/>
  <c r="L57" i="12" s="1"/>
  <c r="U61" i="12"/>
  <c r="M61" i="12" s="1"/>
  <c r="S61" i="12"/>
  <c r="Q61" i="12"/>
  <c r="R61" i="12"/>
  <c r="O61" i="12"/>
  <c r="P61" i="12"/>
  <c r="L61" i="12"/>
  <c r="N61" i="12"/>
  <c r="P17" i="12"/>
  <c r="O17" i="12"/>
  <c r="S17" i="12"/>
  <c r="N17" i="12"/>
  <c r="M17" i="12"/>
  <c r="L17" i="12"/>
  <c r="R17" i="12"/>
  <c r="Q17" i="12"/>
  <c r="L5" i="10"/>
  <c r="O5" i="10"/>
  <c r="S5" i="10"/>
  <c r="P5" i="10"/>
  <c r="R5" i="10"/>
  <c r="Q5" i="10"/>
  <c r="M5" i="10"/>
  <c r="N5" i="10"/>
  <c r="V49" i="10"/>
  <c r="M49" i="10" s="1"/>
  <c r="W49" i="10"/>
  <c r="AA49" i="10"/>
  <c r="S49" i="10" s="1"/>
  <c r="W49" i="12"/>
  <c r="U57" i="12"/>
  <c r="P57" i="12" s="1"/>
  <c r="R57" i="12"/>
  <c r="Q57" i="12"/>
  <c r="N57" i="12"/>
  <c r="P13" i="12"/>
  <c r="O13" i="12"/>
  <c r="M13" i="12"/>
  <c r="N13" i="12"/>
  <c r="L13" i="12"/>
  <c r="S13" i="12"/>
  <c r="Q13" i="12"/>
  <c r="R13" i="12"/>
  <c r="L9" i="10"/>
  <c r="S9" i="10"/>
  <c r="Q9" i="10"/>
  <c r="R9" i="10"/>
  <c r="O9" i="10"/>
  <c r="P9" i="10"/>
  <c r="N9" i="10"/>
  <c r="M9" i="10"/>
  <c r="V53" i="10"/>
  <c r="Q53" i="10" s="1"/>
  <c r="W53" i="10"/>
  <c r="M53" i="10" s="1"/>
  <c r="X49" i="10"/>
  <c r="Q49" i="10" s="1"/>
  <c r="X53" i="10"/>
  <c r="N53" i="10" s="1"/>
  <c r="U49" i="12"/>
  <c r="M49" i="12" s="1"/>
  <c r="S49" i="12"/>
  <c r="R49" i="12"/>
  <c r="O49" i="12"/>
  <c r="Q49" i="12"/>
  <c r="P49" i="12"/>
  <c r="N49" i="12"/>
  <c r="L49" i="12"/>
  <c r="P25" i="12"/>
  <c r="O25" i="12"/>
  <c r="M25" i="12"/>
  <c r="N25" i="12"/>
  <c r="S25" i="12"/>
  <c r="L25" i="12"/>
  <c r="Q25" i="12"/>
  <c r="R25" i="12"/>
  <c r="S57" i="10"/>
  <c r="L57" i="10"/>
  <c r="Q57" i="10"/>
  <c r="U57" i="10"/>
  <c r="P57" i="10" s="1"/>
  <c r="W33" i="12"/>
  <c r="M33" i="12" s="1"/>
  <c r="U53" i="12"/>
  <c r="M53" i="12" s="1"/>
  <c r="O53" i="12"/>
  <c r="L53" i="12"/>
  <c r="R53" i="12"/>
  <c r="Q53" i="12"/>
  <c r="P53" i="12"/>
  <c r="P9" i="12"/>
  <c r="O9" i="12"/>
  <c r="N9" i="12"/>
  <c r="M9" i="12"/>
  <c r="S9" i="12"/>
  <c r="L9" i="12"/>
  <c r="Q9" i="12"/>
  <c r="R9" i="12"/>
  <c r="X57" i="12"/>
  <c r="O57" i="12" s="1"/>
  <c r="L13" i="10"/>
  <c r="S13" i="10"/>
  <c r="Q13" i="10"/>
  <c r="P13" i="10"/>
  <c r="R13" i="10"/>
  <c r="O13" i="10"/>
  <c r="N13" i="10"/>
  <c r="M13" i="10"/>
  <c r="V57" i="10"/>
  <c r="N57" i="10" s="1"/>
  <c r="V33" i="12"/>
  <c r="L33" i="12" s="1"/>
  <c r="W57" i="10"/>
  <c r="O57" i="10" s="1"/>
  <c r="AA57" i="12"/>
  <c r="L17" i="10"/>
  <c r="S17" i="10"/>
  <c r="Q17" i="10"/>
  <c r="O17" i="10"/>
  <c r="R17" i="10"/>
  <c r="P17" i="10"/>
  <c r="N17" i="10"/>
  <c r="M17" i="10"/>
  <c r="S37" i="10"/>
  <c r="U37" i="10"/>
  <c r="Q37" i="10" s="1"/>
  <c r="R37" i="10"/>
  <c r="O37" i="10"/>
  <c r="L37" i="10"/>
  <c r="P37" i="10"/>
  <c r="M37" i="10"/>
  <c r="V37" i="12"/>
  <c r="Y57" i="12"/>
  <c r="S57" i="12" s="1"/>
  <c r="Y37" i="10"/>
  <c r="Z57" i="10"/>
  <c r="R57" i="10" s="1"/>
  <c r="Z49" i="10"/>
  <c r="O49" i="10" s="1"/>
  <c r="W61" i="10"/>
  <c r="R61" i="10" s="1"/>
  <c r="V61" i="10"/>
  <c r="M61" i="10" s="1"/>
  <c r="O61" i="10"/>
  <c r="U61" i="10"/>
  <c r="P61" i="10" s="1"/>
  <c r="Q61" i="10"/>
  <c r="L61" i="10"/>
  <c r="Y61" i="10"/>
  <c r="S61" i="10" s="1"/>
  <c r="X61" i="10"/>
  <c r="N61" i="10" s="1"/>
  <c r="L5" i="9"/>
  <c r="S5" i="9"/>
  <c r="R5" i="9"/>
  <c r="P5" i="9"/>
  <c r="N5" i="9"/>
  <c r="Q5" i="9"/>
  <c r="O5" i="9"/>
  <c r="M5" i="9"/>
  <c r="N33" i="9"/>
  <c r="M37" i="9"/>
  <c r="P33" i="9"/>
  <c r="O33" i="9"/>
  <c r="N37" i="9"/>
  <c r="M33" i="9"/>
  <c r="S37" i="9"/>
  <c r="L33" i="9"/>
  <c r="S33" i="9"/>
  <c r="P37" i="9"/>
  <c r="L61" i="9"/>
  <c r="L37" i="9"/>
  <c r="M61" i="9"/>
  <c r="O53" i="9"/>
  <c r="V41" i="8"/>
  <c r="L41" i="8" s="1"/>
  <c r="W45" i="8"/>
  <c r="P45" i="8" s="1"/>
  <c r="Y41" i="8"/>
  <c r="R41" i="8" s="1"/>
  <c r="AA41" i="8"/>
  <c r="X45" i="8"/>
  <c r="Q45" i="8" s="1"/>
  <c r="L53" i="9"/>
  <c r="S57" i="9"/>
  <c r="L49" i="9"/>
  <c r="S53" i="9"/>
  <c r="S61" i="9"/>
  <c r="N61" i="9"/>
  <c r="O61" i="9"/>
  <c r="O49" i="9"/>
  <c r="Z33" i="8"/>
  <c r="O33" i="8" s="1"/>
  <c r="AA33" i="8"/>
  <c r="R33" i="8" s="1"/>
  <c r="W41" i="8"/>
  <c r="O41" i="8" s="1"/>
  <c r="AB41" i="8"/>
  <c r="Q41" i="8" s="1"/>
  <c r="U41" i="8"/>
  <c r="M41" i="8" s="1"/>
  <c r="Z45" i="8"/>
  <c r="S45" i="8" s="1"/>
  <c r="Y45" i="8"/>
  <c r="Z41" i="8"/>
  <c r="N41" i="8" s="1"/>
  <c r="AB33" i="8"/>
  <c r="R57" i="9"/>
  <c r="U33" i="8"/>
  <c r="P53" i="9"/>
  <c r="P57" i="9"/>
  <c r="N53" i="9"/>
  <c r="V45" i="8"/>
  <c r="O45" i="8" s="1"/>
  <c r="O57" i="9"/>
  <c r="V33" i="8"/>
  <c r="L33" i="8" s="1"/>
  <c r="W33" i="8"/>
  <c r="Q33" i="8" s="1"/>
  <c r="S49" i="9"/>
  <c r="M57" i="9"/>
  <c r="L57" i="9"/>
  <c r="X33" i="8"/>
  <c r="S33" i="8" s="1"/>
  <c r="M53" i="9"/>
  <c r="R49" i="9"/>
  <c r="M49" i="9"/>
  <c r="X41" i="8"/>
  <c r="P41" i="8" s="1"/>
  <c r="N49" i="9"/>
  <c r="P61" i="9"/>
  <c r="Y33" i="8"/>
  <c r="P33" i="8" s="1"/>
  <c r="P49" i="9"/>
  <c r="C3" i="6"/>
  <c r="D3" i="6"/>
  <c r="E3" i="6"/>
  <c r="F3" i="6"/>
  <c r="G3" i="6"/>
  <c r="H3" i="6"/>
  <c r="I3" i="6"/>
  <c r="L45" i="8" l="1"/>
  <c r="L46" i="8" s="1"/>
  <c r="S41" i="8"/>
  <c r="S46" i="8" s="1"/>
  <c r="M33" i="8"/>
  <c r="M46" i="8" s="1"/>
  <c r="N33" i="8"/>
  <c r="N46" i="8" s="1"/>
  <c r="Q46" i="8"/>
  <c r="R46" i="8"/>
  <c r="O46" i="8"/>
  <c r="P46" i="8"/>
  <c r="L3" i="6"/>
  <c r="K3" i="6"/>
  <c r="J3" i="6"/>
  <c r="AA28" i="12"/>
  <c r="Z28" i="12"/>
  <c r="Y28" i="12"/>
  <c r="X28" i="12"/>
  <c r="W28" i="12"/>
  <c r="V28" i="12"/>
  <c r="U28" i="12"/>
  <c r="AA26" i="12"/>
  <c r="Z26" i="12"/>
  <c r="Y26" i="12"/>
  <c r="X26" i="12"/>
  <c r="W26" i="12"/>
  <c r="V26" i="12"/>
  <c r="U26" i="12"/>
  <c r="AA28" i="10" l="1"/>
  <c r="Z28" i="10"/>
  <c r="Y28" i="10"/>
  <c r="X28" i="10"/>
  <c r="W28" i="10"/>
  <c r="V28" i="10"/>
  <c r="U28" i="10"/>
  <c r="AA26" i="10"/>
  <c r="Z26" i="10"/>
  <c r="Y26" i="10"/>
  <c r="X26" i="10"/>
  <c r="W26" i="10"/>
  <c r="V26" i="10"/>
  <c r="U26" i="10"/>
  <c r="O62" i="12" l="1"/>
  <c r="E11" i="1" s="1"/>
  <c r="O62" i="11" l="1"/>
  <c r="E10" i="1" s="1"/>
  <c r="Q62" i="11"/>
  <c r="G10" i="1" s="1"/>
  <c r="N62" i="11"/>
  <c r="D10" i="1" s="1"/>
  <c r="AA28" i="9"/>
  <c r="Z28" i="9"/>
  <c r="Y28" i="9"/>
  <c r="X28" i="9"/>
  <c r="W28" i="9"/>
  <c r="V28" i="9"/>
  <c r="U28" i="9"/>
  <c r="AA26" i="9"/>
  <c r="Z26" i="9"/>
  <c r="Y26" i="9"/>
  <c r="X26" i="9"/>
  <c r="W26" i="9"/>
  <c r="V26" i="9"/>
  <c r="U26" i="9"/>
  <c r="AA20" i="8"/>
  <c r="Z20" i="8"/>
  <c r="Y20" i="8"/>
  <c r="X20" i="8"/>
  <c r="W20" i="8"/>
  <c r="V20" i="8"/>
  <c r="U20" i="8"/>
  <c r="AA18" i="8"/>
  <c r="Z18" i="8"/>
  <c r="Y18" i="8"/>
  <c r="X18" i="8"/>
  <c r="W18" i="8"/>
  <c r="V18" i="8"/>
  <c r="U18" i="8"/>
  <c r="AA20" i="13"/>
  <c r="Z20" i="13"/>
  <c r="Y20" i="13"/>
  <c r="X20" i="13"/>
  <c r="W20" i="13"/>
  <c r="V20" i="13"/>
  <c r="U20" i="13"/>
  <c r="S62" i="12"/>
  <c r="I11" i="1" s="1"/>
  <c r="R62" i="12"/>
  <c r="H11" i="1" s="1"/>
  <c r="Q62" i="12"/>
  <c r="G11" i="1" s="1"/>
  <c r="P62" i="12"/>
  <c r="F11" i="1" s="1"/>
  <c r="N62" i="12"/>
  <c r="D11" i="1" s="1"/>
  <c r="M62" i="12"/>
  <c r="C11" i="1" s="1"/>
  <c r="L62" i="12"/>
  <c r="B11" i="1" s="1"/>
  <c r="P29" i="9" l="1"/>
  <c r="M29" i="9"/>
  <c r="R29" i="9"/>
  <c r="O29" i="9"/>
  <c r="L29" i="9"/>
  <c r="N29" i="9"/>
  <c r="S29" i="9"/>
  <c r="Q29" i="9"/>
  <c r="P27" i="9"/>
  <c r="N27" i="9"/>
  <c r="O27" i="9"/>
  <c r="M27" i="9"/>
  <c r="S27" i="9"/>
  <c r="R27" i="9"/>
  <c r="L27" i="9"/>
  <c r="Q27" i="9"/>
  <c r="O62" i="10"/>
  <c r="E9" i="1" s="1"/>
  <c r="R62" i="11"/>
  <c r="H10" i="1" s="1"/>
  <c r="M62" i="11"/>
  <c r="C10" i="1" s="1"/>
  <c r="S62" i="11"/>
  <c r="I10" i="1" s="1"/>
  <c r="P62" i="11"/>
  <c r="F10" i="1" s="1"/>
  <c r="L62" i="10"/>
  <c r="L62" i="11"/>
  <c r="B10" i="1" s="1"/>
  <c r="E7" i="1" l="1"/>
  <c r="O62" i="9"/>
  <c r="E8" i="1" s="1"/>
  <c r="O46" i="13"/>
  <c r="E6" i="1" s="1"/>
  <c r="D7" i="1"/>
  <c r="S62" i="10"/>
  <c r="I9" i="1" s="1"/>
  <c r="Q62" i="10"/>
  <c r="G9" i="1" s="1"/>
  <c r="R62" i="10"/>
  <c r="H9" i="1" s="1"/>
  <c r="B9" i="1"/>
  <c r="N62" i="10"/>
  <c r="D9" i="1" s="1"/>
  <c r="M62" i="10"/>
  <c r="C9" i="1" s="1"/>
  <c r="P62" i="10"/>
  <c r="F9" i="1" s="1"/>
  <c r="N62" i="9"/>
  <c r="D8" i="1" s="1"/>
  <c r="F7" i="1"/>
  <c r="E12" i="1" l="1"/>
  <c r="E15" i="1" s="1"/>
  <c r="R62" i="9"/>
  <c r="H8" i="1" s="1"/>
  <c r="Q62" i="9"/>
  <c r="G8" i="1" s="1"/>
  <c r="L62" i="9"/>
  <c r="B8" i="1" s="1"/>
  <c r="H7" i="1"/>
  <c r="P62" i="9"/>
  <c r="F8" i="1" s="1"/>
  <c r="G7" i="1"/>
  <c r="C7" i="1"/>
  <c r="S62" i="9"/>
  <c r="I8" i="1" s="1"/>
  <c r="M62" i="9"/>
  <c r="C8" i="1" s="1"/>
  <c r="I7" i="1"/>
  <c r="B7" i="1"/>
  <c r="M46" i="13"/>
  <c r="C6" i="1" s="1"/>
  <c r="Q46" i="13"/>
  <c r="G6" i="1" s="1"/>
  <c r="N46" i="13"/>
  <c r="D6" i="1" s="1"/>
  <c r="D12" i="1" s="1"/>
  <c r="D15" i="1" s="1"/>
  <c r="L46" i="13"/>
  <c r="B6" i="1" s="1"/>
  <c r="R46" i="13"/>
  <c r="H6" i="1" s="1"/>
  <c r="S46" i="13"/>
  <c r="I6" i="1" s="1"/>
  <c r="P46" i="13"/>
  <c r="F6" i="1" s="1"/>
  <c r="H12" i="1" l="1"/>
  <c r="H15" i="1" s="1"/>
  <c r="F12" i="1"/>
  <c r="F15" i="1" s="1"/>
  <c r="G12" i="1"/>
  <c r="G15" i="1" s="1"/>
  <c r="C12" i="1"/>
  <c r="C15" i="1" s="1"/>
  <c r="I12" i="1"/>
  <c r="I15" i="1" s="1"/>
  <c r="B12" i="1"/>
  <c r="B15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gavin</author>
  </authors>
  <commentList>
    <comment ref="C49" authorId="0" shapeId="0" xr:uid="{88A94B83-8A88-45FD-9F83-E20F398C6BEE}">
      <text>
        <r>
          <rPr>
            <b/>
            <sz val="9"/>
            <color indexed="81"/>
            <rFont val="Tahoma"/>
            <family val="2"/>
          </rPr>
          <t>gavin:</t>
        </r>
        <r>
          <rPr>
            <sz val="9"/>
            <color indexed="81"/>
            <rFont val="Tahoma"/>
            <family val="2"/>
          </rPr>
          <t xml:space="preserve">
County Record</t>
        </r>
      </text>
    </comment>
  </commentList>
</comments>
</file>

<file path=xl/sharedStrings.xml><?xml version="1.0" encoding="utf-8"?>
<sst xmlns="http://schemas.openxmlformats.org/spreadsheetml/2006/main" count="942" uniqueCount="371">
  <si>
    <t>LEWES</t>
  </si>
  <si>
    <t>PHOENIX</t>
  </si>
  <si>
    <t>WORTHING</t>
  </si>
  <si>
    <t>U11 GIRLS</t>
  </si>
  <si>
    <t>U11 BOYS</t>
  </si>
  <si>
    <t>U13 GIRLS</t>
  </si>
  <si>
    <t>U13 BOYS</t>
  </si>
  <si>
    <t>MATCH 1 SCORE</t>
  </si>
  <si>
    <t>MATCH 2 SCORE</t>
  </si>
  <si>
    <t>MATCH 3 SCORE</t>
  </si>
  <si>
    <t>LEAGUE STANDINGS</t>
  </si>
  <si>
    <t>EVENT</t>
  </si>
  <si>
    <t>1st</t>
  </si>
  <si>
    <t>2nd</t>
  </si>
  <si>
    <t>3rd</t>
  </si>
  <si>
    <t>4th</t>
  </si>
  <si>
    <t>1 LAP RACE</t>
  </si>
  <si>
    <t>A</t>
  </si>
  <si>
    <t>B</t>
  </si>
  <si>
    <t>4 LAP RACE</t>
  </si>
  <si>
    <t>6 LAP PARLAUF</t>
  </si>
  <si>
    <t>N/A</t>
  </si>
  <si>
    <t>4 x 1 LAP RELAY</t>
  </si>
  <si>
    <t>STANDING LONG JUMP</t>
  </si>
  <si>
    <t>VERTICAL JUMP</t>
  </si>
  <si>
    <t>SPEED BOUNCE
(20 sec)</t>
  </si>
  <si>
    <t>U11 GIRLS
POINTS TOTAL</t>
  </si>
  <si>
    <t>U11 BOYS
POINTS TOTAL</t>
  </si>
  <si>
    <t>2 LAP RACE</t>
  </si>
  <si>
    <t>6 LAP RACE</t>
  </si>
  <si>
    <t>4 x 2 LAP RELAY</t>
  </si>
  <si>
    <t>SPEED BOUNCE
(30 sec)</t>
  </si>
  <si>
    <t>U13 GIRLS
POINTS TOTAL</t>
  </si>
  <si>
    <t>U13 BOYS
POINTS TOTAL</t>
  </si>
  <si>
    <t>Race 1</t>
  </si>
  <si>
    <t>Race 2</t>
  </si>
  <si>
    <t>Race 3</t>
  </si>
  <si>
    <t>5th</t>
  </si>
  <si>
    <t>6th</t>
  </si>
  <si>
    <t>7th</t>
  </si>
  <si>
    <t>BRIGHTON</t>
  </si>
  <si>
    <t>CRAWLEY</t>
  </si>
  <si>
    <t>CHICHESTER</t>
  </si>
  <si>
    <t>HORSHAM</t>
  </si>
  <si>
    <t>U15 GIRLS
POINTS TOTAL</t>
  </si>
  <si>
    <t>U15 GIRLS</t>
  </si>
  <si>
    <t>U15 BOYS</t>
  </si>
  <si>
    <t>Worthing Leisure Centre</t>
  </si>
  <si>
    <t>Hall Length - 36.6m</t>
  </si>
  <si>
    <t>U15 BOYS
POINTS TOTAL</t>
  </si>
  <si>
    <t>8 LAP PARLAUF</t>
  </si>
  <si>
    <t>Number</t>
  </si>
  <si>
    <t>Club</t>
  </si>
  <si>
    <t>Brighton</t>
  </si>
  <si>
    <t>Crawley</t>
  </si>
  <si>
    <t>Chichester</t>
  </si>
  <si>
    <t>Horsham</t>
  </si>
  <si>
    <t>Lewes</t>
  </si>
  <si>
    <t>Phoenix</t>
  </si>
  <si>
    <t>Worthing</t>
  </si>
  <si>
    <t>U11B</t>
  </si>
  <si>
    <t>U11G</t>
  </si>
  <si>
    <t>U13B</t>
  </si>
  <si>
    <t>U13G</t>
  </si>
  <si>
    <t>U15G</t>
  </si>
  <si>
    <t>U15B</t>
  </si>
  <si>
    <t>8th</t>
  </si>
  <si>
    <t>9th</t>
  </si>
  <si>
    <t>10th</t>
  </si>
  <si>
    <t>Oliver Aylward</t>
  </si>
  <si>
    <t>Ethan Cowell</t>
  </si>
  <si>
    <t>Adanna Anah</t>
  </si>
  <si>
    <t>Ella Clark</t>
  </si>
  <si>
    <t>Zitelu Esiefiho</t>
  </si>
  <si>
    <t>Kaylee Cowell</t>
  </si>
  <si>
    <t>Katie Harrison</t>
  </si>
  <si>
    <t>Max Gayle</t>
  </si>
  <si>
    <t>Jason Akpoveta</t>
  </si>
  <si>
    <t>Isabella Akpoveta</t>
  </si>
  <si>
    <t>Ferdinand Akpoveta</t>
  </si>
  <si>
    <t>Stella Gambie</t>
  </si>
  <si>
    <t>Marie Leclercq</t>
  </si>
  <si>
    <t>Leighton Norman</t>
  </si>
  <si>
    <t>Jacob Churchill</t>
  </si>
  <si>
    <t>George Barker</t>
  </si>
  <si>
    <t>Jacob Grant</t>
  </si>
  <si>
    <t>Isabel Griggs</t>
  </si>
  <si>
    <t>Hope Norman</t>
  </si>
  <si>
    <t>Olina Chatfield</t>
  </si>
  <si>
    <t>Amy Haydon</t>
  </si>
  <si>
    <t>Athlete Name</t>
  </si>
  <si>
    <t>SPEED BOUNCE
(20 secs)</t>
  </si>
  <si>
    <t>1.38.4</t>
  </si>
  <si>
    <t>1.33.0</t>
  </si>
  <si>
    <t>1.49.7</t>
  </si>
  <si>
    <t>1.55.5</t>
  </si>
  <si>
    <t>1.43.1</t>
  </si>
  <si>
    <t>1.43.5</t>
  </si>
  <si>
    <t>1.44.9</t>
  </si>
  <si>
    <t>1.49.5</t>
  </si>
  <si>
    <t>1.48.1</t>
  </si>
  <si>
    <t>William  Waghorn</t>
  </si>
  <si>
    <t>Evie Muggeridge</t>
  </si>
  <si>
    <t>Luis Montero-Meredith</t>
  </si>
  <si>
    <t>Bertie Andrews</t>
  </si>
  <si>
    <t>Olivia Davis</t>
  </si>
  <si>
    <t>Lillie-May Stanely</t>
  </si>
  <si>
    <t>Jamie Rowe</t>
  </si>
  <si>
    <t>Aniqua Phillips</t>
  </si>
  <si>
    <t>Edie Holmes</t>
  </si>
  <si>
    <t>Sophie Shaw</t>
  </si>
  <si>
    <t>Amelie Whitehouse</t>
  </si>
  <si>
    <t>Juliette Stangroom</t>
  </si>
  <si>
    <t>Ella Franklin</t>
  </si>
  <si>
    <t>Austin Stack</t>
  </si>
  <si>
    <t>Christopher Cheeseman</t>
  </si>
  <si>
    <t>Matthew Cheeseman</t>
  </si>
  <si>
    <t>Amelia Dorrington</t>
  </si>
  <si>
    <t>Evie Hunter</t>
  </si>
  <si>
    <t>Esme Murray</t>
  </si>
  <si>
    <t>Isaac Machin</t>
  </si>
  <si>
    <t>Arthur Rogers</t>
  </si>
  <si>
    <t>Evie Murray</t>
  </si>
  <si>
    <t>Kira Dunford</t>
  </si>
  <si>
    <t>Rosa Pucci</t>
  </si>
  <si>
    <t>Martha Challis</t>
  </si>
  <si>
    <t>Louis Ashworth</t>
  </si>
  <si>
    <t>Toby Salazar</t>
  </si>
  <si>
    <t>Jude Porter</t>
  </si>
  <si>
    <t>Matthew Plummer</t>
  </si>
  <si>
    <t>Oliver Holt</t>
  </si>
  <si>
    <t>Haywards Heath</t>
  </si>
  <si>
    <t>HAYWARDS HEATH</t>
  </si>
  <si>
    <t>2022/23 SUSSEX SPORTS HALL LEAGUE MATCH 1</t>
  </si>
  <si>
    <t>1.26.9</t>
  </si>
  <si>
    <t>1.28.4</t>
  </si>
  <si>
    <t>1.33.7</t>
  </si>
  <si>
    <t>1.35.4</t>
  </si>
  <si>
    <t>1.37.2</t>
  </si>
  <si>
    <t>1.38.6</t>
  </si>
  <si>
    <t>Florence Matten</t>
  </si>
  <si>
    <t>Cecelia Eke</t>
  </si>
  <si>
    <t>Elise Machin</t>
  </si>
  <si>
    <t>Jaiten Best</t>
  </si>
  <si>
    <t>Harvey Weston</t>
  </si>
  <si>
    <t>Charley Short</t>
  </si>
  <si>
    <t>Ben Blunsum</t>
  </si>
  <si>
    <t>Ethan Taites</t>
  </si>
  <si>
    <t>Jem Marshall</t>
  </si>
  <si>
    <t>Lola To</t>
  </si>
  <si>
    <t>Marlow Brain</t>
  </si>
  <si>
    <t>Lila Loizi</t>
  </si>
  <si>
    <t>Fleur Vandersheur</t>
  </si>
  <si>
    <t>Ada  Greenaway</t>
  </si>
  <si>
    <t>Klara Novak-Wightman</t>
  </si>
  <si>
    <t>Merle Sykes</t>
  </si>
  <si>
    <t>Taylor Thom-Watts</t>
  </si>
  <si>
    <t>Scarlett Airey</t>
  </si>
  <si>
    <t>Lara Cox</t>
  </si>
  <si>
    <t>Layla Bowen</t>
  </si>
  <si>
    <t>Beau Bennett</t>
  </si>
  <si>
    <t>Saul Bennett</t>
  </si>
  <si>
    <t>Dylan Parr</t>
  </si>
  <si>
    <t>Leo Hogg</t>
  </si>
  <si>
    <t>Jude O'neill</t>
  </si>
  <si>
    <t>Idris Oteng</t>
  </si>
  <si>
    <t>Isaac Pearce</t>
  </si>
  <si>
    <t>Xander Wagjiani</t>
  </si>
  <si>
    <t>Jadesola Adigun</t>
  </si>
  <si>
    <t>Hannah Diouri</t>
  </si>
  <si>
    <t>Josie Felstead</t>
  </si>
  <si>
    <t>Evie Grobel</t>
  </si>
  <si>
    <t>Ava Kirkup</t>
  </si>
  <si>
    <t>Marina Pavlova</t>
  </si>
  <si>
    <t>Tobi Akingbade</t>
  </si>
  <si>
    <t>Muyi Chen</t>
  </si>
  <si>
    <t>Rafael Selby</t>
  </si>
  <si>
    <t>Harrison Young</t>
  </si>
  <si>
    <t>Annabel Axford</t>
  </si>
  <si>
    <t>Heidi Ely</t>
  </si>
  <si>
    <t>Charlotte Tilley</t>
  </si>
  <si>
    <t>Cristiano Anah</t>
  </si>
  <si>
    <t>Alexander Ballard</t>
  </si>
  <si>
    <t>Oliver Maranzano</t>
  </si>
  <si>
    <t>Gabriel Shaw</t>
  </si>
  <si>
    <t>Reece Taylor</t>
  </si>
  <si>
    <t>Kiera Bruce</t>
  </si>
  <si>
    <t>Favour Ezike</t>
  </si>
  <si>
    <t>Britania Mcleod</t>
  </si>
  <si>
    <t>Hope O'Neill</t>
  </si>
  <si>
    <t>Ruby Rutter</t>
  </si>
  <si>
    <t>Annabella Hollands</t>
  </si>
  <si>
    <t>Katie Bates</t>
  </si>
  <si>
    <t>Mia Hollands</t>
  </si>
  <si>
    <t>Alfie Luxford</t>
  </si>
  <si>
    <t>Jack Ford</t>
  </si>
  <si>
    <t>Archie Holloway</t>
  </si>
  <si>
    <t>Theo Rehill</t>
  </si>
  <si>
    <t>Blake Fields</t>
  </si>
  <si>
    <t>Fletcher Hall</t>
  </si>
  <si>
    <t>Evie Purvis</t>
  </si>
  <si>
    <t>Isla Pearson</t>
  </si>
  <si>
    <t>Jemima Heaver</t>
  </si>
  <si>
    <t>Kitty Goodband</t>
  </si>
  <si>
    <t>Tilly Goodband</t>
  </si>
  <si>
    <t>Joshua Rehill</t>
  </si>
  <si>
    <t>Thomas Kelson</t>
  </si>
  <si>
    <t>Benjamin Stewart</t>
  </si>
  <si>
    <t>Anna  Stangroom</t>
  </si>
  <si>
    <t>Grace Haworth</t>
  </si>
  <si>
    <t>Phebe Holloway</t>
  </si>
  <si>
    <t>Tilly Wyatt</t>
  </si>
  <si>
    <t>Harry Clarke</t>
  </si>
  <si>
    <t>Jessie Diack</t>
  </si>
  <si>
    <t>Jack Diack</t>
  </si>
  <si>
    <t>Ethan Rowen</t>
  </si>
  <si>
    <t>Elliot Lister</t>
  </si>
  <si>
    <t>Harley Mills</t>
  </si>
  <si>
    <t>Alex Young</t>
  </si>
  <si>
    <t>Anya Cole</t>
  </si>
  <si>
    <t>Lorna Cole</t>
  </si>
  <si>
    <t>Charlie Stay</t>
  </si>
  <si>
    <t>Oliver Stay</t>
  </si>
  <si>
    <t>Caspar Roderick</t>
  </si>
  <si>
    <t>William  Roderick</t>
  </si>
  <si>
    <t>Lucy Roderick</t>
  </si>
  <si>
    <t xml:space="preserve">Emma   Smale </t>
  </si>
  <si>
    <t>Jacob  Carey</t>
  </si>
  <si>
    <t>Nathaniel   Craig</t>
  </si>
  <si>
    <t>Ewan  Welford</t>
  </si>
  <si>
    <t xml:space="preserve">Flynn   Bellinger </t>
  </si>
  <si>
    <t>Henry  Nicholson</t>
  </si>
  <si>
    <t>Saffie  Ayley</t>
  </si>
  <si>
    <t>Amber  Nugent</t>
  </si>
  <si>
    <t>Livvi  Grubb</t>
  </si>
  <si>
    <t>Arabella  Davies-Jones</t>
  </si>
  <si>
    <t>Meredith  Robertson</t>
  </si>
  <si>
    <t>Evie  Delahunt</t>
  </si>
  <si>
    <t xml:space="preserve">Beau   Buzelik </t>
  </si>
  <si>
    <t>Rufus  Thomas</t>
  </si>
  <si>
    <t>Luke  Jukes</t>
  </si>
  <si>
    <t xml:space="preserve">Lewis   Onions </t>
  </si>
  <si>
    <t>Joe  Wilkie</t>
  </si>
  <si>
    <t>Lucas  Taylor</t>
  </si>
  <si>
    <t>Naima  Hyder</t>
  </si>
  <si>
    <t xml:space="preserve">Marisa   Panchal </t>
  </si>
  <si>
    <t xml:space="preserve">Aurelia   Smith  </t>
  </si>
  <si>
    <t>Reggie  Tydd</t>
  </si>
  <si>
    <t>Tom  Hays</t>
  </si>
  <si>
    <t>Felicity Frappell</t>
  </si>
  <si>
    <t>Violet Bassett</t>
  </si>
  <si>
    <t>Abagayle Marbare</t>
  </si>
  <si>
    <t>Pippa Reynolds</t>
  </si>
  <si>
    <t>Sunshine Love</t>
  </si>
  <si>
    <t>Philip Krchnavy Vojtisck</t>
  </si>
  <si>
    <t>Lucas Barnes</t>
  </si>
  <si>
    <t>Rainbow Love</t>
  </si>
  <si>
    <t>Flint Morrell</t>
  </si>
  <si>
    <t>Oscar Fee or-McGhie</t>
  </si>
  <si>
    <t>Finnian Morrison</t>
  </si>
  <si>
    <t>Xavier Parker</t>
  </si>
  <si>
    <t>Shiv Sheth</t>
  </si>
  <si>
    <t>Jeanaveve Lee</t>
  </si>
  <si>
    <t>Riley Lechemenant-Pays</t>
  </si>
  <si>
    <t>Tula Wedgebury</t>
  </si>
  <si>
    <t>Vinnie Pegley</t>
  </si>
  <si>
    <t>Louie Pegley</t>
  </si>
  <si>
    <t>Charlie Mason</t>
  </si>
  <si>
    <t>Kyriacos Giorgalis</t>
  </si>
  <si>
    <t>Felix Doyle</t>
  </si>
  <si>
    <t>Joli Wong</t>
  </si>
  <si>
    <t>Phoenix Bourne</t>
  </si>
  <si>
    <t>Alexander Cheeseman</t>
  </si>
  <si>
    <t>Pollyanna Sharp</t>
  </si>
  <si>
    <t>Robyn Garner</t>
  </si>
  <si>
    <t>Olivia Jones</t>
  </si>
  <si>
    <t>Ryan Ansell</t>
  </si>
  <si>
    <t>Leo Gladman</t>
  </si>
  <si>
    <t>Callum Hogan</t>
  </si>
  <si>
    <t>Poppy Gordon</t>
  </si>
  <si>
    <t>Isabel Grigg</t>
  </si>
  <si>
    <t>Grace Garner</t>
  </si>
  <si>
    <t>Eva-Betsy Taylor</t>
  </si>
  <si>
    <t>Harry Windham</t>
  </si>
  <si>
    <t>Ellis  Cousins</t>
  </si>
  <si>
    <t>Zeki Ruso</t>
  </si>
  <si>
    <t>Lewis Lockyer</t>
  </si>
  <si>
    <t>Thomas Duncan</t>
  </si>
  <si>
    <t>Ambrose Rankin</t>
  </si>
  <si>
    <t>Jake Horrod</t>
  </si>
  <si>
    <t>William Petch</t>
  </si>
  <si>
    <t>Dylan Barker</t>
  </si>
  <si>
    <t>Oliver Hosier</t>
  </si>
  <si>
    <t>Cerys Justice</t>
  </si>
  <si>
    <t>Indie Capon</t>
  </si>
  <si>
    <t>Ilayda Ruso</t>
  </si>
  <si>
    <t>Scarlet  Johnson</t>
  </si>
  <si>
    <t>Sienna Calvert</t>
  </si>
  <si>
    <t>Isabella Pineda Bissell</t>
  </si>
  <si>
    <t>1.26.2</t>
  </si>
  <si>
    <t>1.30.7</t>
  </si>
  <si>
    <t>1.31.1</t>
  </si>
  <si>
    <t>1.34.4</t>
  </si>
  <si>
    <t>1.36.4</t>
  </si>
  <si>
    <t>1.40.6</t>
  </si>
  <si>
    <t>1.41.9</t>
  </si>
  <si>
    <t>1.31.8</t>
  </si>
  <si>
    <t>1.34.6</t>
  </si>
  <si>
    <t>1.35.6</t>
  </si>
  <si>
    <t>1.36.5</t>
  </si>
  <si>
    <t>1.39.5</t>
  </si>
  <si>
    <t>1.41.5</t>
  </si>
  <si>
    <t>1.36.9</t>
  </si>
  <si>
    <t>1.38.7</t>
  </si>
  <si>
    <t>1.43.7</t>
  </si>
  <si>
    <t>1.45.3</t>
  </si>
  <si>
    <t>1.57.6</t>
  </si>
  <si>
    <t>2.00.4</t>
  </si>
  <si>
    <t>2.02.5</t>
  </si>
  <si>
    <t>2.03.6</t>
  </si>
  <si>
    <t>2.08.7</t>
  </si>
  <si>
    <t>1.47.4</t>
  </si>
  <si>
    <t>1.50.6</t>
  </si>
  <si>
    <t>1.54.3</t>
  </si>
  <si>
    <t>1.29.6</t>
  </si>
  <si>
    <t>1.31.3</t>
  </si>
  <si>
    <t>1.34.1</t>
  </si>
  <si>
    <t>1.34.3</t>
  </si>
  <si>
    <t>1.36.8</t>
  </si>
  <si>
    <t>1.30.5</t>
  </si>
  <si>
    <t>1.31.5</t>
  </si>
  <si>
    <t>1.35.3</t>
  </si>
  <si>
    <t>1.53.1</t>
  </si>
  <si>
    <t>1.53.7</t>
  </si>
  <si>
    <t>1.55.3</t>
  </si>
  <si>
    <t>1.58.7</t>
  </si>
  <si>
    <t>2.02.6</t>
  </si>
  <si>
    <t>1.46.0</t>
  </si>
  <si>
    <t>1.46.8</t>
  </si>
  <si>
    <t>1.51.7</t>
  </si>
  <si>
    <t>1.55.6</t>
  </si>
  <si>
    <t>1.57.8</t>
  </si>
  <si>
    <t>2.04.9</t>
  </si>
  <si>
    <t>1.28.7</t>
  </si>
  <si>
    <t>1.34.8</t>
  </si>
  <si>
    <t>1.37.3</t>
  </si>
  <si>
    <t>1.37.9</t>
  </si>
  <si>
    <t>1.51.0</t>
  </si>
  <si>
    <t>1.53.6</t>
  </si>
  <si>
    <t>1.54.0</t>
  </si>
  <si>
    <t>2.04.2</t>
  </si>
  <si>
    <t>2.06.6</t>
  </si>
  <si>
    <t>1.42.3</t>
  </si>
  <si>
    <t>1.48.3</t>
  </si>
  <si>
    <t>1.50.0</t>
  </si>
  <si>
    <t>1.52.1</t>
  </si>
  <si>
    <t>1.21.7</t>
  </si>
  <si>
    <t>1.25.4</t>
  </si>
  <si>
    <t>1.27.9</t>
  </si>
  <si>
    <t>1.30.0</t>
  </si>
  <si>
    <t>1.34.0</t>
  </si>
  <si>
    <t>1.39.6</t>
  </si>
  <si>
    <t>1.41.2</t>
  </si>
  <si>
    <t>1.41.4</t>
  </si>
  <si>
    <t>Charlotte  Chan</t>
  </si>
  <si>
    <t>STANDING TRIPLE JUMP</t>
  </si>
  <si>
    <t>Race 4</t>
  </si>
  <si>
    <t>Race 5</t>
  </si>
  <si>
    <t>11th</t>
  </si>
  <si>
    <t>12th</t>
  </si>
  <si>
    <t>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</si>
</sst>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809]dd/mm/yyyy"/>
    <numFmt numFmtId="165" formatCode="[$-809]General"/>
    <numFmt numFmtId="166" formatCode="[$£-809]#,##0.00;[Red]&quot;-&quot;[$£-809]#,##0.00"/>
    <numFmt numFmtId="167" formatCode="0.0"/>
  </numFmts>
  <fonts count="17" x14ac:knownFonts="1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i/>
      <sz val="16"/>
      <color theme="1"/>
      <name val="Arial"/>
      <family val="2"/>
    </font>
    <font>
      <b/>
      <i/>
      <u/>
      <sz val="11"/>
      <color theme="1"/>
      <name val="Arial"/>
      <family val="2"/>
    </font>
    <font>
      <b/>
      <sz val="11"/>
      <color rgb="FFFF0000"/>
      <name val="Calibri"/>
      <family val="2"/>
    </font>
    <font>
      <b/>
      <sz val="11"/>
      <color rgb="FF000000"/>
      <name val="Calibri"/>
      <family val="2"/>
    </font>
    <font>
      <b/>
      <sz val="11"/>
      <color rgb="FF7030A0"/>
      <name val="Calibri"/>
      <family val="2"/>
    </font>
    <font>
      <b/>
      <i/>
      <u/>
      <sz val="16"/>
      <color rgb="FFFF0000"/>
      <name val="Calibri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34998626667073579"/>
        <bgColor rgb="FFBFBFBF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B0F0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165" fontId="4" fillId="0" borderId="0"/>
    <xf numFmtId="0" fontId="5" fillId="0" borderId="0">
      <alignment horizontal="center"/>
    </xf>
    <xf numFmtId="0" fontId="5" fillId="0" borderId="0">
      <alignment horizontal="center" textRotation="90"/>
    </xf>
    <xf numFmtId="0" fontId="6" fillId="0" borderId="0"/>
    <xf numFmtId="166" fontId="6" fillId="0" borderId="0"/>
    <xf numFmtId="0" fontId="11" fillId="0" borderId="0"/>
    <xf numFmtId="0" fontId="3" fillId="0" borderId="0"/>
  </cellStyleXfs>
  <cellXfs count="134">
    <xf numFmtId="0" fontId="0" fillId="0" borderId="0" xfId="0"/>
    <xf numFmtId="165" fontId="7" fillId="0" borderId="0" xfId="1" applyFont="1" applyAlignment="1">
      <alignment horizontal="center" vertical="center"/>
    </xf>
    <xf numFmtId="165" fontId="8" fillId="0" borderId="0" xfId="1" applyFont="1" applyAlignment="1">
      <alignment horizontal="center" vertical="center"/>
    </xf>
    <xf numFmtId="165" fontId="4" fillId="0" borderId="0" xfId="1"/>
    <xf numFmtId="164" fontId="8" fillId="0" borderId="0" xfId="1" applyNumberFormat="1" applyFont="1" applyAlignment="1">
      <alignment horizontal="center" vertical="center"/>
    </xf>
    <xf numFmtId="165" fontId="4" fillId="0" borderId="0" xfId="1" applyAlignment="1">
      <alignment horizontal="center" vertical="center"/>
    </xf>
    <xf numFmtId="165" fontId="9" fillId="0" borderId="0" xfId="1" applyFont="1" applyAlignment="1">
      <alignment horizontal="center" vertical="center"/>
    </xf>
    <xf numFmtId="165" fontId="4" fillId="0" borderId="0" xfId="1" applyFont="1" applyAlignment="1">
      <alignment horizontal="center" vertical="center"/>
    </xf>
    <xf numFmtId="165" fontId="10" fillId="0" borderId="0" xfId="1" applyFont="1"/>
    <xf numFmtId="165" fontId="4" fillId="0" borderId="0" xfId="1" applyFill="1"/>
    <xf numFmtId="165" fontId="4" fillId="0" borderId="2" xfId="1" applyBorder="1"/>
    <xf numFmtId="0" fontId="3" fillId="0" borderId="0" xfId="0" applyFont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4" xfId="6" applyFont="1" applyBorder="1" applyAlignment="1">
      <alignment horizontal="center"/>
    </xf>
    <xf numFmtId="165" fontId="14" fillId="0" borderId="0" xfId="1" applyFont="1" applyAlignment="1">
      <alignment horizontal="center" vertical="center" wrapText="1" shrinkToFit="1"/>
    </xf>
    <xf numFmtId="165" fontId="13" fillId="0" borderId="0" xfId="1" applyFont="1" applyAlignment="1">
      <alignment horizontal="center" vertical="center" wrapText="1" shrinkToFit="1"/>
    </xf>
    <xf numFmtId="165" fontId="4" fillId="0" borderId="0" xfId="1" applyFill="1" applyAlignment="1">
      <alignment horizontal="center" vertical="center"/>
    </xf>
    <xf numFmtId="165" fontId="4" fillId="0" borderId="0" xfId="1" applyFill="1" applyBorder="1"/>
    <xf numFmtId="165" fontId="4" fillId="0" borderId="0" xfId="1" applyFont="1" applyFill="1" applyAlignment="1">
      <alignment horizontal="center" vertical="center"/>
    </xf>
    <xf numFmtId="165" fontId="7" fillId="0" borderId="0" xfId="1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/>
    </xf>
    <xf numFmtId="165" fontId="8" fillId="3" borderId="0" xfId="1" applyFont="1" applyFill="1" applyAlignment="1">
      <alignment horizontal="center" vertical="center"/>
    </xf>
    <xf numFmtId="165" fontId="4" fillId="0" borderId="0" xfId="1" applyFont="1" applyFill="1" applyBorder="1" applyAlignment="1">
      <alignment horizontal="center" vertical="center"/>
    </xf>
    <xf numFmtId="165" fontId="14" fillId="0" borderId="0" xfId="1" applyFont="1" applyBorder="1" applyAlignment="1">
      <alignment horizontal="center" vertical="center" wrapText="1" shrinkToFit="1"/>
    </xf>
    <xf numFmtId="165" fontId="13" fillId="0" borderId="5" xfId="1" applyFont="1" applyBorder="1" applyAlignment="1">
      <alignment horizontal="center" vertical="center" wrapText="1" shrinkToFit="1"/>
    </xf>
    <xf numFmtId="165" fontId="14" fillId="0" borderId="6" xfId="1" applyFont="1" applyBorder="1" applyAlignment="1">
      <alignment horizontal="center" vertical="center" wrapText="1" shrinkToFit="1"/>
    </xf>
    <xf numFmtId="165" fontId="4" fillId="0" borderId="6" xfId="1" applyFont="1" applyFill="1" applyBorder="1" applyAlignment="1">
      <alignment horizontal="center" vertical="center"/>
    </xf>
    <xf numFmtId="0" fontId="0" fillId="0" borderId="6" xfId="0" applyBorder="1"/>
    <xf numFmtId="165" fontId="4" fillId="0" borderId="6" xfId="1" applyBorder="1" applyAlignment="1">
      <alignment horizontal="center" vertical="center"/>
    </xf>
    <xf numFmtId="165" fontId="4" fillId="0" borderId="6" xfId="1" applyFill="1" applyBorder="1" applyAlignment="1">
      <alignment horizontal="center" vertical="center"/>
    </xf>
    <xf numFmtId="165" fontId="4" fillId="0" borderId="8" xfId="1" applyFont="1" applyFill="1" applyBorder="1" applyAlignment="1">
      <alignment horizontal="center" vertical="center"/>
    </xf>
    <xf numFmtId="165" fontId="4" fillId="0" borderId="9" xfId="1" applyFont="1" applyFill="1" applyBorder="1" applyAlignment="1">
      <alignment horizontal="center" vertical="center"/>
    </xf>
    <xf numFmtId="165" fontId="4" fillId="0" borderId="9" xfId="1" applyBorder="1" applyAlignment="1">
      <alignment horizontal="center" vertical="center"/>
    </xf>
    <xf numFmtId="165" fontId="4" fillId="0" borderId="15" xfId="1" applyFill="1" applyBorder="1"/>
    <xf numFmtId="165" fontId="8" fillId="3" borderId="5" xfId="1" applyFont="1" applyFill="1" applyBorder="1" applyAlignment="1">
      <alignment horizontal="center" vertical="center"/>
    </xf>
    <xf numFmtId="165" fontId="4" fillId="3" borderId="5" xfId="1" applyFill="1" applyBorder="1" applyAlignment="1">
      <alignment horizontal="center" vertical="center"/>
    </xf>
    <xf numFmtId="165" fontId="4" fillId="3" borderId="7" xfId="1" applyFill="1" applyBorder="1" applyAlignment="1">
      <alignment horizontal="center" vertical="center"/>
    </xf>
    <xf numFmtId="165" fontId="8" fillId="3" borderId="13" xfId="1" applyFont="1" applyFill="1" applyBorder="1" applyAlignment="1">
      <alignment horizontal="center" vertical="center"/>
    </xf>
    <xf numFmtId="165" fontId="7" fillId="0" borderId="15" xfId="1" applyFont="1" applyBorder="1" applyAlignment="1">
      <alignment horizontal="center" vertical="center" wrapText="1"/>
    </xf>
    <xf numFmtId="165" fontId="8" fillId="0" borderId="6" xfId="1" applyFont="1" applyFill="1" applyBorder="1" applyAlignment="1">
      <alignment horizontal="center" vertical="center"/>
    </xf>
    <xf numFmtId="167" fontId="13" fillId="0" borderId="5" xfId="1" applyNumberFormat="1" applyFont="1" applyBorder="1" applyAlignment="1">
      <alignment horizontal="center" vertical="center" wrapText="1" shrinkToFit="1"/>
    </xf>
    <xf numFmtId="165" fontId="14" fillId="0" borderId="17" xfId="1" applyFont="1" applyBorder="1" applyAlignment="1">
      <alignment horizontal="center" vertical="center" wrapText="1" shrinkToFit="1"/>
    </xf>
    <xf numFmtId="165" fontId="13" fillId="0" borderId="21" xfId="1" applyFont="1" applyBorder="1" applyAlignment="1">
      <alignment horizontal="center" vertical="center" wrapText="1" shrinkToFit="1"/>
    </xf>
    <xf numFmtId="165" fontId="4" fillId="0" borderId="16" xfId="1" applyFont="1" applyFill="1" applyBorder="1" applyAlignment="1">
      <alignment horizontal="center" vertical="center"/>
    </xf>
    <xf numFmtId="165" fontId="4" fillId="0" borderId="18" xfId="1" applyFont="1" applyFill="1" applyBorder="1" applyAlignment="1">
      <alignment horizontal="center" vertical="center"/>
    </xf>
    <xf numFmtId="165" fontId="4" fillId="0" borderId="15" xfId="1" applyBorder="1" applyAlignment="1">
      <alignment horizontal="center"/>
    </xf>
    <xf numFmtId="165" fontId="13" fillId="0" borderId="1" xfId="1" applyFont="1" applyBorder="1" applyAlignment="1">
      <alignment horizontal="center" vertical="center" wrapText="1" shrinkToFit="1"/>
    </xf>
    <xf numFmtId="167" fontId="13" fillId="0" borderId="7" xfId="1" applyNumberFormat="1" applyFont="1" applyBorder="1" applyAlignment="1">
      <alignment horizontal="center" vertical="center" wrapText="1" shrinkToFit="1"/>
    </xf>
    <xf numFmtId="165" fontId="14" fillId="0" borderId="8" xfId="1" applyFont="1" applyBorder="1" applyAlignment="1">
      <alignment horizontal="center" vertical="center" wrapText="1" shrinkToFit="1"/>
    </xf>
    <xf numFmtId="165" fontId="13" fillId="0" borderId="7" xfId="1" applyFont="1" applyBorder="1" applyAlignment="1">
      <alignment horizontal="center" vertical="center" wrapText="1" shrinkToFit="1"/>
    </xf>
    <xf numFmtId="0" fontId="2" fillId="0" borderId="0" xfId="0" applyFont="1" applyAlignment="1">
      <alignment horizontal="center"/>
    </xf>
    <xf numFmtId="165" fontId="11" fillId="0" borderId="15" xfId="1" applyFont="1" applyBorder="1" applyAlignment="1">
      <alignment horizontal="center"/>
    </xf>
    <xf numFmtId="167" fontId="13" fillId="0" borderId="19" xfId="1" applyNumberFormat="1" applyFont="1" applyBorder="1" applyAlignment="1">
      <alignment horizontal="center" vertical="center" wrapText="1" shrinkToFit="1"/>
    </xf>
    <xf numFmtId="165" fontId="14" fillId="0" borderId="19" xfId="1" applyFont="1" applyBorder="1" applyAlignment="1">
      <alignment horizontal="center" vertical="center" wrapText="1" shrinkToFit="1"/>
    </xf>
    <xf numFmtId="165" fontId="8" fillId="3" borderId="0" xfId="1" applyFont="1" applyFill="1" applyBorder="1" applyAlignment="1">
      <alignment horizontal="center" vertical="center"/>
    </xf>
    <xf numFmtId="165" fontId="4" fillId="0" borderId="1" xfId="1" applyBorder="1"/>
    <xf numFmtId="165" fontId="13" fillId="0" borderId="23" xfId="1" applyFont="1" applyBorder="1" applyAlignment="1">
      <alignment horizontal="center" vertical="center" wrapText="1" shrinkToFit="1"/>
    </xf>
    <xf numFmtId="165" fontId="4" fillId="5" borderId="0" xfId="1" applyFont="1" applyFill="1" applyBorder="1" applyAlignment="1">
      <alignment horizontal="center" vertical="center"/>
    </xf>
    <xf numFmtId="165" fontId="4" fillId="5" borderId="8" xfId="1" applyFont="1" applyFill="1" applyBorder="1" applyAlignment="1">
      <alignment horizontal="center" vertical="center"/>
    </xf>
    <xf numFmtId="165" fontId="4" fillId="0" borderId="24" xfId="1" applyFont="1" applyFill="1" applyBorder="1" applyAlignment="1">
      <alignment horizontal="center" vertical="center"/>
    </xf>
    <xf numFmtId="165" fontId="4" fillId="0" borderId="2" xfId="1" applyFont="1" applyFill="1" applyBorder="1" applyAlignment="1">
      <alignment horizontal="center" vertical="center"/>
    </xf>
    <xf numFmtId="165" fontId="4" fillId="0" borderId="25" xfId="1" applyFont="1" applyFill="1" applyBorder="1" applyAlignment="1">
      <alignment horizontal="center" vertical="center"/>
    </xf>
    <xf numFmtId="165" fontId="4" fillId="5" borderId="0" xfId="1" applyFont="1" applyFill="1" applyAlignment="1">
      <alignment horizontal="center" vertical="center"/>
    </xf>
    <xf numFmtId="165" fontId="7" fillId="5" borderId="3" xfId="1" applyFont="1" applyFill="1" applyBorder="1" applyAlignment="1">
      <alignment horizontal="center" vertical="center"/>
    </xf>
    <xf numFmtId="165" fontId="7" fillId="5" borderId="10" xfId="1" applyFont="1" applyFill="1" applyBorder="1" applyAlignment="1">
      <alignment horizontal="center" vertical="center"/>
    </xf>
    <xf numFmtId="165" fontId="4" fillId="3" borderId="12" xfId="1" applyFill="1" applyBorder="1" applyAlignment="1">
      <alignment horizontal="center" vertical="center"/>
    </xf>
    <xf numFmtId="165" fontId="4" fillId="3" borderId="22" xfId="1" applyFill="1" applyBorder="1" applyAlignment="1">
      <alignment horizontal="center" vertical="center"/>
    </xf>
    <xf numFmtId="165" fontId="4" fillId="2" borderId="19" xfId="1" applyFill="1" applyBorder="1" applyAlignment="1">
      <alignment horizontal="center" vertical="center"/>
    </xf>
    <xf numFmtId="165" fontId="4" fillId="3" borderId="19" xfId="1" applyFill="1" applyBorder="1" applyAlignment="1">
      <alignment horizontal="center" vertical="center"/>
    </xf>
    <xf numFmtId="165" fontId="4" fillId="3" borderId="23" xfId="1" applyFill="1" applyBorder="1" applyAlignment="1">
      <alignment horizontal="center" vertical="center"/>
    </xf>
    <xf numFmtId="165" fontId="4" fillId="3" borderId="27" xfId="1" applyFill="1" applyBorder="1" applyAlignment="1">
      <alignment horizontal="center" vertical="center"/>
    </xf>
    <xf numFmtId="165" fontId="4" fillId="2" borderId="28" xfId="1" applyFont="1" applyFill="1" applyBorder="1" applyAlignment="1">
      <alignment horizontal="center" vertical="center"/>
    </xf>
    <xf numFmtId="165" fontId="4" fillId="2" borderId="28" xfId="1" applyFill="1" applyBorder="1" applyAlignment="1">
      <alignment horizontal="center" vertical="center"/>
    </xf>
    <xf numFmtId="165" fontId="4" fillId="2" borderId="29" xfId="1" applyFill="1" applyBorder="1" applyAlignment="1">
      <alignment horizontal="center" vertical="center"/>
    </xf>
    <xf numFmtId="165" fontId="4" fillId="2" borderId="12" xfId="1" applyFill="1" applyBorder="1" applyAlignment="1">
      <alignment horizontal="center" vertical="center"/>
    </xf>
    <xf numFmtId="165" fontId="4" fillId="3" borderId="11" xfId="1" applyFill="1" applyBorder="1" applyAlignment="1">
      <alignment horizontal="center" vertical="center"/>
    </xf>
    <xf numFmtId="165" fontId="8" fillId="0" borderId="6" xfId="1" applyFont="1" applyBorder="1" applyAlignment="1">
      <alignment horizontal="center" vertical="center"/>
    </xf>
    <xf numFmtId="2" fontId="13" fillId="0" borderId="5" xfId="1" applyNumberFormat="1" applyFont="1" applyBorder="1" applyAlignment="1">
      <alignment horizontal="center" vertical="center" wrapText="1" shrinkToFit="1"/>
    </xf>
    <xf numFmtId="2" fontId="0" fillId="0" borderId="0" xfId="0" applyNumberFormat="1"/>
    <xf numFmtId="0" fontId="1" fillId="0" borderId="4" xfId="0" applyFont="1" applyBorder="1" applyAlignment="1">
      <alignment horizontal="center"/>
    </xf>
    <xf numFmtId="0" fontId="11" fillId="0" borderId="4" xfId="0" applyFont="1" applyBorder="1" applyAlignment="1">
      <alignment horizontal="center" wrapText="1"/>
    </xf>
    <xf numFmtId="0" fontId="11" fillId="0" borderId="4" xfId="0" applyFont="1" applyBorder="1" applyAlignment="1">
      <alignment horizontal="center"/>
    </xf>
    <xf numFmtId="0" fontId="11" fillId="6" borderId="4" xfId="0" applyFont="1" applyFill="1" applyBorder="1" applyAlignment="1">
      <alignment horizontal="center"/>
    </xf>
    <xf numFmtId="165" fontId="8" fillId="0" borderId="26" xfId="1" applyFont="1" applyBorder="1" applyAlignment="1">
      <alignment horizontal="center" vertical="center"/>
    </xf>
    <xf numFmtId="2" fontId="13" fillId="0" borderId="21" xfId="1" applyNumberFormat="1" applyFont="1" applyBorder="1" applyAlignment="1">
      <alignment horizontal="center" vertical="center" wrapText="1" shrinkToFit="1"/>
    </xf>
    <xf numFmtId="165" fontId="8" fillId="0" borderId="9" xfId="1" applyFont="1" applyBorder="1" applyAlignment="1">
      <alignment horizontal="center" vertical="center"/>
    </xf>
    <xf numFmtId="2" fontId="13" fillId="0" borderId="7" xfId="1" applyNumberFormat="1" applyFont="1" applyBorder="1" applyAlignment="1">
      <alignment horizontal="center" vertical="center" wrapText="1" shrinkToFit="1"/>
    </xf>
    <xf numFmtId="165" fontId="8" fillId="0" borderId="17" xfId="1" applyFont="1" applyBorder="1" applyAlignment="1">
      <alignment horizontal="center" vertical="center"/>
    </xf>
    <xf numFmtId="165" fontId="4" fillId="4" borderId="0" xfId="1" applyFill="1" applyAlignment="1">
      <alignment horizontal="center" vertical="center"/>
    </xf>
    <xf numFmtId="165" fontId="4" fillId="4" borderId="19" xfId="1" applyFill="1" applyBorder="1" applyAlignment="1">
      <alignment horizontal="center" vertical="center"/>
    </xf>
    <xf numFmtId="2" fontId="13" fillId="0" borderId="19" xfId="1" applyNumberFormat="1" applyFont="1" applyBorder="1" applyAlignment="1">
      <alignment horizontal="center" vertical="center" wrapText="1" shrinkToFit="1"/>
    </xf>
    <xf numFmtId="165" fontId="4" fillId="0" borderId="19" xfId="1" applyBorder="1" applyAlignment="1">
      <alignment horizontal="center" vertical="center"/>
    </xf>
    <xf numFmtId="165" fontId="4" fillId="7" borderId="0" xfId="1" applyFont="1" applyFill="1" applyAlignment="1">
      <alignment horizontal="center" vertical="center"/>
    </xf>
    <xf numFmtId="165" fontId="4" fillId="7" borderId="0" xfId="1" applyFont="1" applyFill="1" applyBorder="1" applyAlignment="1">
      <alignment horizontal="center" vertical="center"/>
    </xf>
    <xf numFmtId="165" fontId="4" fillId="7" borderId="8" xfId="1" applyFont="1" applyFill="1" applyBorder="1" applyAlignment="1">
      <alignment horizontal="center" vertical="center"/>
    </xf>
    <xf numFmtId="165" fontId="4" fillId="7" borderId="0" xfId="1" applyFill="1" applyAlignment="1">
      <alignment horizontal="center" vertical="center"/>
    </xf>
    <xf numFmtId="165" fontId="4" fillId="7" borderId="20" xfId="1" applyFill="1" applyBorder="1" applyAlignment="1">
      <alignment horizontal="center" vertical="center"/>
    </xf>
    <xf numFmtId="165" fontId="4" fillId="7" borderId="5" xfId="1" applyFill="1" applyBorder="1" applyAlignment="1">
      <alignment horizontal="center" vertical="center"/>
    </xf>
    <xf numFmtId="165" fontId="4" fillId="7" borderId="7" xfId="1" applyFill="1" applyBorder="1" applyAlignment="1">
      <alignment horizontal="center" vertical="center"/>
    </xf>
    <xf numFmtId="165" fontId="4" fillId="7" borderId="19" xfId="1" applyFill="1" applyBorder="1" applyAlignment="1">
      <alignment horizontal="center" vertical="center"/>
    </xf>
    <xf numFmtId="0" fontId="0" fillId="0" borderId="0" xfId="0" applyFill="1"/>
    <xf numFmtId="165" fontId="4" fillId="0" borderId="19" xfId="1" applyFill="1" applyBorder="1" applyAlignment="1">
      <alignment horizontal="center" vertical="center"/>
    </xf>
    <xf numFmtId="165" fontId="4" fillId="7" borderId="20" xfId="1" applyFont="1" applyFill="1" applyBorder="1" applyAlignment="1">
      <alignment horizontal="center" vertical="center"/>
    </xf>
    <xf numFmtId="165" fontId="4" fillId="7" borderId="5" xfId="1" applyFont="1" applyFill="1" applyBorder="1" applyAlignment="1">
      <alignment horizontal="center" vertical="center"/>
    </xf>
    <xf numFmtId="165" fontId="4" fillId="7" borderId="7" xfId="1" applyFont="1" applyFill="1" applyBorder="1" applyAlignment="1">
      <alignment horizontal="center" vertical="center"/>
    </xf>
    <xf numFmtId="165" fontId="4" fillId="0" borderId="24" xfId="1" applyFill="1" applyBorder="1"/>
    <xf numFmtId="165" fontId="4" fillId="7" borderId="30" xfId="1" applyFont="1" applyFill="1" applyBorder="1" applyAlignment="1">
      <alignment horizontal="center" vertical="center"/>
    </xf>
    <xf numFmtId="165" fontId="4" fillId="7" borderId="3" xfId="1" applyFont="1" applyFill="1" applyBorder="1" applyAlignment="1">
      <alignment horizontal="center" vertical="center"/>
    </xf>
    <xf numFmtId="165" fontId="4" fillId="7" borderId="10" xfId="1" applyFont="1" applyFill="1" applyBorder="1" applyAlignment="1">
      <alignment horizontal="center" vertical="center"/>
    </xf>
    <xf numFmtId="165" fontId="4" fillId="8" borderId="0" xfId="1" applyFont="1" applyFill="1" applyAlignment="1">
      <alignment horizontal="center" vertical="center"/>
    </xf>
    <xf numFmtId="165" fontId="4" fillId="0" borderId="20" xfId="1" applyFont="1" applyFill="1" applyBorder="1" applyAlignment="1">
      <alignment horizontal="center" vertical="center"/>
    </xf>
    <xf numFmtId="165" fontId="4" fillId="0" borderId="5" xfId="1" applyFont="1" applyFill="1" applyBorder="1" applyAlignment="1">
      <alignment horizontal="center" vertical="center"/>
    </xf>
    <xf numFmtId="165" fontId="4" fillId="0" borderId="7" xfId="1" applyFont="1" applyFill="1" applyBorder="1" applyAlignment="1">
      <alignment horizontal="center" vertical="center"/>
    </xf>
    <xf numFmtId="165" fontId="8" fillId="0" borderId="0" xfId="1" applyFont="1" applyFill="1" applyBorder="1" applyAlignment="1">
      <alignment horizontal="center" vertical="center"/>
    </xf>
    <xf numFmtId="165" fontId="8" fillId="0" borderId="8" xfId="1" applyFont="1" applyFill="1" applyBorder="1" applyAlignment="1">
      <alignment horizontal="center" vertical="center"/>
    </xf>
    <xf numFmtId="167" fontId="14" fillId="0" borderId="0" xfId="1" applyNumberFormat="1" applyFont="1" applyBorder="1" applyAlignment="1">
      <alignment horizontal="center" vertical="center" wrapText="1" shrinkToFit="1"/>
    </xf>
    <xf numFmtId="167" fontId="14" fillId="0" borderId="8" xfId="1" applyNumberFormat="1" applyFont="1" applyBorder="1" applyAlignment="1">
      <alignment horizontal="center" vertical="center" wrapText="1" shrinkToFit="1"/>
    </xf>
    <xf numFmtId="165" fontId="8" fillId="0" borderId="0" xfId="1" applyFont="1" applyFill="1" applyAlignment="1">
      <alignment horizontal="center" vertical="center"/>
    </xf>
    <xf numFmtId="165" fontId="8" fillId="3" borderId="8" xfId="1" applyFont="1" applyFill="1" applyBorder="1" applyAlignment="1">
      <alignment horizontal="center" vertical="center"/>
    </xf>
    <xf numFmtId="165" fontId="8" fillId="0" borderId="0" xfId="1" applyFont="1" applyAlignment="1">
      <alignment horizontal="center"/>
    </xf>
    <xf numFmtId="165" fontId="4" fillId="0" borderId="5" xfId="1" applyBorder="1" applyAlignment="1">
      <alignment horizontal="center"/>
    </xf>
    <xf numFmtId="0" fontId="0" fillId="0" borderId="5" xfId="0" applyBorder="1"/>
    <xf numFmtId="0" fontId="0" fillId="7" borderId="0" xfId="0" applyFill="1"/>
    <xf numFmtId="165" fontId="8" fillId="0" borderId="14" xfId="1" applyFont="1" applyBorder="1" applyAlignment="1">
      <alignment horizontal="center" vertical="center"/>
    </xf>
    <xf numFmtId="165" fontId="8" fillId="0" borderId="12" xfId="1" applyFont="1" applyBorder="1" applyAlignment="1">
      <alignment horizontal="center" vertical="center"/>
    </xf>
    <xf numFmtId="165" fontId="8" fillId="0" borderId="13" xfId="1" applyFont="1" applyBorder="1" applyAlignment="1">
      <alignment horizontal="center" vertical="center"/>
    </xf>
    <xf numFmtId="165" fontId="8" fillId="0" borderId="11" xfId="1" applyFont="1" applyBorder="1" applyAlignment="1">
      <alignment horizontal="center" vertical="center"/>
    </xf>
    <xf numFmtId="165" fontId="8" fillId="0" borderId="14" xfId="1" applyFont="1" applyFill="1" applyBorder="1" applyAlignment="1">
      <alignment horizontal="center" vertical="center"/>
    </xf>
    <xf numFmtId="165" fontId="8" fillId="0" borderId="12" xfId="1" applyFont="1" applyFill="1" applyBorder="1" applyAlignment="1">
      <alignment horizontal="center" vertical="center"/>
    </xf>
    <xf numFmtId="165" fontId="8" fillId="0" borderId="13" xfId="1" applyFont="1" applyFill="1" applyBorder="1" applyAlignment="1">
      <alignment horizontal="center" vertical="center"/>
    </xf>
    <xf numFmtId="165" fontId="8" fillId="0" borderId="12" xfId="1" applyFont="1" applyBorder="1" applyAlignment="1">
      <alignment horizontal="center" vertical="center" wrapText="1"/>
    </xf>
    <xf numFmtId="165" fontId="8" fillId="0" borderId="11" xfId="1" applyFont="1" applyBorder="1" applyAlignment="1">
      <alignment horizontal="center" vertical="center" wrapText="1"/>
    </xf>
    <xf numFmtId="165" fontId="8" fillId="0" borderId="11" xfId="1" applyFont="1" applyFill="1" applyBorder="1" applyAlignment="1">
      <alignment horizontal="center" vertical="center"/>
    </xf>
    <xf numFmtId="165" fontId="8" fillId="0" borderId="22" xfId="1" applyFont="1" applyBorder="1" applyAlignment="1">
      <alignment horizontal="center" vertical="center" wrapText="1"/>
    </xf>
  </cellXfs>
  <cellStyles count="8">
    <cellStyle name="Excel Built-in Normal" xfId="1" xr:uid="{00000000-0005-0000-0000-000000000000}"/>
    <cellStyle name="Heading" xfId="2" xr:uid="{00000000-0005-0000-0000-000001000000}"/>
    <cellStyle name="Heading1" xfId="3" xr:uid="{00000000-0005-0000-0000-000002000000}"/>
    <cellStyle name="Normal" xfId="0" builtinId="0" customBuiltin="1"/>
    <cellStyle name="Normal 2" xfId="6" xr:uid="{00000000-0005-0000-0000-000004000000}"/>
    <cellStyle name="Normal 3" xfId="7" xr:uid="{00000000-0005-0000-0000-000005000000}"/>
    <cellStyle name="Result" xfId="4" xr:uid="{00000000-0005-0000-0000-000006000000}"/>
    <cellStyle name="Result2" xfId="5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48"/>
  <sheetViews>
    <sheetView tabSelected="1" zoomScaleNormal="100" workbookViewId="0">
      <selection activeCell="D12" sqref="D12"/>
    </sheetView>
  </sheetViews>
  <sheetFormatPr defaultRowHeight="14.4" x14ac:dyDescent="0.3"/>
  <cols>
    <col min="1" max="1" width="41.59765625" style="3" customWidth="1"/>
    <col min="2" max="4" width="10.69921875" style="3" customWidth="1"/>
    <col min="5" max="5" width="18.59765625" style="3" customWidth="1"/>
    <col min="6" max="9" width="10.69921875" style="3" customWidth="1"/>
    <col min="10" max="1025" width="28.59765625" style="3" customWidth="1"/>
  </cols>
  <sheetData>
    <row r="1" spans="1:9" ht="30" customHeight="1" x14ac:dyDescent="0.3">
      <c r="A1" s="1" t="s">
        <v>133</v>
      </c>
      <c r="B1" s="2"/>
      <c r="D1" s="2"/>
      <c r="E1" s="2"/>
    </row>
    <row r="2" spans="1:9" ht="30" customHeight="1" x14ac:dyDescent="0.3">
      <c r="A2" s="4">
        <v>44864</v>
      </c>
      <c r="B2" s="2"/>
      <c r="D2" s="2"/>
      <c r="E2" s="2"/>
    </row>
    <row r="3" spans="1:9" ht="30" customHeight="1" x14ac:dyDescent="0.3">
      <c r="A3" s="2" t="s">
        <v>47</v>
      </c>
      <c r="B3" s="2"/>
      <c r="D3" s="2"/>
      <c r="E3" s="2"/>
    </row>
    <row r="4" spans="1:9" ht="30" customHeight="1" x14ac:dyDescent="0.3">
      <c r="A4" s="2" t="s">
        <v>48</v>
      </c>
      <c r="B4" s="2"/>
      <c r="D4" s="2"/>
      <c r="E4" s="2"/>
    </row>
    <row r="5" spans="1:9" ht="30" customHeight="1" x14ac:dyDescent="0.3">
      <c r="A5" s="5"/>
      <c r="B5" s="6" t="s">
        <v>40</v>
      </c>
      <c r="C5" s="6" t="s">
        <v>41</v>
      </c>
      <c r="D5" s="6" t="s">
        <v>42</v>
      </c>
      <c r="E5" s="6" t="s">
        <v>132</v>
      </c>
      <c r="F5" s="6" t="s">
        <v>43</v>
      </c>
      <c r="G5" s="6" t="s">
        <v>0</v>
      </c>
      <c r="H5" s="6" t="s">
        <v>1</v>
      </c>
      <c r="I5" s="6" t="s">
        <v>2</v>
      </c>
    </row>
    <row r="6" spans="1:9" ht="30" customHeight="1" x14ac:dyDescent="0.3">
      <c r="A6" s="2" t="s">
        <v>3</v>
      </c>
      <c r="B6" s="7">
        <f>'U11 Girls'!L46</f>
        <v>102</v>
      </c>
      <c r="C6" s="7">
        <f>'U11 Girls'!M46</f>
        <v>101</v>
      </c>
      <c r="D6" s="7">
        <f>'U11 Girls'!N46</f>
        <v>61.5</v>
      </c>
      <c r="E6" s="7">
        <f>'U11 Girls'!O46</f>
        <v>0</v>
      </c>
      <c r="F6" s="7">
        <f>'U11 Girls'!P46</f>
        <v>16</v>
      </c>
      <c r="G6" s="7">
        <f>'U11 Girls'!Q46</f>
        <v>56</v>
      </c>
      <c r="H6" s="7">
        <f>'U11 Girls'!R46</f>
        <v>63</v>
      </c>
      <c r="I6" s="7">
        <f>'U11 Girls'!S46</f>
        <v>63.5</v>
      </c>
    </row>
    <row r="7" spans="1:9" ht="30" customHeight="1" x14ac:dyDescent="0.3">
      <c r="A7" s="2" t="s">
        <v>4</v>
      </c>
      <c r="B7" s="7">
        <f>'U11 Boys'!L46</f>
        <v>99.5</v>
      </c>
      <c r="C7" s="7">
        <f>'U11 Boys'!M46</f>
        <v>81</v>
      </c>
      <c r="D7" s="7">
        <f>'U11 Boys'!N46</f>
        <v>48</v>
      </c>
      <c r="E7" s="7">
        <f>'U11 Boys'!O46</f>
        <v>61</v>
      </c>
      <c r="F7" s="7">
        <f>'U11 Boys'!P46</f>
        <v>71.5</v>
      </c>
      <c r="G7" s="7">
        <f>'U11 Boys'!Q46</f>
        <v>31</v>
      </c>
      <c r="H7" s="7">
        <f>'U11 Boys'!R46</f>
        <v>25</v>
      </c>
      <c r="I7" s="7">
        <f>'U11 Boys'!S46</f>
        <v>69</v>
      </c>
    </row>
    <row r="8" spans="1:9" ht="30" customHeight="1" x14ac:dyDescent="0.3">
      <c r="A8" s="2" t="s">
        <v>5</v>
      </c>
      <c r="B8" s="7">
        <f>'U13 Girls'!L62</f>
        <v>115</v>
      </c>
      <c r="C8" s="7">
        <f>'U13 Girls'!M62</f>
        <v>104</v>
      </c>
      <c r="D8" s="7">
        <f>'U13 Girls'!N62</f>
        <v>92.5</v>
      </c>
      <c r="E8" s="7">
        <f>'U13 Girls'!O62</f>
        <v>25.5</v>
      </c>
      <c r="F8" s="7">
        <f>'U13 Girls'!P62</f>
        <v>86.5</v>
      </c>
      <c r="G8" s="7">
        <f>'U13 Girls'!Q62</f>
        <v>0</v>
      </c>
      <c r="H8" s="7">
        <f>'U13 Girls'!R62</f>
        <v>22</v>
      </c>
      <c r="I8" s="7">
        <f>'U13 Girls'!S62</f>
        <v>126.5</v>
      </c>
    </row>
    <row r="9" spans="1:9" ht="30" customHeight="1" x14ac:dyDescent="0.3">
      <c r="A9" s="2" t="s">
        <v>6</v>
      </c>
      <c r="B9" s="7">
        <f>'U13 Boys'!L62</f>
        <v>104</v>
      </c>
      <c r="C9" s="7">
        <f>'U13 Boys'!M62</f>
        <v>96.5</v>
      </c>
      <c r="D9" s="7">
        <f>'U13 Boys'!N62</f>
        <v>75.5</v>
      </c>
      <c r="E9" s="7">
        <f>'U13 Boys'!O62</f>
        <v>33</v>
      </c>
      <c r="F9" s="7">
        <f>'U13 Boys'!P62</f>
        <v>100.5</v>
      </c>
      <c r="G9" s="7">
        <f>'U13 Boys'!Q62</f>
        <v>45</v>
      </c>
      <c r="H9" s="7">
        <f>'U13 Boys'!R62</f>
        <v>46.5</v>
      </c>
      <c r="I9" s="7">
        <f>'U13 Boys'!S62</f>
        <v>86</v>
      </c>
    </row>
    <row r="10" spans="1:9" ht="30" customHeight="1" x14ac:dyDescent="0.3">
      <c r="A10" s="2" t="s">
        <v>45</v>
      </c>
      <c r="B10" s="7">
        <f>'U15 Girls'!L62</f>
        <v>112.5</v>
      </c>
      <c r="C10" s="7">
        <f>'U15 Girls'!M62</f>
        <v>125</v>
      </c>
      <c r="D10" s="7">
        <f>'U15 Girls'!N62</f>
        <v>66</v>
      </c>
      <c r="E10" s="7">
        <f>'U15 Girls'!O62</f>
        <v>27.5</v>
      </c>
      <c r="F10" s="7">
        <f>'U15 Girls'!P62</f>
        <v>60</v>
      </c>
      <c r="G10" s="7">
        <f>'U15 Girls'!Q62</f>
        <v>0</v>
      </c>
      <c r="H10" s="7">
        <f>'U15 Girls'!R62</f>
        <v>0</v>
      </c>
      <c r="I10" s="7">
        <f>'U15 Girls'!S62</f>
        <v>100</v>
      </c>
    </row>
    <row r="11" spans="1:9" ht="30" customHeight="1" x14ac:dyDescent="0.3">
      <c r="A11" s="2" t="s">
        <v>46</v>
      </c>
      <c r="B11" s="7">
        <f>'U15 Boys'!L62</f>
        <v>85.5</v>
      </c>
      <c r="C11" s="7">
        <f>'U15 Boys'!M62</f>
        <v>127</v>
      </c>
      <c r="D11" s="7">
        <f>'U15 Boys'!N62</f>
        <v>41</v>
      </c>
      <c r="E11" s="7">
        <f>'U15 Boys'!O62</f>
        <v>13.5</v>
      </c>
      <c r="F11" s="7">
        <f>'U15 Boys'!P62</f>
        <v>39</v>
      </c>
      <c r="G11" s="7">
        <f>'U15 Boys'!Q62</f>
        <v>9</v>
      </c>
      <c r="H11" s="7">
        <f>'U15 Boys'!R62</f>
        <v>27</v>
      </c>
      <c r="I11" s="7">
        <f>'U15 Boys'!S62</f>
        <v>85</v>
      </c>
    </row>
    <row r="12" spans="1:9" ht="30" customHeight="1" x14ac:dyDescent="0.3">
      <c r="A12" s="1" t="s">
        <v>7</v>
      </c>
      <c r="B12" s="1">
        <f t="shared" ref="B12:I12" si="0">SUM(B6:B11)</f>
        <v>618.5</v>
      </c>
      <c r="C12" s="1">
        <f t="shared" si="0"/>
        <v>634.5</v>
      </c>
      <c r="D12" s="1">
        <f t="shared" si="0"/>
        <v>384.5</v>
      </c>
      <c r="E12" s="1">
        <f t="shared" si="0"/>
        <v>160.5</v>
      </c>
      <c r="F12" s="1">
        <f t="shared" si="0"/>
        <v>373.5</v>
      </c>
      <c r="G12" s="1">
        <f t="shared" si="0"/>
        <v>141</v>
      </c>
      <c r="H12" s="1">
        <f t="shared" si="0"/>
        <v>183.5</v>
      </c>
      <c r="I12" s="1">
        <f t="shared" si="0"/>
        <v>530</v>
      </c>
    </row>
    <row r="13" spans="1:9" ht="30" customHeight="1" x14ac:dyDescent="0.3">
      <c r="A13" s="1" t="s">
        <v>8</v>
      </c>
      <c r="B13" s="1"/>
      <c r="C13" s="1"/>
      <c r="D13" s="1"/>
      <c r="E13" s="1"/>
      <c r="F13" s="1"/>
      <c r="G13" s="1"/>
      <c r="H13" s="1"/>
      <c r="I13" s="1"/>
    </row>
    <row r="14" spans="1:9" ht="30" customHeight="1" x14ac:dyDescent="0.3">
      <c r="A14" s="1" t="s">
        <v>9</v>
      </c>
    </row>
    <row r="15" spans="1:9" ht="30" customHeight="1" x14ac:dyDescent="0.3">
      <c r="A15" s="6" t="s">
        <v>10</v>
      </c>
      <c r="B15" s="6">
        <f>SUM(B12:B14)</f>
        <v>618.5</v>
      </c>
      <c r="C15" s="6">
        <f t="shared" ref="C15:I15" si="1">SUM(C12:C14)</f>
        <v>634.5</v>
      </c>
      <c r="D15" s="6">
        <f t="shared" si="1"/>
        <v>384.5</v>
      </c>
      <c r="E15" s="6">
        <f t="shared" si="1"/>
        <v>160.5</v>
      </c>
      <c r="F15" s="6">
        <f t="shared" si="1"/>
        <v>373.5</v>
      </c>
      <c r="G15" s="6">
        <f t="shared" si="1"/>
        <v>141</v>
      </c>
      <c r="H15" s="6">
        <f t="shared" si="1"/>
        <v>183.5</v>
      </c>
      <c r="I15" s="6">
        <f t="shared" si="1"/>
        <v>530</v>
      </c>
    </row>
    <row r="16" spans="1:9" ht="30" customHeight="1" x14ac:dyDescent="0.3"/>
    <row r="17" spans="4:6" ht="30" customHeight="1" x14ac:dyDescent="0.4">
      <c r="D17" s="8"/>
      <c r="E17" s="8"/>
      <c r="F17" s="8"/>
    </row>
    <row r="18" spans="4:6" ht="30" customHeight="1" x14ac:dyDescent="0.3"/>
    <row r="19" spans="4:6" ht="30" customHeight="1" x14ac:dyDescent="0.3"/>
    <row r="20" spans="4:6" ht="30" customHeight="1" x14ac:dyDescent="0.3"/>
    <row r="21" spans="4:6" ht="30" customHeight="1" x14ac:dyDescent="0.3"/>
    <row r="22" spans="4:6" ht="30" customHeight="1" x14ac:dyDescent="0.3"/>
    <row r="23" spans="4:6" ht="30" customHeight="1" x14ac:dyDescent="0.3"/>
    <row r="24" spans="4:6" ht="30" customHeight="1" x14ac:dyDescent="0.3"/>
    <row r="25" spans="4:6" ht="30" customHeight="1" x14ac:dyDescent="0.3"/>
    <row r="26" spans="4:6" ht="30" customHeight="1" x14ac:dyDescent="0.3"/>
    <row r="27" spans="4:6" ht="30" customHeight="1" x14ac:dyDescent="0.3"/>
    <row r="28" spans="4:6" ht="30" customHeight="1" x14ac:dyDescent="0.3"/>
    <row r="29" spans="4:6" ht="30" customHeight="1" x14ac:dyDescent="0.3"/>
    <row r="30" spans="4:6" ht="30" customHeight="1" x14ac:dyDescent="0.3"/>
    <row r="31" spans="4:6" ht="30" customHeight="1" x14ac:dyDescent="0.3"/>
    <row r="32" spans="4:6" ht="30" customHeight="1" x14ac:dyDescent="0.3"/>
    <row r="33" ht="30" customHeight="1" x14ac:dyDescent="0.3"/>
    <row r="34" ht="30" customHeight="1" x14ac:dyDescent="0.3"/>
    <row r="35" ht="30" customHeight="1" x14ac:dyDescent="0.3"/>
    <row r="36" ht="30" customHeight="1" x14ac:dyDescent="0.3"/>
    <row r="37" ht="30" customHeight="1" x14ac:dyDescent="0.3"/>
    <row r="38" ht="30" customHeight="1" x14ac:dyDescent="0.3"/>
    <row r="39" ht="30" customHeight="1" x14ac:dyDescent="0.3"/>
    <row r="40" ht="30" customHeight="1" x14ac:dyDescent="0.3"/>
    <row r="41" ht="30" customHeight="1" x14ac:dyDescent="0.3"/>
    <row r="42" ht="30" customHeight="1" x14ac:dyDescent="0.3"/>
    <row r="43" ht="30" customHeight="1" x14ac:dyDescent="0.3"/>
    <row r="44" ht="30" customHeight="1" x14ac:dyDescent="0.3"/>
    <row r="45" ht="30" customHeight="1" x14ac:dyDescent="0.3"/>
    <row r="46" ht="30" customHeight="1" x14ac:dyDescent="0.3"/>
    <row r="47" ht="30" customHeight="1" x14ac:dyDescent="0.3"/>
    <row r="48" ht="30" customHeight="1" x14ac:dyDescent="0.3"/>
  </sheetData>
  <pageMargins left="0.70866141732283472" right="0.70866141732283472" top="1.1417322834645669" bottom="1.1417322834645669" header="0.74803149606299213" footer="0.74803149606299213"/>
  <pageSetup paperSize="9" scale="99" fitToWidth="0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46"/>
  <sheetViews>
    <sheetView zoomScaleNormal="100" workbookViewId="0">
      <pane ySplit="1" topLeftCell="A39" activePane="bottomLeft" state="frozen"/>
      <selection pane="bottomLeft" activeCell="I43" sqref="I43"/>
    </sheetView>
  </sheetViews>
  <sheetFormatPr defaultRowHeight="13.8" x14ac:dyDescent="0.25"/>
  <cols>
    <col min="1" max="1" width="18.59765625" bestFit="1" customWidth="1"/>
    <col min="2" max="2" width="7.09765625" customWidth="1"/>
    <col min="3" max="3" width="18" bestFit="1" customWidth="1"/>
    <col min="4" max="4" width="16.69921875" bestFit="1" customWidth="1"/>
    <col min="5" max="6" width="14.8984375" bestFit="1" customWidth="1"/>
    <col min="7" max="7" width="16.69921875" bestFit="1" customWidth="1"/>
    <col min="8" max="8" width="14.19921875" bestFit="1" customWidth="1"/>
    <col min="9" max="9" width="12.3984375" bestFit="1" customWidth="1"/>
    <col min="10" max="10" width="9.19921875" customWidth="1"/>
    <col min="11" max="11" width="2.69921875" customWidth="1"/>
    <col min="12" max="12" width="8.59765625" customWidth="1"/>
    <col min="13" max="13" width="7.69921875" customWidth="1"/>
    <col min="14" max="14" width="8.69921875" customWidth="1"/>
    <col min="15" max="15" width="13" bestFit="1" customWidth="1"/>
    <col min="16" max="16" width="7.3984375" customWidth="1"/>
    <col min="17" max="17" width="6.19921875" customWidth="1"/>
    <col min="18" max="18" width="7.3984375" customWidth="1"/>
    <col min="19" max="19" width="7.8984375" customWidth="1"/>
    <col min="20" max="20" width="4.09765625" customWidth="1"/>
    <col min="21" max="27" width="9" customWidth="1"/>
  </cols>
  <sheetData>
    <row r="1" spans="1:28" ht="14.4" x14ac:dyDescent="0.25">
      <c r="A1" s="37" t="s">
        <v>11</v>
      </c>
      <c r="B1" s="37"/>
      <c r="C1" s="34" t="s">
        <v>12</v>
      </c>
      <c r="D1" s="34" t="s">
        <v>13</v>
      </c>
      <c r="E1" s="34" t="s">
        <v>14</v>
      </c>
      <c r="F1" s="34" t="s">
        <v>15</v>
      </c>
      <c r="G1" s="34" t="s">
        <v>37</v>
      </c>
      <c r="H1" s="34" t="s">
        <v>38</v>
      </c>
      <c r="I1" s="54" t="s">
        <v>39</v>
      </c>
      <c r="J1" s="54" t="s">
        <v>66</v>
      </c>
      <c r="K1" s="66"/>
      <c r="L1" s="35" t="s">
        <v>53</v>
      </c>
      <c r="M1" s="35" t="s">
        <v>54</v>
      </c>
      <c r="N1" s="35" t="s">
        <v>55</v>
      </c>
      <c r="O1" s="35" t="s">
        <v>131</v>
      </c>
      <c r="P1" s="35" t="s">
        <v>56</v>
      </c>
      <c r="Q1" s="35" t="s">
        <v>57</v>
      </c>
      <c r="R1" s="35" t="s">
        <v>58</v>
      </c>
      <c r="S1" s="36" t="s">
        <v>59</v>
      </c>
      <c r="T1" s="70"/>
      <c r="U1" s="21" t="s">
        <v>12</v>
      </c>
      <c r="V1" s="21" t="s">
        <v>13</v>
      </c>
      <c r="W1" s="21" t="s">
        <v>14</v>
      </c>
      <c r="X1" s="21" t="s">
        <v>15</v>
      </c>
      <c r="Y1" s="21" t="s">
        <v>37</v>
      </c>
      <c r="Z1" s="21" t="s">
        <v>38</v>
      </c>
      <c r="AA1" s="21" t="s">
        <v>39</v>
      </c>
      <c r="AB1" s="21" t="s">
        <v>66</v>
      </c>
    </row>
    <row r="2" spans="1:28" ht="14.4" customHeight="1" x14ac:dyDescent="0.25">
      <c r="A2" s="124" t="s">
        <v>16</v>
      </c>
      <c r="B2" s="123" t="s">
        <v>17</v>
      </c>
      <c r="C2" s="76">
        <v>48</v>
      </c>
      <c r="D2" s="76">
        <v>16</v>
      </c>
      <c r="E2" s="76">
        <v>81</v>
      </c>
      <c r="F2" s="76">
        <v>141</v>
      </c>
      <c r="G2" s="76">
        <v>261</v>
      </c>
      <c r="H2" s="76">
        <v>173</v>
      </c>
      <c r="I2" s="2">
        <v>212</v>
      </c>
      <c r="J2" s="2"/>
      <c r="K2" s="74"/>
      <c r="L2" s="43"/>
      <c r="M2" s="26"/>
      <c r="N2" s="26"/>
      <c r="O2" s="26"/>
      <c r="P2" s="26"/>
      <c r="Q2" s="26"/>
      <c r="R2" s="26"/>
      <c r="S2" s="31"/>
      <c r="T2" s="71"/>
      <c r="U2" s="95" t="str">
        <f>IF(C2="","",IF(ISERROR(VLOOKUP(C2,Athletes!$A:$C,3,FALSE)),"?",VLOOKUP(C2,Athletes!$A:$C,3,FALSE)))</f>
        <v>Crawley</v>
      </c>
      <c r="V2" s="95" t="str">
        <f>IF(D2="","",IF(ISERROR(VLOOKUP(D2,Athletes!$A:$C,3,FALSE)),"?",VLOOKUP(D2,Athletes!$A:$C,3,FALSE)))</f>
        <v>Brighton</v>
      </c>
      <c r="W2" s="92" t="str">
        <f>IF(E2="","",IF(ISERROR(VLOOKUP(E2,Athletes!$A:$C,3,FALSE)),"?",VLOOKUP(E2,Athletes!$A:$C,3,FALSE)))</f>
        <v>Chichester</v>
      </c>
      <c r="X2" s="92" t="str">
        <f>IF(F2="","",IF(ISERROR(VLOOKUP(F2,Athletes!$A:$C,3,FALSE)),"?",VLOOKUP(F2,Athletes!$A:$C,3,FALSE)))</f>
        <v>Horsham</v>
      </c>
      <c r="Y2" s="92" t="str">
        <f>IF(G2="","",IF(ISERROR(VLOOKUP(G2,Athletes!$A:$C,3,FALSE)),"?",VLOOKUP(G2,Athletes!$A:$C,3,FALSE)))</f>
        <v>Worthing</v>
      </c>
      <c r="Z2" s="92" t="str">
        <f>IF(H2="","",IF(ISERROR(VLOOKUP(H2,Athletes!$A:$C,3,FALSE)),"?",VLOOKUP(H2,Athletes!$A:$C,3,FALSE)))</f>
        <v>Lewes</v>
      </c>
      <c r="AA2" s="92" t="str">
        <f>IF(I2="","",IF(ISERROR(VLOOKUP(I2,Athletes!$A:$C,3,FALSE)),"?",VLOOKUP(I2,Athletes!$A:$C,3,FALSE)))</f>
        <v>Phoenix</v>
      </c>
      <c r="AB2" s="92" t="str">
        <f>IF(J2="","",IF(ISERROR(VLOOKUP(J2,Athletes!$A:$C,3,FALSE)),"?",VLOOKUP(J2,Athletes!$A:$C,3,FALSE)))</f>
        <v/>
      </c>
    </row>
    <row r="3" spans="1:28" ht="14.4" customHeight="1" x14ac:dyDescent="0.25">
      <c r="A3" s="124"/>
      <c r="B3" s="124"/>
      <c r="C3" s="95" t="str">
        <f>IF(C2="","",IF(ISERROR(VLOOKUP(C2,Athletes!$A:$B,2,FALSE)),"?",VLOOKUP(C2,Athletes!$A:$B,2,FALSE)))</f>
        <v>Adanna Anah</v>
      </c>
      <c r="D3" s="95" t="str">
        <f>IF(D2="","",IF(ISERROR(VLOOKUP(D2,Athletes!$A:$B,2,FALSE)),"?",VLOOKUP(D2,Athletes!$A:$B,2,FALSE)))</f>
        <v>Amelia Dorrington</v>
      </c>
      <c r="E3" s="95" t="str">
        <f>IF(E2="","",IF(ISERROR(VLOOKUP(E2,Athletes!$A:$B,2,FALSE)),"?",VLOOKUP(E2,Athletes!$A:$B,2,FALSE)))</f>
        <v>Annabella Hollands</v>
      </c>
      <c r="F3" s="95" t="str">
        <f>IF(F2="","",IF(ISERROR(VLOOKUP(F2,Athletes!$A:$B,2,FALSE)),"?",VLOOKUP(F2,Athletes!$A:$B,2,FALSE)))</f>
        <v xml:space="preserve">Emma   Smale </v>
      </c>
      <c r="G3" s="95" t="str">
        <f>IF(G2="","",IF(ISERROR(VLOOKUP(G2,Athletes!$A:$B,2,FALSE)),"?",VLOOKUP(G2,Athletes!$A:$B,2,FALSE)))</f>
        <v>Cerys Justice</v>
      </c>
      <c r="H3" s="95" t="str">
        <f>IF(H2="","",IF(ISERROR(VLOOKUP(H2,Athletes!$A:$B,2,FALSE)),"?",VLOOKUP(H2,Athletes!$A:$B,2,FALSE)))</f>
        <v>Abagayle Marbare</v>
      </c>
      <c r="I3" s="95" t="str">
        <f>IF(I2="","",IF(ISERROR(VLOOKUP(I2,Athletes!$A:$B,2,FALSE)),"?",VLOOKUP(I2,Athletes!$A:$B,2,FALSE)))</f>
        <v>Phoenix Bourne</v>
      </c>
      <c r="J3" s="95" t="str">
        <f>IF(J2="","",IF(ISERROR(VLOOKUP(J2,Athletes!$A:$B,2,FALSE)),"?",VLOOKUP(J2,Athletes!$A:$B,2,FALSE)))</f>
        <v/>
      </c>
      <c r="K3" s="74"/>
      <c r="L3" s="44"/>
      <c r="M3" s="22"/>
      <c r="N3" s="22"/>
      <c r="O3" s="22"/>
      <c r="P3" s="22"/>
      <c r="Q3" s="22"/>
      <c r="R3" s="22"/>
      <c r="S3" s="30"/>
      <c r="T3" s="71"/>
      <c r="U3" s="18"/>
      <c r="V3" s="18"/>
      <c r="W3" s="18"/>
      <c r="X3" s="18"/>
      <c r="Y3" s="18"/>
      <c r="Z3" s="18"/>
      <c r="AA3" s="18"/>
      <c r="AB3" s="18"/>
    </row>
    <row r="4" spans="1:28" ht="14.4" customHeight="1" x14ac:dyDescent="0.25">
      <c r="A4" s="124"/>
      <c r="B4" s="124"/>
      <c r="C4" s="95" t="str">
        <f>IF(C2="","",IF(ISERROR(VLOOKUP(C2,Athletes!$A:$C,3,FALSE)),"?",VLOOKUP(C2,Athletes!$A:$C,3,FALSE)))</f>
        <v>Crawley</v>
      </c>
      <c r="D4" s="95" t="str">
        <f>IF(D2="","",IF(ISERROR(VLOOKUP(D2,Athletes!$A:$C,3,FALSE)),"?",VLOOKUP(D2,Athletes!$A:$C,3,FALSE)))</f>
        <v>Brighton</v>
      </c>
      <c r="E4" s="95" t="str">
        <f>IF(E2="","",IF(ISERROR(VLOOKUP(E2,Athletes!$A:$C,3,FALSE)),"?",VLOOKUP(E2,Athletes!$A:$C,3,FALSE)))</f>
        <v>Chichester</v>
      </c>
      <c r="F4" s="95" t="str">
        <f>IF(F2="","",IF(ISERROR(VLOOKUP(F2,Athletes!$A:$C,3,FALSE)),"?",VLOOKUP(F2,Athletes!$A:$C,3,FALSE)))</f>
        <v>Horsham</v>
      </c>
      <c r="G4" s="95" t="str">
        <f>IF(G2="","",IF(ISERROR(VLOOKUP(G2,Athletes!$A:$C,3,FALSE)),"?",VLOOKUP(G2,Athletes!$A:$C,3,FALSE)))</f>
        <v>Worthing</v>
      </c>
      <c r="H4" s="95" t="str">
        <f>IF(H2="","",IF(ISERROR(VLOOKUP(H2,Athletes!$A:$C,3,FALSE)),"?",VLOOKUP(H2,Athletes!$A:$C,3,FALSE)))</f>
        <v>Lewes</v>
      </c>
      <c r="I4" s="95" t="str">
        <f>IF(I2="","",IF(ISERROR(VLOOKUP(I2,Athletes!$A:$C,3,FALSE)),"?",VLOOKUP(I2,Athletes!$A:$C,3,FALSE)))</f>
        <v>Phoenix</v>
      </c>
      <c r="J4" s="95" t="str">
        <f>IF(J2="","",IF(ISERROR(VLOOKUP(J2,Athletes!$A:$C,3,FALSE)),"?",VLOOKUP(J2,Athletes!$A:$C,3,FALSE)))</f>
        <v/>
      </c>
      <c r="K4" s="74"/>
      <c r="L4" s="44"/>
      <c r="M4" s="22"/>
      <c r="N4" s="22"/>
      <c r="O4" s="22"/>
      <c r="P4" s="22"/>
      <c r="Q4" s="22"/>
      <c r="R4" s="22"/>
      <c r="S4" s="30"/>
      <c r="T4" s="71"/>
      <c r="U4" s="18"/>
      <c r="V4" s="18"/>
      <c r="W4" s="18"/>
      <c r="X4" s="18"/>
      <c r="Y4" s="18"/>
      <c r="Z4" s="18"/>
      <c r="AA4" s="18"/>
      <c r="AB4" s="18"/>
    </row>
    <row r="5" spans="1:28" ht="14.4" x14ac:dyDescent="0.25">
      <c r="A5" s="124"/>
      <c r="B5" s="125"/>
      <c r="C5" s="77">
        <v>13.7</v>
      </c>
      <c r="D5" s="77">
        <v>13.9</v>
      </c>
      <c r="E5" s="77">
        <v>14.4</v>
      </c>
      <c r="F5" s="77">
        <v>14.8</v>
      </c>
      <c r="G5" s="77">
        <v>15.1</v>
      </c>
      <c r="H5" s="77">
        <v>15.7</v>
      </c>
      <c r="I5" s="77">
        <v>16.600000000000001</v>
      </c>
      <c r="J5" s="77"/>
      <c r="K5" s="65"/>
      <c r="L5" s="95">
        <f t="shared" ref="L5:S5" si="0">IF(ISERROR(MATCH(L$1,$U2:$AB2,0)),"",9-MATCH(L$1,$U2:$AB2,0))</f>
        <v>7</v>
      </c>
      <c r="M5" s="95">
        <f t="shared" si="0"/>
        <v>8</v>
      </c>
      <c r="N5" s="92">
        <f t="shared" si="0"/>
        <v>6</v>
      </c>
      <c r="O5" s="92" t="str">
        <f t="shared" si="0"/>
        <v/>
      </c>
      <c r="P5" s="92">
        <f t="shared" si="0"/>
        <v>5</v>
      </c>
      <c r="Q5" s="92">
        <f t="shared" si="0"/>
        <v>3</v>
      </c>
      <c r="R5" s="92">
        <f t="shared" si="0"/>
        <v>2</v>
      </c>
      <c r="S5" s="92">
        <f t="shared" si="0"/>
        <v>4</v>
      </c>
      <c r="T5" s="72"/>
      <c r="U5" s="18"/>
      <c r="V5" s="18"/>
      <c r="W5" s="18"/>
      <c r="X5" s="18"/>
      <c r="Y5" s="18"/>
      <c r="Z5" s="18"/>
      <c r="AA5" s="18"/>
      <c r="AB5" s="18"/>
    </row>
    <row r="6" spans="1:28" ht="14.4" x14ac:dyDescent="0.25">
      <c r="A6" s="124"/>
      <c r="B6" s="124" t="s">
        <v>18</v>
      </c>
      <c r="C6" s="14">
        <v>27</v>
      </c>
      <c r="D6" s="14">
        <v>52</v>
      </c>
      <c r="E6" s="14">
        <v>265</v>
      </c>
      <c r="F6" s="14">
        <v>83</v>
      </c>
      <c r="G6" s="14">
        <v>172</v>
      </c>
      <c r="H6" s="14">
        <v>216</v>
      </c>
      <c r="J6" s="14"/>
      <c r="K6" s="65"/>
      <c r="L6" s="22"/>
      <c r="M6" s="22"/>
      <c r="N6" s="22"/>
      <c r="O6" s="22"/>
      <c r="P6" s="22"/>
      <c r="Q6" s="22"/>
      <c r="R6" s="22"/>
      <c r="S6" s="30"/>
      <c r="T6" s="71"/>
      <c r="U6" s="95" t="str">
        <f>IF(C6="","",IF(ISERROR(VLOOKUP(C6,Athletes!$A:$C,3,FALSE)),"?",VLOOKUP(C6,Athletes!$A:$C,3,FALSE)))</f>
        <v>Brighton</v>
      </c>
      <c r="V6" s="95" t="str">
        <f>IF(D6="","",IF(ISERROR(VLOOKUP(D6,Athletes!$A:$C,3,FALSE)),"?",VLOOKUP(D6,Athletes!$A:$C,3,FALSE)))</f>
        <v>Crawley</v>
      </c>
      <c r="W6" s="92" t="str">
        <f>IF(E6="","",IF(ISERROR(VLOOKUP(E6,Athletes!$A:$C,3,FALSE)),"?",VLOOKUP(E6,Athletes!$A:$C,3,FALSE)))</f>
        <v>Worthing</v>
      </c>
      <c r="X6" s="92" t="str">
        <f>IF(F6="","",IF(ISERROR(VLOOKUP(F6,Athletes!$A:$C,3,FALSE)),"?",VLOOKUP(F6,Athletes!$A:$C,3,FALSE)))</f>
        <v>Chichester</v>
      </c>
      <c r="Y6" s="92" t="str">
        <f>IF(G6="","",IF(ISERROR(VLOOKUP(G6,Athletes!$A:$C,3,FALSE)),"?",VLOOKUP(G6,Athletes!$A:$C,3,FALSE)))</f>
        <v>Lewes</v>
      </c>
      <c r="Z6" s="92" t="str">
        <f>IF(H6="","",IF(ISERROR(VLOOKUP(H6,Athletes!$A:$C,3,FALSE)),"?",VLOOKUP(H6,Athletes!$A:$C,3,FALSE)))</f>
        <v>Phoenix</v>
      </c>
      <c r="AA6" s="92" t="str">
        <f>IF(I6="","",IF(ISERROR(VLOOKUP(I6,Athletes!$A:$C,3,FALSE)),"?",VLOOKUP(I6,Athletes!$A:$C,3,FALSE)))</f>
        <v/>
      </c>
      <c r="AB6" s="92" t="str">
        <f>IF(J6="","",IF(ISERROR(VLOOKUP(J6,Athletes!$A:$C,3,FALSE)),"?",VLOOKUP(J6,Athletes!$A:$C,3,FALSE)))</f>
        <v/>
      </c>
    </row>
    <row r="7" spans="1:28" ht="14.4" x14ac:dyDescent="0.25">
      <c r="A7" s="124"/>
      <c r="B7" s="124"/>
      <c r="C7" s="95" t="str">
        <f>IF(C6="","",IF(ISERROR(VLOOKUP(C6,Athletes!$A:$B,2,FALSE)),"?",VLOOKUP(C6,Athletes!$A:$B,2,FALSE)))</f>
        <v>Klara Novak-Wightman</v>
      </c>
      <c r="D7" s="95" t="str">
        <f>IF(D6="","",IF(ISERROR(VLOOKUP(D6,Athletes!$A:$B,2,FALSE)),"?",VLOOKUP(D6,Athletes!$A:$B,2,FALSE)))</f>
        <v>Ava Kirkup</v>
      </c>
      <c r="E7" s="95" t="str">
        <f>IF(E6="","",IF(ISERROR(VLOOKUP(E6,Athletes!$A:$B,2,FALSE)),"?",VLOOKUP(E6,Athletes!$A:$B,2,FALSE)))</f>
        <v>Sienna Calvert</v>
      </c>
      <c r="F7" s="95" t="str">
        <f>IF(F6="","",IF(ISERROR(VLOOKUP(F6,Athletes!$A:$B,2,FALSE)),"?",VLOOKUP(F6,Athletes!$A:$B,2,FALSE)))</f>
        <v>Katie Bates</v>
      </c>
      <c r="G7" s="95" t="str">
        <f>IF(G6="","",IF(ISERROR(VLOOKUP(G6,Athletes!$A:$B,2,FALSE)),"?",VLOOKUP(G6,Athletes!$A:$B,2,FALSE)))</f>
        <v>Violet Bassett</v>
      </c>
      <c r="H7" s="95" t="str">
        <f>IF(H6="","",IF(ISERROR(VLOOKUP(H6,Athletes!$A:$B,2,FALSE)),"?",VLOOKUP(H6,Athletes!$A:$B,2,FALSE)))</f>
        <v>Charlotte  Chan</v>
      </c>
      <c r="I7" s="95" t="str">
        <f>IF(I6="","",IF(ISERROR(VLOOKUP(I6,Athletes!$A:$B,2,FALSE)),"?",VLOOKUP(I6,Athletes!$A:$B,2,FALSE)))</f>
        <v/>
      </c>
      <c r="J7" s="95" t="str">
        <f>IF(J6="","",IF(ISERROR(VLOOKUP(J6,Athletes!$A:$B,2,FALSE)),"?",VLOOKUP(J6,Athletes!$A:$B,2,FALSE)))</f>
        <v/>
      </c>
      <c r="K7" s="65"/>
      <c r="L7" s="22"/>
      <c r="M7" s="22"/>
      <c r="N7" s="22"/>
      <c r="O7" s="22"/>
      <c r="P7" s="22"/>
      <c r="Q7" s="22"/>
      <c r="R7" s="22"/>
      <c r="S7" s="30"/>
      <c r="T7" s="71"/>
      <c r="U7" s="18"/>
      <c r="V7" s="18"/>
      <c r="W7" s="18"/>
      <c r="X7" s="18"/>
      <c r="Y7" s="18"/>
      <c r="Z7" s="18"/>
      <c r="AA7" s="18"/>
      <c r="AB7" s="18"/>
    </row>
    <row r="8" spans="1:28" ht="14.4" x14ac:dyDescent="0.25">
      <c r="A8" s="124"/>
      <c r="B8" s="124"/>
      <c r="C8" s="95" t="str">
        <f>IF(C6="","",IF(ISERROR(VLOOKUP(C6,Athletes!$A:$C,3,FALSE)),"?",VLOOKUP(C6,Athletes!$A:$C,3,FALSE)))</f>
        <v>Brighton</v>
      </c>
      <c r="D8" s="95" t="str">
        <f>IF(D6="","",IF(ISERROR(VLOOKUP(D6,Athletes!$A:$C,3,FALSE)),"?",VLOOKUP(D6,Athletes!$A:$C,3,FALSE)))</f>
        <v>Crawley</v>
      </c>
      <c r="E8" s="95" t="str">
        <f>IF(E6="","",IF(ISERROR(VLOOKUP(E6,Athletes!$A:$C,3,FALSE)),"?",VLOOKUP(E6,Athletes!$A:$C,3,FALSE)))</f>
        <v>Worthing</v>
      </c>
      <c r="F8" s="95" t="str">
        <f>IF(F6="","",IF(ISERROR(VLOOKUP(F6,Athletes!$A:$C,3,FALSE)),"?",VLOOKUP(F6,Athletes!$A:$C,3,FALSE)))</f>
        <v>Chichester</v>
      </c>
      <c r="G8" s="95" t="str">
        <f>IF(G6="","",IF(ISERROR(VLOOKUP(G6,Athletes!$A:$C,3,FALSE)),"?",VLOOKUP(G6,Athletes!$A:$C,3,FALSE)))</f>
        <v>Lewes</v>
      </c>
      <c r="H8" s="95" t="str">
        <f>IF(H6="","",IF(ISERROR(VLOOKUP(H6,Athletes!$A:$C,3,FALSE)),"?",VLOOKUP(H6,Athletes!$A:$C,3,FALSE)))</f>
        <v>Phoenix</v>
      </c>
      <c r="I8" s="95" t="str">
        <f>IF(I7="","",IF(ISERROR(VLOOKUP(I7,Athletes!$A:$B,2,FALSE)),"?",VLOOKUP(I7,Athletes!$A:$B,2,FALSE)))</f>
        <v/>
      </c>
      <c r="J8" s="95" t="str">
        <f>IF(J7="","",IF(ISERROR(VLOOKUP(J7,Athletes!$A:$B,2,FALSE)),"?",VLOOKUP(J7,Athletes!$A:$B,2,FALSE)))</f>
        <v/>
      </c>
      <c r="K8" s="65"/>
      <c r="L8" s="22"/>
      <c r="M8" s="22"/>
      <c r="N8" s="22"/>
      <c r="O8" s="22"/>
      <c r="P8" s="22"/>
      <c r="Q8" s="22"/>
      <c r="R8" s="22"/>
      <c r="S8" s="30"/>
      <c r="T8" s="71"/>
      <c r="U8" s="18"/>
      <c r="V8" s="18"/>
      <c r="W8" s="18"/>
      <c r="X8" s="18"/>
      <c r="Y8" s="18"/>
      <c r="Z8" s="18"/>
      <c r="AA8" s="18"/>
      <c r="AB8" s="18"/>
    </row>
    <row r="9" spans="1:28" ht="14.4" x14ac:dyDescent="0.25">
      <c r="A9" s="125"/>
      <c r="B9" s="125"/>
      <c r="C9" s="77">
        <v>13.7</v>
      </c>
      <c r="D9" s="77">
        <v>14.8</v>
      </c>
      <c r="E9" s="77">
        <v>15.1</v>
      </c>
      <c r="F9" s="77">
        <v>15.7</v>
      </c>
      <c r="G9" s="77">
        <v>16</v>
      </c>
      <c r="H9" s="77">
        <v>16.600000000000001</v>
      </c>
      <c r="I9" s="78"/>
      <c r="J9" s="77"/>
      <c r="K9" s="65"/>
      <c r="L9" s="95">
        <f t="shared" ref="L9:S9" si="1">IF(ISERROR(MATCH(L$1,$U6:$AB6,0)),"",9-MATCH(L$1,$U6:$AB6,0))</f>
        <v>8</v>
      </c>
      <c r="M9" s="95">
        <f t="shared" si="1"/>
        <v>7</v>
      </c>
      <c r="N9" s="92">
        <f t="shared" si="1"/>
        <v>5</v>
      </c>
      <c r="O9" s="92" t="str">
        <f t="shared" si="1"/>
        <v/>
      </c>
      <c r="P9" s="92" t="str">
        <f t="shared" si="1"/>
        <v/>
      </c>
      <c r="Q9" s="92">
        <f t="shared" si="1"/>
        <v>4</v>
      </c>
      <c r="R9" s="92">
        <f t="shared" si="1"/>
        <v>3</v>
      </c>
      <c r="S9" s="92">
        <f t="shared" si="1"/>
        <v>6</v>
      </c>
      <c r="T9" s="72"/>
      <c r="U9" s="18"/>
      <c r="V9" s="18"/>
      <c r="W9" s="18"/>
      <c r="X9" s="18"/>
      <c r="Y9" s="18"/>
      <c r="Z9" s="18"/>
      <c r="AA9" s="18"/>
      <c r="AB9" s="18"/>
    </row>
    <row r="10" spans="1:28" ht="14.4" x14ac:dyDescent="0.25">
      <c r="A10" s="127" t="s">
        <v>19</v>
      </c>
      <c r="B10" s="127" t="s">
        <v>17</v>
      </c>
      <c r="C10" s="76">
        <v>1</v>
      </c>
      <c r="D10" s="76">
        <v>209</v>
      </c>
      <c r="E10" s="76">
        <v>50</v>
      </c>
      <c r="F10" s="76">
        <v>262</v>
      </c>
      <c r="G10" s="76">
        <v>172</v>
      </c>
      <c r="H10" s="76">
        <v>82</v>
      </c>
      <c r="I10" s="25"/>
      <c r="J10" s="14"/>
      <c r="K10" s="65"/>
      <c r="L10" s="43"/>
      <c r="M10" s="26"/>
      <c r="N10" s="26"/>
      <c r="O10" s="26"/>
      <c r="P10" s="26"/>
      <c r="Q10" s="26"/>
      <c r="R10" s="26"/>
      <c r="S10" s="31"/>
      <c r="T10" s="71"/>
      <c r="U10" s="95" t="str">
        <f>IF(C10="","",IF(ISERROR(VLOOKUP(C10,Athletes!$A:$C,3,FALSE)),"?",VLOOKUP(C10,Athletes!$A:$C,3,FALSE)))</f>
        <v>Brighton</v>
      </c>
      <c r="V10" s="95" t="str">
        <f>IF(D10="","",IF(ISERROR(VLOOKUP(D10,Athletes!$A:$C,3,FALSE)),"?",VLOOKUP(D10,Athletes!$A:$C,3,FALSE)))</f>
        <v>Phoenix</v>
      </c>
      <c r="W10" s="92" t="str">
        <f>IF(E10="","",IF(ISERROR(VLOOKUP(E10,Athletes!$A:$C,3,FALSE)),"?",VLOOKUP(E10,Athletes!$A:$C,3,FALSE)))</f>
        <v>Crawley</v>
      </c>
      <c r="X10" s="92" t="str">
        <f>IF(F10="","",IF(ISERROR(VLOOKUP(F10,Athletes!$A:$C,3,FALSE)),"?",VLOOKUP(F10,Athletes!$A:$C,3,FALSE)))</f>
        <v>Worthing</v>
      </c>
      <c r="Y10" s="92" t="str">
        <f>IF(G10="","",IF(ISERROR(VLOOKUP(G10,Athletes!$A:$C,3,FALSE)),"?",VLOOKUP(G10,Athletes!$A:$C,3,FALSE)))</f>
        <v>Lewes</v>
      </c>
      <c r="Z10" s="92" t="str">
        <f>IF(H10="","",IF(ISERROR(VLOOKUP(H10,Athletes!$A:$C,3,FALSE)),"?",VLOOKUP(H10,Athletes!$A:$C,3,FALSE)))</f>
        <v>Chichester</v>
      </c>
      <c r="AA10" s="92" t="str">
        <f>IF(I10="","",IF(ISERROR(VLOOKUP(I10,Athletes!$A:$C,3,FALSE)),"?",VLOOKUP(I10,Athletes!$A:$C,3,FALSE)))</f>
        <v/>
      </c>
      <c r="AB10" s="92" t="str">
        <f>IF(J10="","",IF(ISERROR(VLOOKUP(J10,Athletes!$A:$C,3,FALSE)),"?",VLOOKUP(J10,Athletes!$A:$C,3,FALSE)))</f>
        <v/>
      </c>
    </row>
    <row r="11" spans="1:28" ht="14.4" x14ac:dyDescent="0.25">
      <c r="A11" s="128"/>
      <c r="B11" s="128"/>
      <c r="C11" s="95" t="str">
        <f>IF(C10="","",IF(ISERROR(VLOOKUP(C10,Athletes!$A:$B,2,FALSE)),"?",VLOOKUP(C10,Athletes!$A:$B,2,FALSE)))</f>
        <v>Florence Matten</v>
      </c>
      <c r="D11" s="95" t="str">
        <f>IF(D10="","",IF(ISERROR(VLOOKUP(D10,Athletes!$A:$B,2,FALSE)),"?",VLOOKUP(D10,Athletes!$A:$B,2,FALSE)))</f>
        <v>Marie Leclercq</v>
      </c>
      <c r="E11" s="95" t="str">
        <f>IF(E10="","",IF(ISERROR(VLOOKUP(E10,Athletes!$A:$B,2,FALSE)),"?",VLOOKUP(E10,Athletes!$A:$B,2,FALSE)))</f>
        <v>Josie Felstead</v>
      </c>
      <c r="F11" s="95" t="str">
        <f>IF(F10="","",IF(ISERROR(VLOOKUP(F10,Athletes!$A:$B,2,FALSE)),"?",VLOOKUP(F10,Athletes!$A:$B,2,FALSE)))</f>
        <v>Indie Capon</v>
      </c>
      <c r="G11" s="95" t="str">
        <f>IF(G10="","",IF(ISERROR(VLOOKUP(G10,Athletes!$A:$B,2,FALSE)),"?",VLOOKUP(G10,Athletes!$A:$B,2,FALSE)))</f>
        <v>Violet Bassett</v>
      </c>
      <c r="H11" s="95" t="str">
        <f>IF(H10="","",IF(ISERROR(VLOOKUP(H10,Athletes!$A:$B,2,FALSE)),"?",VLOOKUP(H10,Athletes!$A:$B,2,FALSE)))</f>
        <v>Ella Franklin</v>
      </c>
      <c r="I11" s="95" t="str">
        <f>IF(I10="","",IF(ISERROR(VLOOKUP(I10,Athletes!$A:$B,2,FALSE)),"?",VLOOKUP(I10,Athletes!$A:$B,2,FALSE)))</f>
        <v/>
      </c>
      <c r="J11" s="95" t="str">
        <f>IF(J10="","",IF(ISERROR(VLOOKUP(J10,Athletes!$A:$B,2,FALSE)),"?",VLOOKUP(J10,Athletes!$A:$B,2,FALSE)))</f>
        <v/>
      </c>
      <c r="K11" s="65"/>
      <c r="L11" s="44"/>
      <c r="M11" s="22"/>
      <c r="N11" s="22"/>
      <c r="O11" s="22"/>
      <c r="P11" s="22"/>
      <c r="Q11" s="22"/>
      <c r="R11" s="22"/>
      <c r="S11" s="30"/>
      <c r="T11" s="71"/>
      <c r="U11" s="18"/>
      <c r="V11" s="18"/>
      <c r="W11" s="18"/>
      <c r="X11" s="18"/>
      <c r="Y11" s="18"/>
      <c r="Z11" s="18"/>
      <c r="AA11" s="18"/>
      <c r="AB11" s="18"/>
    </row>
    <row r="12" spans="1:28" ht="14.4" x14ac:dyDescent="0.25">
      <c r="A12" s="128"/>
      <c r="B12" s="128"/>
      <c r="C12" s="95" t="str">
        <f>IF(C10="","",IF(ISERROR(VLOOKUP(C10,Athletes!$A:$C,3,FALSE)),"?",VLOOKUP(C10,Athletes!$A:$C,3,FALSE)))</f>
        <v>Brighton</v>
      </c>
      <c r="D12" s="95" t="str">
        <f>IF(D10="","",IF(ISERROR(VLOOKUP(D10,Athletes!$A:$C,3,FALSE)),"?",VLOOKUP(D10,Athletes!$A:$C,3,FALSE)))</f>
        <v>Phoenix</v>
      </c>
      <c r="E12" s="95" t="str">
        <f>IF(E10="","",IF(ISERROR(VLOOKUP(E10,Athletes!$A:$C,3,FALSE)),"?",VLOOKUP(E10,Athletes!$A:$C,3,FALSE)))</f>
        <v>Crawley</v>
      </c>
      <c r="F12" s="95" t="str">
        <f>IF(F10="","",IF(ISERROR(VLOOKUP(F10,Athletes!$A:$C,3,FALSE)),"?",VLOOKUP(F10,Athletes!$A:$C,3,FALSE)))</f>
        <v>Worthing</v>
      </c>
      <c r="G12" s="95" t="str">
        <f>IF(G10="","",IF(ISERROR(VLOOKUP(G10,Athletes!$A:$C,3,FALSE)),"?",VLOOKUP(G10,Athletes!$A:$C,3,FALSE)))</f>
        <v>Lewes</v>
      </c>
      <c r="H12" s="95" t="str">
        <f>IF(H10="","",IF(ISERROR(VLOOKUP(H10,Athletes!$A:$C,3,FALSE)),"?",VLOOKUP(H10,Athletes!$A:$C,3,FALSE)))</f>
        <v>Chichester</v>
      </c>
      <c r="I12" s="95"/>
      <c r="J12" s="95"/>
      <c r="K12" s="65"/>
      <c r="L12" s="44"/>
      <c r="M12" s="22"/>
      <c r="N12" s="22"/>
      <c r="O12" s="22"/>
      <c r="P12" s="22"/>
      <c r="Q12" s="22"/>
      <c r="R12" s="22"/>
      <c r="S12" s="30"/>
      <c r="T12" s="71"/>
      <c r="U12" s="18"/>
      <c r="V12" s="18"/>
      <c r="W12" s="18"/>
      <c r="X12" s="18"/>
      <c r="Y12" s="18"/>
      <c r="Z12" s="18"/>
      <c r="AA12" s="18"/>
      <c r="AB12" s="18"/>
    </row>
    <row r="13" spans="1:28" ht="14.4" x14ac:dyDescent="0.25">
      <c r="A13" s="128"/>
      <c r="B13" s="129"/>
      <c r="C13" s="77">
        <v>61.2</v>
      </c>
      <c r="D13" s="77">
        <v>65.599999999999994</v>
      </c>
      <c r="E13" s="77">
        <v>65.8</v>
      </c>
      <c r="F13" s="77">
        <v>66.7</v>
      </c>
      <c r="G13" s="77">
        <v>69.3</v>
      </c>
      <c r="H13" s="77">
        <v>70.900000000000006</v>
      </c>
      <c r="I13" s="77"/>
      <c r="J13" s="77"/>
      <c r="K13" s="65"/>
      <c r="L13" s="95">
        <f t="shared" ref="L13:S13" si="2">IF(ISERROR(MATCH(L$1,$U10:$AB10,0)),"",9-MATCH(L$1,$U10:$AB10,0))</f>
        <v>8</v>
      </c>
      <c r="M13" s="95">
        <f t="shared" si="2"/>
        <v>6</v>
      </c>
      <c r="N13" s="92">
        <f t="shared" si="2"/>
        <v>3</v>
      </c>
      <c r="O13" s="92" t="str">
        <f t="shared" si="2"/>
        <v/>
      </c>
      <c r="P13" s="92" t="str">
        <f t="shared" si="2"/>
        <v/>
      </c>
      <c r="Q13" s="92">
        <f t="shared" si="2"/>
        <v>4</v>
      </c>
      <c r="R13" s="92">
        <f t="shared" si="2"/>
        <v>7</v>
      </c>
      <c r="S13" s="92">
        <f t="shared" si="2"/>
        <v>5</v>
      </c>
      <c r="T13" s="72"/>
      <c r="U13" s="18"/>
      <c r="V13" s="18"/>
      <c r="W13" s="18"/>
      <c r="X13" s="18"/>
      <c r="Y13" s="18"/>
      <c r="Z13" s="18"/>
      <c r="AA13" s="18"/>
      <c r="AB13" s="18"/>
    </row>
    <row r="14" spans="1:28" ht="14.4" x14ac:dyDescent="0.25">
      <c r="A14" s="128"/>
      <c r="B14" s="128" t="s">
        <v>18</v>
      </c>
      <c r="C14" s="14">
        <v>51</v>
      </c>
      <c r="D14" s="14">
        <v>25</v>
      </c>
      <c r="E14" s="14">
        <v>201</v>
      </c>
      <c r="F14" s="14">
        <v>174</v>
      </c>
      <c r="G14" s="14">
        <v>266</v>
      </c>
      <c r="H14" s="14">
        <v>83</v>
      </c>
      <c r="I14" s="14"/>
      <c r="J14" s="14"/>
      <c r="K14" s="65"/>
      <c r="L14" s="22"/>
      <c r="M14" s="22"/>
      <c r="N14" s="22"/>
      <c r="O14" s="22"/>
      <c r="P14" s="22"/>
      <c r="Q14" s="22"/>
      <c r="R14" s="22"/>
      <c r="S14" s="30"/>
      <c r="T14" s="71"/>
      <c r="U14" s="95" t="str">
        <f>IF(C14="","",IF(ISERROR(VLOOKUP(C14,Athletes!$A:$C,3,FALSE)),"?",VLOOKUP(C14,Athletes!$A:$C,3,FALSE)))</f>
        <v>Crawley</v>
      </c>
      <c r="V14" s="95" t="str">
        <f>IF(D14="","",IF(ISERROR(VLOOKUP(D14,Athletes!$A:$C,3,FALSE)),"?",VLOOKUP(D14,Athletes!$A:$C,3,FALSE)))</f>
        <v>Brighton</v>
      </c>
      <c r="W14" s="92" t="str">
        <f>IF(E14="","",IF(ISERROR(VLOOKUP(E14,Athletes!$A:$C,3,FALSE)),"?",VLOOKUP(E14,Athletes!$A:$C,3,FALSE)))</f>
        <v>Phoenix</v>
      </c>
      <c r="X14" s="92" t="str">
        <f>IF(F14="","",IF(ISERROR(VLOOKUP(F14,Athletes!$A:$C,3,FALSE)),"?",VLOOKUP(F14,Athletes!$A:$C,3,FALSE)))</f>
        <v>Lewes</v>
      </c>
      <c r="Y14" s="92" t="str">
        <f>IF(G14="","",IF(ISERROR(VLOOKUP(G14,Athletes!$A:$C,3,FALSE)),"?",VLOOKUP(G14,Athletes!$A:$C,3,FALSE)))</f>
        <v>Worthing</v>
      </c>
      <c r="Z14" s="92" t="str">
        <f>IF(H14="","",IF(ISERROR(VLOOKUP(H14,Athletes!$A:$C,3,FALSE)),"?",VLOOKUP(H14,Athletes!$A:$C,3,FALSE)))</f>
        <v>Chichester</v>
      </c>
      <c r="AA14" s="92" t="str">
        <f>IF(I14="","",IF(ISERROR(VLOOKUP(I14,Athletes!$A:$C,3,FALSE)),"?",VLOOKUP(I14,Athletes!$A:$C,3,FALSE)))</f>
        <v/>
      </c>
      <c r="AB14" s="92" t="str">
        <f>IF(J14="","",IF(ISERROR(VLOOKUP(J14,Athletes!$A:$C,3,FALSE)),"?",VLOOKUP(J14,Athletes!$A:$C,3,FALSE)))</f>
        <v/>
      </c>
    </row>
    <row r="15" spans="1:28" ht="14.4" x14ac:dyDescent="0.25">
      <c r="A15" s="128"/>
      <c r="B15" s="128"/>
      <c r="C15" s="95" t="str">
        <f>IF(C14="","",IF(ISERROR(VLOOKUP(C14,Athletes!$A:$B,2,FALSE)),"?",VLOOKUP(C14,Athletes!$A:$B,2,FALSE)))</f>
        <v>Evie Grobel</v>
      </c>
      <c r="D15" s="95" t="str">
        <f>IF(D14="","",IF(ISERROR(VLOOKUP(D14,Athletes!$A:$B,2,FALSE)),"?",VLOOKUP(D14,Athletes!$A:$B,2,FALSE)))</f>
        <v>Ada  Greenaway</v>
      </c>
      <c r="E15" s="95" t="str">
        <f>IF(E14="","",IF(ISERROR(VLOOKUP(E14,Athletes!$A:$B,2,FALSE)),"?",VLOOKUP(E14,Athletes!$A:$B,2,FALSE)))</f>
        <v>Stella Gambie</v>
      </c>
      <c r="F15" s="95" t="str">
        <f>IF(F14="","",IF(ISERROR(VLOOKUP(F14,Athletes!$A:$B,2,FALSE)),"?",VLOOKUP(F14,Athletes!$A:$B,2,FALSE)))</f>
        <v>Pippa Reynolds</v>
      </c>
      <c r="G15" s="95" t="str">
        <f>IF(G14="","",IF(ISERROR(VLOOKUP(G14,Athletes!$A:$B,2,FALSE)),"?",VLOOKUP(G14,Athletes!$A:$B,2,FALSE)))</f>
        <v>Isabella Pineda Bissell</v>
      </c>
      <c r="H15" s="95" t="str">
        <f>IF(H14="","",IF(ISERROR(VLOOKUP(H14,Athletes!$A:$B,2,FALSE)),"?",VLOOKUP(H14,Athletes!$A:$B,2,FALSE)))</f>
        <v>Katie Bates</v>
      </c>
      <c r="I15" s="95" t="str">
        <f>IF(I14="","",IF(ISERROR(VLOOKUP(I14,Athletes!$A:$B,2,FALSE)),"?",VLOOKUP(I14,Athletes!$A:$B,2,FALSE)))</f>
        <v/>
      </c>
      <c r="J15" s="95" t="str">
        <f>IF(J14="","",IF(ISERROR(VLOOKUP(J14,Athletes!$A:$B,2,FALSE)),"?",VLOOKUP(J14,Athletes!$A:$B,2,FALSE)))</f>
        <v/>
      </c>
      <c r="K15" s="65"/>
      <c r="L15" s="22"/>
      <c r="M15" s="22"/>
      <c r="N15" s="22"/>
      <c r="O15" s="22"/>
      <c r="P15" s="22"/>
      <c r="Q15" s="22"/>
      <c r="R15" s="22"/>
      <c r="S15" s="30"/>
      <c r="T15" s="71"/>
      <c r="U15" s="18"/>
      <c r="V15" s="18"/>
      <c r="W15" s="18"/>
      <c r="X15" s="18"/>
      <c r="Y15" s="18"/>
      <c r="Z15" s="18"/>
      <c r="AA15" s="18"/>
      <c r="AB15" s="18"/>
    </row>
    <row r="16" spans="1:28" ht="14.4" x14ac:dyDescent="0.25">
      <c r="A16" s="128"/>
      <c r="B16" s="128"/>
      <c r="C16" s="95" t="str">
        <f>IF(C14="","",IF(ISERROR(VLOOKUP(C14,Athletes!$A:$C,3,FALSE)),"?",VLOOKUP(C14,Athletes!$A:$C,3,FALSE)))</f>
        <v>Crawley</v>
      </c>
      <c r="D16" s="95" t="str">
        <f>IF(D14="","",IF(ISERROR(VLOOKUP(D14,Athletes!$A:$C,3,FALSE)),"?",VLOOKUP(D14,Athletes!$A:$C,3,FALSE)))</f>
        <v>Brighton</v>
      </c>
      <c r="E16" s="95" t="str">
        <f>IF(E14="","",IF(ISERROR(VLOOKUP(E14,Athletes!$A:$C,3,FALSE)),"?",VLOOKUP(E14,Athletes!$A:$C,3,FALSE)))</f>
        <v>Phoenix</v>
      </c>
      <c r="F16" s="95" t="str">
        <f>IF(F14="","",IF(ISERROR(VLOOKUP(F14,Athletes!$A:$C,3,FALSE)),"?",VLOOKUP(F14,Athletes!$A:$C,3,FALSE)))</f>
        <v>Lewes</v>
      </c>
      <c r="G16" s="95" t="str">
        <f>IF(G14="","",IF(ISERROR(VLOOKUP(G14,Athletes!$A:$C,3,FALSE)),"?",VLOOKUP(G14,Athletes!$A:$C,3,FALSE)))</f>
        <v>Worthing</v>
      </c>
      <c r="H16" s="95" t="str">
        <f>IF(H14="","",IF(ISERROR(VLOOKUP(H14,Athletes!$A:$C,3,FALSE)),"?",VLOOKUP(H14,Athletes!$A:$C,3,FALSE)))</f>
        <v>Chichester</v>
      </c>
      <c r="I16" s="95" t="str">
        <f>IF(I14="","",IF(ISERROR(VLOOKUP(I14,Athletes!$A:$C,3,FALSE)),"?",VLOOKUP(I14,Athletes!$A:$C,3,FALSE)))</f>
        <v/>
      </c>
      <c r="J16" s="95" t="str">
        <f>IF(J14="","",IF(ISERROR(VLOOKUP(J14,Athletes!$A:$C,3,FALSE)),"?",VLOOKUP(J14,Athletes!$A:$C,3,FALSE)))</f>
        <v/>
      </c>
      <c r="K16" s="65"/>
      <c r="L16" s="22"/>
      <c r="M16" s="22"/>
      <c r="N16" s="22"/>
      <c r="O16" s="22"/>
      <c r="P16" s="22"/>
      <c r="Q16" s="22"/>
      <c r="R16" s="22"/>
      <c r="S16" s="30"/>
      <c r="T16" s="71"/>
      <c r="U16" s="18"/>
      <c r="V16" s="18"/>
      <c r="W16" s="18"/>
      <c r="X16" s="18"/>
      <c r="Y16" s="18"/>
      <c r="Z16" s="18"/>
      <c r="AA16" s="18"/>
      <c r="AB16" s="18"/>
    </row>
    <row r="17" spans="1:28" ht="14.4" x14ac:dyDescent="0.25">
      <c r="A17" s="129"/>
      <c r="B17" s="129"/>
      <c r="C17" s="77">
        <v>60.3</v>
      </c>
      <c r="D17" s="77">
        <v>60.3</v>
      </c>
      <c r="E17" s="77">
        <v>62</v>
      </c>
      <c r="F17" s="77">
        <v>64</v>
      </c>
      <c r="G17" s="77">
        <v>64.400000000000006</v>
      </c>
      <c r="H17" s="77">
        <v>70.099999999999994</v>
      </c>
      <c r="I17" s="77"/>
      <c r="J17" s="77"/>
      <c r="K17" s="65"/>
      <c r="L17" s="95">
        <f t="shared" ref="L17:S17" si="3">IF(ISERROR(MATCH(L$1,$U14:$AB14,0)),"",9-MATCH(L$1,$U14:$AB14,0))</f>
        <v>7</v>
      </c>
      <c r="M17" s="95">
        <f t="shared" si="3"/>
        <v>8</v>
      </c>
      <c r="N17" s="92">
        <f t="shared" si="3"/>
        <v>3</v>
      </c>
      <c r="O17" s="92" t="str">
        <f t="shared" si="3"/>
        <v/>
      </c>
      <c r="P17" s="92" t="str">
        <f t="shared" si="3"/>
        <v/>
      </c>
      <c r="Q17" s="92">
        <f t="shared" si="3"/>
        <v>5</v>
      </c>
      <c r="R17" s="92">
        <f t="shared" si="3"/>
        <v>6</v>
      </c>
      <c r="S17" s="92">
        <f t="shared" si="3"/>
        <v>4</v>
      </c>
      <c r="T17" s="72"/>
      <c r="U17" s="18"/>
      <c r="V17" s="18"/>
      <c r="W17" s="18"/>
      <c r="X17" s="18"/>
      <c r="Y17" s="18"/>
      <c r="Z17" s="18"/>
      <c r="AA17" s="18"/>
      <c r="AB17" s="18"/>
    </row>
    <row r="18" spans="1:28" ht="14.4" x14ac:dyDescent="0.25">
      <c r="A18" s="123" t="s">
        <v>20</v>
      </c>
      <c r="B18" s="123" t="s">
        <v>21</v>
      </c>
      <c r="C18" s="25" t="s">
        <v>53</v>
      </c>
      <c r="D18" s="25" t="s">
        <v>58</v>
      </c>
      <c r="E18" s="25" t="s">
        <v>54</v>
      </c>
      <c r="F18" s="25" t="s">
        <v>55</v>
      </c>
      <c r="G18" s="25" t="s">
        <v>59</v>
      </c>
      <c r="H18" s="25" t="s">
        <v>57</v>
      </c>
      <c r="I18" s="25"/>
      <c r="J18" s="14"/>
      <c r="K18" s="65"/>
      <c r="L18" s="27"/>
      <c r="M18" s="28"/>
      <c r="N18" s="28"/>
      <c r="O18" s="28"/>
      <c r="P18" s="28"/>
      <c r="Q18" s="29"/>
      <c r="R18" s="28"/>
      <c r="S18" s="32"/>
      <c r="T18" s="72"/>
      <c r="U18" s="95" t="str">
        <f t="shared" ref="U18:AB18" si="4">IF(C18="","",C18)</f>
        <v>Brighton</v>
      </c>
      <c r="V18" s="95" t="str">
        <f t="shared" si="4"/>
        <v>Phoenix</v>
      </c>
      <c r="W18" s="92" t="str">
        <f t="shared" si="4"/>
        <v>Crawley</v>
      </c>
      <c r="X18" s="92" t="str">
        <f t="shared" si="4"/>
        <v>Chichester</v>
      </c>
      <c r="Y18" s="92" t="str">
        <f t="shared" si="4"/>
        <v>Worthing</v>
      </c>
      <c r="Z18" s="92" t="str">
        <f t="shared" si="4"/>
        <v>Lewes</v>
      </c>
      <c r="AA18" s="92" t="str">
        <f t="shared" si="4"/>
        <v/>
      </c>
      <c r="AB18" s="92" t="str">
        <f t="shared" si="4"/>
        <v/>
      </c>
    </row>
    <row r="19" spans="1:28" ht="14.4" x14ac:dyDescent="0.25">
      <c r="A19" s="125"/>
      <c r="B19" s="125"/>
      <c r="C19" s="24" t="s">
        <v>134</v>
      </c>
      <c r="D19" s="24" t="s">
        <v>135</v>
      </c>
      <c r="E19" s="24" t="s">
        <v>136</v>
      </c>
      <c r="F19" s="24" t="s">
        <v>137</v>
      </c>
      <c r="G19" s="24" t="s">
        <v>138</v>
      </c>
      <c r="H19" s="24" t="s">
        <v>139</v>
      </c>
      <c r="I19" s="24"/>
      <c r="J19" s="24"/>
      <c r="K19" s="65"/>
      <c r="L19" s="95">
        <f t="shared" ref="L19:S19" si="5">IF(ISERROR(MATCH(L$1,$U18:$AB18,0)),"",18-2*MATCH(L$1,$U18:$AB18,0))</f>
        <v>16</v>
      </c>
      <c r="M19" s="95">
        <f t="shared" si="5"/>
        <v>12</v>
      </c>
      <c r="N19" s="92">
        <f t="shared" si="5"/>
        <v>10</v>
      </c>
      <c r="O19" s="92" t="str">
        <f t="shared" si="5"/>
        <v/>
      </c>
      <c r="P19" s="92" t="str">
        <f t="shared" si="5"/>
        <v/>
      </c>
      <c r="Q19" s="92">
        <f t="shared" si="5"/>
        <v>6</v>
      </c>
      <c r="R19" s="92">
        <f t="shared" si="5"/>
        <v>14</v>
      </c>
      <c r="S19" s="92">
        <f t="shared" si="5"/>
        <v>8</v>
      </c>
      <c r="T19" s="72"/>
      <c r="U19" s="16"/>
      <c r="V19" s="16"/>
      <c r="W19" s="16"/>
      <c r="X19" s="16"/>
      <c r="Y19" s="16"/>
      <c r="Z19" s="16"/>
      <c r="AA19" s="16"/>
      <c r="AB19" s="16"/>
    </row>
    <row r="20" spans="1:28" ht="14.4" x14ac:dyDescent="0.25">
      <c r="A20" s="123" t="s">
        <v>22</v>
      </c>
      <c r="B20" s="123" t="s">
        <v>21</v>
      </c>
      <c r="C20" s="25" t="s">
        <v>53</v>
      </c>
      <c r="D20" s="25" t="s">
        <v>54</v>
      </c>
      <c r="E20" s="25" t="s">
        <v>59</v>
      </c>
      <c r="F20" s="25" t="s">
        <v>58</v>
      </c>
      <c r="G20" s="25" t="s">
        <v>55</v>
      </c>
      <c r="H20" s="25" t="s">
        <v>57</v>
      </c>
      <c r="I20" s="25"/>
      <c r="J20" s="14"/>
      <c r="K20" s="65"/>
      <c r="L20" s="27"/>
      <c r="M20" s="28"/>
      <c r="N20" s="28"/>
      <c r="O20" s="28"/>
      <c r="P20" s="28"/>
      <c r="Q20" s="29"/>
      <c r="R20" s="28"/>
      <c r="S20" s="32"/>
      <c r="T20" s="72"/>
      <c r="U20" s="95" t="str">
        <f t="shared" ref="U20:AB20" si="6">IF(C20="","",C20)</f>
        <v>Brighton</v>
      </c>
      <c r="V20" s="95" t="str">
        <f t="shared" si="6"/>
        <v>Crawley</v>
      </c>
      <c r="W20" s="92" t="str">
        <f t="shared" si="6"/>
        <v>Worthing</v>
      </c>
      <c r="X20" s="92" t="str">
        <f t="shared" si="6"/>
        <v>Phoenix</v>
      </c>
      <c r="Y20" s="92" t="str">
        <f t="shared" si="6"/>
        <v>Chichester</v>
      </c>
      <c r="Z20" s="92" t="str">
        <f t="shared" si="6"/>
        <v>Lewes</v>
      </c>
      <c r="AA20" s="92" t="str">
        <f t="shared" si="6"/>
        <v/>
      </c>
      <c r="AB20" s="92" t="str">
        <f t="shared" si="6"/>
        <v/>
      </c>
    </row>
    <row r="21" spans="1:28" ht="14.4" x14ac:dyDescent="0.25">
      <c r="A21" s="125"/>
      <c r="B21" s="125"/>
      <c r="C21" s="77">
        <v>55.9</v>
      </c>
      <c r="D21" s="77">
        <v>57</v>
      </c>
      <c r="E21" s="77">
        <v>59.2</v>
      </c>
      <c r="F21" s="77">
        <v>60.4</v>
      </c>
      <c r="G21" s="77">
        <v>61.5</v>
      </c>
      <c r="H21" s="77">
        <v>62.2</v>
      </c>
      <c r="I21" s="77"/>
      <c r="J21" s="77"/>
      <c r="K21" s="65"/>
      <c r="L21" s="95">
        <f t="shared" ref="L21:S21" si="7">IF(ISERROR(MATCH(L$1,$U20:$AB20,0)),"",18-2*MATCH(L$1,$U20:$AB20,0))</f>
        <v>16</v>
      </c>
      <c r="M21" s="95">
        <f t="shared" si="7"/>
        <v>14</v>
      </c>
      <c r="N21" s="92">
        <f t="shared" si="7"/>
        <v>8</v>
      </c>
      <c r="O21" s="92" t="str">
        <f t="shared" si="7"/>
        <v/>
      </c>
      <c r="P21" s="92" t="str">
        <f t="shared" si="7"/>
        <v/>
      </c>
      <c r="Q21" s="92">
        <f t="shared" si="7"/>
        <v>6</v>
      </c>
      <c r="R21" s="92">
        <f t="shared" si="7"/>
        <v>10</v>
      </c>
      <c r="S21" s="92">
        <f t="shared" si="7"/>
        <v>12</v>
      </c>
      <c r="T21" s="72"/>
      <c r="U21" s="16"/>
      <c r="V21" s="16"/>
      <c r="W21" s="16"/>
      <c r="X21" s="16"/>
      <c r="Y21" s="16"/>
      <c r="Z21" s="16"/>
      <c r="AA21" s="16"/>
      <c r="AB21" s="16"/>
    </row>
    <row r="22" spans="1:28" ht="14.4" x14ac:dyDescent="0.25">
      <c r="A22" s="123" t="s">
        <v>23</v>
      </c>
      <c r="B22" s="123" t="s">
        <v>17</v>
      </c>
      <c r="C22" s="25">
        <v>48</v>
      </c>
      <c r="D22" s="25">
        <v>16</v>
      </c>
      <c r="E22" s="25">
        <v>175</v>
      </c>
      <c r="F22" s="25">
        <v>141</v>
      </c>
      <c r="G22" s="25">
        <v>84</v>
      </c>
      <c r="H22" s="25">
        <v>263</v>
      </c>
      <c r="I22" s="25"/>
      <c r="J22" s="14"/>
      <c r="K22" s="65"/>
      <c r="L22" s="43"/>
      <c r="M22" s="26"/>
      <c r="N22" s="26"/>
      <c r="O22" s="26"/>
      <c r="P22" s="26"/>
      <c r="Q22" s="26"/>
      <c r="R22" s="26"/>
      <c r="S22" s="31"/>
      <c r="T22" s="71"/>
      <c r="U22" s="95" t="str">
        <f>IF(C22="","",IF(ISERROR(VLOOKUP(C22,Athletes!$A:$C,3,FALSE)),"?",VLOOKUP(C22,Athletes!$A:$C,3,FALSE)))</f>
        <v>Crawley</v>
      </c>
      <c r="V22" s="95" t="str">
        <f>IF(D22="","",IF(ISERROR(VLOOKUP(D22,Athletes!$A:$C,3,FALSE)),"?",VLOOKUP(D22,Athletes!$A:$C,3,FALSE)))</f>
        <v>Brighton</v>
      </c>
      <c r="W22" s="92" t="str">
        <f>IF(E22="","",IF(ISERROR(VLOOKUP(E22,Athletes!$A:$C,3,FALSE)),"?",VLOOKUP(E22,Athletes!$A:$C,3,FALSE)))</f>
        <v>Lewes</v>
      </c>
      <c r="X22" s="92" t="str">
        <f>IF(F22="","",IF(ISERROR(VLOOKUP(F22,Athletes!$A:$C,3,FALSE)),"?",VLOOKUP(F22,Athletes!$A:$C,3,FALSE)))</f>
        <v>Horsham</v>
      </c>
      <c r="Y22" s="92" t="str">
        <f>IF(G22="","",IF(ISERROR(VLOOKUP(G22,Athletes!$A:$C,3,FALSE)),"?",VLOOKUP(G22,Athletes!$A:$C,3,FALSE)))</f>
        <v>Chichester</v>
      </c>
      <c r="Z22" s="92" t="str">
        <f>IF(H22="","",IF(ISERROR(VLOOKUP(H22,Athletes!$A:$C,3,FALSE)),"?",VLOOKUP(H22,Athletes!$A:$C,3,FALSE)))</f>
        <v>Worthing</v>
      </c>
      <c r="AA22" s="92" t="str">
        <f>IF(I22="","",IF(ISERROR(VLOOKUP(I22,Athletes!$A:$C,3,FALSE)),"?",VLOOKUP(I22,Athletes!$A:$C,3,FALSE)))</f>
        <v/>
      </c>
      <c r="AB22" s="92" t="str">
        <f>IF(J22="","",IF(ISERROR(VLOOKUP(J22,Athletes!$A:$C,3,FALSE)),"?",VLOOKUP(J22,Athletes!$A:$C,3,FALSE)))</f>
        <v/>
      </c>
    </row>
    <row r="23" spans="1:28" ht="14.4" x14ac:dyDescent="0.25">
      <c r="A23" s="124"/>
      <c r="B23" s="124"/>
      <c r="C23" s="95" t="str">
        <f>IF(C22="","",IF(ISERROR(VLOOKUP(C22,Athletes!$A:$B,2,FALSE)),"?",VLOOKUP(C22,Athletes!$A:$B,2,FALSE)))</f>
        <v>Adanna Anah</v>
      </c>
      <c r="D23" s="95" t="str">
        <f>IF(D22="","",IF(ISERROR(VLOOKUP(D22,Athletes!$A:$B,2,FALSE)),"?",VLOOKUP(D22,Athletes!$A:$B,2,FALSE)))</f>
        <v>Amelia Dorrington</v>
      </c>
      <c r="E23" s="95" t="str">
        <f>IF(E22="","",IF(ISERROR(VLOOKUP(E22,Athletes!$A:$B,2,FALSE)),"?",VLOOKUP(E22,Athletes!$A:$B,2,FALSE)))</f>
        <v>Sunshine Love</v>
      </c>
      <c r="F23" s="95" t="str">
        <f>IF(F22="","",IF(ISERROR(VLOOKUP(F22,Athletes!$A:$B,2,FALSE)),"?",VLOOKUP(F22,Athletes!$A:$B,2,FALSE)))</f>
        <v xml:space="preserve">Emma   Smale </v>
      </c>
      <c r="G23" s="95" t="str">
        <f>IF(G22="","",IF(ISERROR(VLOOKUP(G22,Athletes!$A:$B,2,FALSE)),"?",VLOOKUP(G22,Athletes!$A:$B,2,FALSE)))</f>
        <v>Mia Hollands</v>
      </c>
      <c r="H23" s="95" t="str">
        <f>IF(H22="","",IF(ISERROR(VLOOKUP(H22,Athletes!$A:$B,2,FALSE)),"?",VLOOKUP(H22,Athletes!$A:$B,2,FALSE)))</f>
        <v>Ilayda Ruso</v>
      </c>
      <c r="I23" s="95"/>
      <c r="J23" s="95" t="str">
        <f>IF(J22="","",IF(ISERROR(VLOOKUP(J22,Athletes!$A:$B,2,FALSE)),"?",VLOOKUP(J22,Athletes!$A:$B,2,FALSE)))</f>
        <v/>
      </c>
      <c r="K23" s="65"/>
      <c r="L23" s="44"/>
      <c r="M23" s="22"/>
      <c r="N23" s="22"/>
      <c r="O23" s="22"/>
      <c r="P23" s="22"/>
      <c r="Q23" s="22"/>
      <c r="R23" s="22"/>
      <c r="S23" s="30"/>
      <c r="T23" s="71"/>
      <c r="U23" s="18"/>
      <c r="V23" s="18"/>
      <c r="W23" s="18"/>
      <c r="X23" s="18"/>
      <c r="Y23" s="18"/>
      <c r="Z23" s="18"/>
      <c r="AA23" s="18"/>
      <c r="AB23" s="18"/>
    </row>
    <row r="24" spans="1:28" ht="14.4" x14ac:dyDescent="0.25">
      <c r="A24" s="124"/>
      <c r="B24" s="124"/>
      <c r="C24" s="95" t="str">
        <f>IF(C22="","",IF(ISERROR(VLOOKUP(C22,Athletes!$A:$C,3,FALSE)),"?",VLOOKUP(C22,Athletes!$A:$C,3,FALSE)))</f>
        <v>Crawley</v>
      </c>
      <c r="D24" s="95" t="str">
        <f>IF(D22="","",IF(ISERROR(VLOOKUP(D22,Athletes!$A:$C,3,FALSE)),"?",VLOOKUP(D22,Athletes!$A:$C,3,FALSE)))</f>
        <v>Brighton</v>
      </c>
      <c r="E24" s="95" t="str">
        <f>IF(E22="","",IF(ISERROR(VLOOKUP(E22,Athletes!$A:$C,3,FALSE)),"?",VLOOKUP(E22,Athletes!$A:$C,3,FALSE)))</f>
        <v>Lewes</v>
      </c>
      <c r="F24" s="95" t="str">
        <f>IF(F22="","",IF(ISERROR(VLOOKUP(F22,Athletes!$A:$C,3,FALSE)),"?",VLOOKUP(F22,Athletes!$A:$C,3,FALSE)))</f>
        <v>Horsham</v>
      </c>
      <c r="G24" s="95" t="str">
        <f>IF(G22="","",IF(ISERROR(VLOOKUP(G22,Athletes!$A:$C,3,FALSE)),"?",VLOOKUP(G22,Athletes!$A:$C,3,FALSE)))</f>
        <v>Chichester</v>
      </c>
      <c r="H24" s="95" t="str">
        <f>IF(H22="","",IF(ISERROR(VLOOKUP(H22,Athletes!$A:$C,3,FALSE)),"?",VLOOKUP(H22,Athletes!$A:$C,3,FALSE)))</f>
        <v>Worthing</v>
      </c>
      <c r="I24" s="95"/>
      <c r="J24" s="95" t="str">
        <f>IF(J22="","",IF(ISERROR(VLOOKUP(J22,Athletes!$A:$C,3,FALSE)),"?",VLOOKUP(J22,Athletes!$A:$C,3,FALSE)))</f>
        <v/>
      </c>
      <c r="K24" s="65"/>
      <c r="L24" s="44"/>
      <c r="M24" s="22"/>
      <c r="N24" s="22"/>
      <c r="O24" s="22"/>
      <c r="P24" s="22"/>
      <c r="Q24" s="22"/>
      <c r="R24" s="22"/>
      <c r="S24" s="30"/>
      <c r="T24" s="71"/>
      <c r="U24" s="18"/>
      <c r="V24" s="18"/>
      <c r="W24" s="18"/>
      <c r="X24" s="18"/>
      <c r="Y24" s="18"/>
      <c r="Z24" s="18"/>
      <c r="AA24" s="18"/>
      <c r="AB24" s="18"/>
    </row>
    <row r="25" spans="1:28" ht="14.4" x14ac:dyDescent="0.25">
      <c r="A25" s="124"/>
      <c r="B25" s="125"/>
      <c r="C25" s="24">
        <v>2.06</v>
      </c>
      <c r="D25" s="24">
        <v>1.98</v>
      </c>
      <c r="E25" s="24">
        <v>1.86</v>
      </c>
      <c r="F25" s="24">
        <v>1.67</v>
      </c>
      <c r="G25" s="24">
        <v>1.6</v>
      </c>
      <c r="H25" s="24">
        <v>1.52</v>
      </c>
      <c r="I25" s="24"/>
      <c r="J25" s="24"/>
      <c r="K25" s="65"/>
      <c r="L25" s="95">
        <f t="shared" ref="L25:S25" si="8">IF(ISERROR(MATCH(L$1,$U22:$AB22,0)),"",9-MATCH(L$1,$U22:$AB22,0)+IF(ISERROR(MATCH(L$1,$U22:$AB22,0)),0,INDEX($U25:$AB25,1,MATCH(L$1,$U22:$AB22,0))))</f>
        <v>7</v>
      </c>
      <c r="M25" s="95">
        <f t="shared" si="8"/>
        <v>8</v>
      </c>
      <c r="N25" s="92">
        <f t="shared" si="8"/>
        <v>4</v>
      </c>
      <c r="O25" s="92" t="str">
        <f t="shared" si="8"/>
        <v/>
      </c>
      <c r="P25" s="92">
        <f t="shared" si="8"/>
        <v>5</v>
      </c>
      <c r="Q25" s="92">
        <f t="shared" si="8"/>
        <v>6</v>
      </c>
      <c r="R25" s="92" t="str">
        <f t="shared" si="8"/>
        <v/>
      </c>
      <c r="S25" s="92">
        <f t="shared" si="8"/>
        <v>3</v>
      </c>
      <c r="T25" s="72"/>
      <c r="U25" s="95">
        <f>IF(C22="","",IF(INDEX($C25:$J25,1,MATCH(U22,$U22:$AB22,0))=INDEX($C25:$J25,1,MATCH(V22,$U22:$AB22,0)),-0.5,0)+IF(INDEX($C25:$J25,1,MATCH(U22,$U22:$AB22,0))=INDEX($C25:$J25,1,MATCH(W22,$U22:$AB22,0)),-0.5,0))</f>
        <v>0</v>
      </c>
      <c r="V25" s="95">
        <f>IF(D22="","",IF(INDEX($C25:$J25,1,MATCH(V22,$U22:$AB22,0))=INDEX($C25:$J25,1,MATCH(U22,$U22:$AB22,0)),0.5,0)+IF(INDEX($C25:$J25,1,MATCH(V22,$U22:$AB22,0))=INDEX($C25:$J25,1,MATCH(W22,$U22:$AB22,0)),-0.5,0)+IF(INDEX($C25:$J25,1,MATCH(V22,$U22:$AB22,0))=INDEX($C25:$J25,1,MATCH(X22,$U22:$AB22,0)),-0.5,0))</f>
        <v>0</v>
      </c>
      <c r="W25" s="92">
        <f>IF(E22="","",IF(INDEX($C25:$J25,1,MATCH(W22,$U22:$AB22,0))=INDEX($C25:$J25,1,MATCH(U22,$U22:$AB22,0)),0.5,0)+IF(INDEX($C25:$J25,1,MATCH(W22,$U22:$AB22,0))=INDEX($C25:$J25,1,MATCH(V22,$U22:$AB22,0)),0.5,0)+IF(INDEX($C25:$J25,1,MATCH(W22,$U22:$AB22,0))=INDEX($C25:$J25,1,MATCH(X22,$U22:$AB22,0)),-0.5,0)+IF(INDEX($C25:$J25,1,MATCH(W22,$U22:$AB22,0))=INDEX($C25:$J25,1,MATCH(Y22,$U22:$AB22,0)),-0.5,0))</f>
        <v>0</v>
      </c>
      <c r="X25" s="92">
        <f>IF(F22="","",IF(INDEX($C25:$J25,1,MATCH(X22,$U22:$AB22,0))=INDEX($C25:$J25,1,MATCH(V22,$U22:$AB22,0)),0.5,0)+IF(INDEX($C25:$J25,1,MATCH(X22,$U22:$AB22,0))=INDEX($C25:$J25,1,MATCH(W22,$U22:$AB22,0)),0.5,0)+IF(INDEX($C25:$J25,1,MATCH(X22,$U22:$AB22,0))=INDEX($C25:$J25,1,MATCH(Y22,$U22:$AB22,0)),-0.5,0)+IF(INDEX($C25:$J25,1,MATCH(X22,$U22:$AB22,0))=INDEX($C25:$J25,1,MATCH(Z22,$U22:$AB22,0)),-0.5,0))</f>
        <v>0</v>
      </c>
      <c r="Y25" s="92">
        <f>IF(G22="","",IF(INDEX($C25:$J25,1,MATCH(Y22,$U22:$AB22,0))=INDEX($C25:$J25,1,MATCH(W22,$U22:$AB22,0)),0.5,0)+IF(INDEX($C25:$J25,1,MATCH(Y22,$U22:$AB22,0))=INDEX($C25:$J25,1,MATCH(X22,$U22:$AB22,0)),0.5,0)+IF(INDEX($C25:$J25,1,MATCH(Y22,$U22:$AB22,0))=INDEX($C25:$J25,1,MATCH(Z22,$U22:$AB22,0)),-0.5,0)+IF(INDEX($C25:$J25,1,MATCH(Y22,$U22:$AB22,0))=INDEX($C25:$J25,1,MATCH(AA22,$U22:$AB22,0)),-0.5,0))</f>
        <v>0</v>
      </c>
      <c r="Z25" s="92">
        <f>IF(H22="","",IF(INDEX($C25:$J25,1,MATCH(Z22,$U22:$AB22,0))=INDEX($C25:$J25,1,MATCH(X22,$U22:$AB22,0)),0.5,0)+IF(INDEX($C25:$J25,1,MATCH(Z22,$U22:$AB22,0))=INDEX($C25:$J25,1,MATCH(Y22,$U22:$AB22,0)),0.5,0)+IF(INDEX($C25:$J25,1,MATCH(Z22,$U22:$AB22,0))=INDEX($C25:$J25,1,MATCH(AA22,$U22:$AB22,0)),-0.5,0)+IF(INDEX($C25:$J25,1,MATCH(Z22,$U22:$AB22,0))=INDEX($C25:$J25,1,MATCH(AB22,$U22:$AB22,0)),-0.5,0))</f>
        <v>0</v>
      </c>
      <c r="AA25" s="92" t="str">
        <f>IF(I22="","",IF(INDEX($C25:$J25,1,MATCH(AA22,$U22:$AB22,0))=INDEX($C25:$J25,1,MATCH(Y22,$U22:$AB22,0)),0.5,0)+IF(INDEX($C25:$J25,1,MATCH(AA22,$U22:$AB22,0))=INDEX($C25:$J25,1,MATCH(Z22,$U22:$AB22,0)),0.5,0)+IF(INDEX($C25:$J25,1,MATCH(AA22,$U22:$AB22,0))=INDEX($C25:$J25,1,MATCH(AB22,$U22:$AB22,0)),-0.5,0))</f>
        <v/>
      </c>
      <c r="AB25" s="92" t="str">
        <f>IF(J22="","",IF(INDEX($C25:$J25,1,MATCH(AB22,$U22:$AB22,0))=INDEX($C25:$J25,1,MATCH(Z22,$U22:$AB22,0)),0.5,0)+IF(INDEX($C25:$J25,1,MATCH(AB22,$U22:$AB22,0))=INDEX($C25:$J25,1,MATCH(AA22,$U22:$AB22,0)),0.5,0))</f>
        <v/>
      </c>
    </row>
    <row r="26" spans="1:28" ht="14.4" x14ac:dyDescent="0.25">
      <c r="A26" s="124"/>
      <c r="B26" s="124" t="s">
        <v>18</v>
      </c>
      <c r="C26" s="14">
        <v>49</v>
      </c>
      <c r="D26" s="14">
        <v>1</v>
      </c>
      <c r="E26" s="14">
        <v>172</v>
      </c>
      <c r="F26" s="14">
        <v>81</v>
      </c>
      <c r="G26" s="14">
        <v>265</v>
      </c>
      <c r="H26" s="14"/>
      <c r="I26" s="14"/>
      <c r="J26" s="14"/>
      <c r="K26" s="65"/>
      <c r="L26" s="22"/>
      <c r="M26" s="22"/>
      <c r="N26" s="22"/>
      <c r="O26" s="22"/>
      <c r="P26" s="22"/>
      <c r="Q26" s="22"/>
      <c r="R26" s="22"/>
      <c r="S26" s="30"/>
      <c r="T26" s="71"/>
      <c r="U26" s="95" t="str">
        <f>IF(C26="","",IF(ISERROR(VLOOKUP(C26,Athletes!$A:$C,3,FALSE)),"?",VLOOKUP(C26,Athletes!$A:$C,3,FALSE)))</f>
        <v>Crawley</v>
      </c>
      <c r="V26" s="95" t="str">
        <f>IF(D26="","",IF(ISERROR(VLOOKUP(D26,Athletes!$A:$C,3,FALSE)),"?",VLOOKUP(D26,Athletes!$A:$C,3,FALSE)))</f>
        <v>Brighton</v>
      </c>
      <c r="W26" s="92" t="str">
        <f>IF(E26="","",IF(ISERROR(VLOOKUP(E26,Athletes!$A:$C,3,FALSE)),"?",VLOOKUP(E26,Athletes!$A:$C,3,FALSE)))</f>
        <v>Lewes</v>
      </c>
      <c r="X26" s="92" t="str">
        <f>IF(F26="","",IF(ISERROR(VLOOKUP(F26,Athletes!$A:$C,3,FALSE)),"?",VLOOKUP(F26,Athletes!$A:$C,3,FALSE)))</f>
        <v>Chichester</v>
      </c>
      <c r="Y26" s="92" t="str">
        <f>IF(G26="","",IF(ISERROR(VLOOKUP(G26,Athletes!$A:$C,3,FALSE)),"?",VLOOKUP(G26,Athletes!$A:$C,3,FALSE)))</f>
        <v>Worthing</v>
      </c>
      <c r="Z26" s="92" t="str">
        <f>IF(H26="","",IF(ISERROR(VLOOKUP(H26,Athletes!$A:$C,3,FALSE)),"?",VLOOKUP(H26,Athletes!$A:$C,3,FALSE)))</f>
        <v/>
      </c>
      <c r="AA26" s="92" t="str">
        <f>IF(I26="","",IF(ISERROR(VLOOKUP(I26,Athletes!$A:$C,3,FALSE)),"?",VLOOKUP(I26,Athletes!$A:$C,3,FALSE)))</f>
        <v/>
      </c>
      <c r="AB26" s="92" t="str">
        <f>IF(J26="","",IF(ISERROR(VLOOKUP(J26,Athletes!$A:$C,3,FALSE)),"?",VLOOKUP(J26,Athletes!$A:$C,3,FALSE)))</f>
        <v/>
      </c>
    </row>
    <row r="27" spans="1:28" ht="14.4" x14ac:dyDescent="0.25">
      <c r="A27" s="124"/>
      <c r="B27" s="124"/>
      <c r="C27" s="95" t="str">
        <f>IF(C26="","",IF(ISERROR(VLOOKUP(C26,Athletes!$A:$B,2,FALSE)),"?",VLOOKUP(C26,Athletes!$A:$B,2,FALSE)))</f>
        <v>Hannah Diouri</v>
      </c>
      <c r="D27" s="95" t="str">
        <f>IF(D26="","",IF(ISERROR(VLOOKUP(D26,Athletes!$A:$B,2,FALSE)),"?",VLOOKUP(D26,Athletes!$A:$B,2,FALSE)))</f>
        <v>Florence Matten</v>
      </c>
      <c r="E27" s="95" t="str">
        <f>IF(E26="","",IF(ISERROR(VLOOKUP(E26,Athletes!$A:$B,2,FALSE)),"?",VLOOKUP(E26,Athletes!$A:$B,2,FALSE)))</f>
        <v>Violet Bassett</v>
      </c>
      <c r="F27" s="95" t="str">
        <f>IF(F26="","",IF(ISERROR(VLOOKUP(F26,Athletes!$A:$B,2,FALSE)),"?",VLOOKUP(F26,Athletes!$A:$B,2,FALSE)))</f>
        <v>Annabella Hollands</v>
      </c>
      <c r="G27" s="95" t="str">
        <f>IF(G26="","",IF(ISERROR(VLOOKUP(G26,Athletes!$A:$B,2,FALSE)),"?",VLOOKUP(G26,Athletes!$A:$B,2,FALSE)))</f>
        <v>Sienna Calvert</v>
      </c>
      <c r="H27" s="95" t="str">
        <f>IF(H26="","",IF(ISERROR(VLOOKUP(H26,Athletes!$A:$B,2,FALSE)),"?",VLOOKUP(H26,Athletes!$A:$B,2,FALSE)))</f>
        <v/>
      </c>
      <c r="I27" s="95" t="str">
        <f>IF(I26="","",IF(ISERROR(VLOOKUP(I26,Athletes!$A:$B,2,FALSE)),"?",VLOOKUP(I26,Athletes!$A:$B,2,FALSE)))</f>
        <v/>
      </c>
      <c r="J27" s="95" t="str">
        <f>IF(J26="","",IF(ISERROR(VLOOKUP(J26,Athletes!$A:$B,2,FALSE)),"?",VLOOKUP(J26,Athletes!$A:$B,2,FALSE)))</f>
        <v/>
      </c>
      <c r="K27" s="65"/>
      <c r="L27" s="22"/>
      <c r="M27" s="22"/>
      <c r="N27" s="22"/>
      <c r="O27" s="22"/>
      <c r="P27" s="22"/>
      <c r="Q27" s="22"/>
      <c r="R27" s="22"/>
      <c r="S27" s="30"/>
      <c r="T27" s="71"/>
      <c r="U27" s="18"/>
      <c r="V27" s="18"/>
      <c r="W27" s="18"/>
      <c r="X27" s="18"/>
      <c r="Y27" s="18"/>
      <c r="Z27" s="18"/>
      <c r="AA27" s="18"/>
      <c r="AB27" s="18"/>
    </row>
    <row r="28" spans="1:28" ht="14.4" x14ac:dyDescent="0.25">
      <c r="A28" s="124"/>
      <c r="B28" s="124"/>
      <c r="C28" s="95" t="str">
        <f>IF(C26="","",IF(ISERROR(VLOOKUP(C26,Athletes!$A:$C,3,FALSE)),"?",VLOOKUP(C26,Athletes!$A:$C,3,FALSE)))</f>
        <v>Crawley</v>
      </c>
      <c r="D28" s="95" t="str">
        <f>IF(D26="","",IF(ISERROR(VLOOKUP(D26,Athletes!$A:$C,3,FALSE)),"?",VLOOKUP(D26,Athletes!$A:$C,3,FALSE)))</f>
        <v>Brighton</v>
      </c>
      <c r="E28" s="95" t="str">
        <f>IF(E26="","",IF(ISERROR(VLOOKUP(E26,Athletes!$A:$C,3,FALSE)),"?",VLOOKUP(E26,Athletes!$A:$C,3,FALSE)))</f>
        <v>Lewes</v>
      </c>
      <c r="F28" s="95" t="str">
        <f>IF(F26="","",IF(ISERROR(VLOOKUP(F26,Athletes!$A:$C,3,FALSE)),"?",VLOOKUP(F26,Athletes!$A:$C,3,FALSE)))</f>
        <v>Chichester</v>
      </c>
      <c r="G28" s="95" t="str">
        <f>IF(G27="","",IF(ISERROR(VLOOKUP(G26,Athletes!$A:$C,3,FALSE)),"?",VLOOKUP(G26,Athletes!$A:$C,3,FALSE)))</f>
        <v>Worthing</v>
      </c>
      <c r="H28" s="95" t="str">
        <f>IF(H27="","",IF(ISERROR(VLOOKUP(H27,Athletes!$A:$B,2,FALSE)),"?",VLOOKUP(H27,Athletes!$A:$B,2,FALSE)))</f>
        <v/>
      </c>
      <c r="I28" s="95" t="str">
        <f>IF(I27="","",IF(ISERROR(VLOOKUP(I27,Athletes!$A:$B,2,FALSE)),"?",VLOOKUP(I27,Athletes!$A:$B,2,FALSE)))</f>
        <v/>
      </c>
      <c r="J28" s="95" t="str">
        <f>IF(J27="","",IF(ISERROR(VLOOKUP(J27,Athletes!$A:$B,2,FALSE)),"?",VLOOKUP(J27,Athletes!$A:$B,2,FALSE)))</f>
        <v/>
      </c>
      <c r="K28" s="65"/>
      <c r="L28" s="22"/>
      <c r="M28" s="22"/>
      <c r="N28" s="22"/>
      <c r="O28" s="22"/>
      <c r="P28" s="22"/>
      <c r="Q28" s="22"/>
      <c r="R28" s="22"/>
      <c r="S28" s="30"/>
      <c r="T28" s="71"/>
      <c r="U28" s="18"/>
      <c r="V28" s="18"/>
      <c r="W28" s="18"/>
      <c r="X28" s="18"/>
      <c r="Y28" s="18"/>
      <c r="Z28" s="18"/>
      <c r="AA28" s="18"/>
      <c r="AB28" s="18"/>
    </row>
    <row r="29" spans="1:28" ht="14.4" x14ac:dyDescent="0.25">
      <c r="A29" s="125"/>
      <c r="B29" s="125"/>
      <c r="C29" s="77">
        <v>2.02</v>
      </c>
      <c r="D29" s="77">
        <v>1.94</v>
      </c>
      <c r="E29" s="77">
        <v>1.6</v>
      </c>
      <c r="F29" s="77">
        <v>1.56</v>
      </c>
      <c r="G29" s="77">
        <v>1.34</v>
      </c>
      <c r="H29" s="77"/>
      <c r="I29" s="77"/>
      <c r="J29" s="77"/>
      <c r="K29" s="65"/>
      <c r="L29" s="95">
        <f t="shared" ref="L29:S29" si="9">IF(ISERROR(MATCH(L$1,$U26:$AB26,0)),"",9-MATCH(L$1,$U26:$AB26,0)+IF(ISERROR(MATCH(L$1,$U26:$AB26,0)),0,INDEX($U29:$AB29,1,MATCH(L$1,$U26:$AB26,0))))</f>
        <v>7</v>
      </c>
      <c r="M29" s="95">
        <f t="shared" si="9"/>
        <v>8</v>
      </c>
      <c r="N29" s="92">
        <f t="shared" si="9"/>
        <v>5</v>
      </c>
      <c r="O29" s="92" t="str">
        <f t="shared" si="9"/>
        <v/>
      </c>
      <c r="P29" s="92" t="str">
        <f t="shared" si="9"/>
        <v/>
      </c>
      <c r="Q29" s="92">
        <f t="shared" si="9"/>
        <v>6</v>
      </c>
      <c r="R29" s="92" t="str">
        <f t="shared" si="9"/>
        <v/>
      </c>
      <c r="S29" s="92">
        <f t="shared" si="9"/>
        <v>4</v>
      </c>
      <c r="T29" s="72"/>
      <c r="U29" s="95">
        <f>IF(C26="","",IF(INDEX($C29:$J29,1,MATCH(U26,$U26:$AB26,0))=INDEX($C29:$J29,1,MATCH(V26,$U26:$AB26,0)),-0.5,0)+IF(INDEX($C29:$J29,1,MATCH(U26,$U26:$AB26,0))=INDEX($C29:$J29,1,MATCH(W26,$U26:$AB26,0)),-0.5,0))</f>
        <v>0</v>
      </c>
      <c r="V29" s="95">
        <f>IF(D26="","",IF(INDEX($C29:$J29,1,MATCH(V26,$U26:$AB26,0))=INDEX($C29:$J29,1,MATCH(U26,$U26:$AB26,0)),0.5,0)+IF(INDEX($C29:$J29,1,MATCH(V26,$U26:$AB26,0))=INDEX($C29:$J29,1,MATCH(W26,$U26:$AB26,0)),-0.5,0)+IF(INDEX($C29:$J29,1,MATCH(V26,$U26:$AB26,0))=INDEX($C29:$J29,1,MATCH(X26,$U26:$AB26,0)),-0.5,0))</f>
        <v>0</v>
      </c>
      <c r="W29" s="92">
        <f>IF(E26="","",IF(INDEX($C29:$J29,1,MATCH(W26,$U26:$AB26,0))=INDEX($C29:$J29,1,MATCH(U26,$U26:$AB26,0)),0.5,0)+IF(INDEX($C29:$J29,1,MATCH(W26,$U26:$AB26,0))=INDEX($C29:$J29,1,MATCH(V26,$U26:$AB26,0)),0.5,0)+IF(INDEX($C29:$J29,1,MATCH(W26,$U26:$AB26,0))=INDEX($C29:$J29,1,MATCH(X26,$U26:$AB26,0)),-0.5,0)+IF(INDEX($C29:$J29,1,MATCH(W26,$U26:$AB26,0))=INDEX($C29:$J29,1,MATCH(Y26,$U26:$AB26,0)),-0.5,0))</f>
        <v>0</v>
      </c>
      <c r="X29" s="92">
        <f>IF(F26="","",IF(INDEX($C29:$J29,1,MATCH(X26,$U26:$AB26,0))=INDEX($C29:$J29,1,MATCH(V26,$U26:$AB26,0)),0.5,0)+IF(INDEX($C29:$J29,1,MATCH(X26,$U26:$AB26,0))=INDEX($C29:$J29,1,MATCH(W26,$U26:$AB26,0)),0.5,0)+IF(INDEX($C29:$J29,1,MATCH(X26,$U26:$AB26,0))=INDEX($C29:$J29,1,MATCH(Y26,$U26:$AB26,0)),-0.5,0)+IF(INDEX($C29:$J29,1,MATCH(X26,$U26:$AB26,0))=INDEX($C29:$J29,1,MATCH(Z26,$U26:$AB26,0)),-0.5,0))</f>
        <v>0</v>
      </c>
      <c r="Y29" s="92">
        <f>IF(G26="","",IF(INDEX($C29:$J29,1,MATCH(Y26,$U26:$AB26,0))=INDEX($C29:$J29,1,MATCH(W26,$U26:$AB26,0)),0.5,0)+IF(INDEX($C29:$J29,1,MATCH(Y26,$U26:$AB26,0))=INDEX($C29:$J29,1,MATCH(X26,$U26:$AB26,0)),0.5,0)+IF(INDEX($C29:$J29,1,MATCH(Y26,$U26:$AB26,0))=INDEX($C29:$J29,1,MATCH(Z26,$U26:$AB26,0)),-0.5,0)+IF(INDEX($C29:$J29,1,MATCH(Y26,$U26:$AB26,0))=INDEX($C29:$J29,1,MATCH(AA26,$U26:$AB26,0)),-0.5,0))</f>
        <v>0</v>
      </c>
      <c r="Z29" s="92" t="str">
        <f>IF(H26="","",IF(INDEX($C29:$J29,1,MATCH(Z26,$U26:$AB26,0))=INDEX($C29:$J29,1,MATCH(X26,$U26:$AB26,0)),0.5,0)+IF(INDEX($C29:$J29,1,MATCH(Z26,$U26:$AB26,0))=INDEX($C29:$J29,1,MATCH(Y26,$U26:$AB26,0)),0.5,0)+IF(INDEX($C29:$J29,1,MATCH(Z26,$U26:$AB26,0))=INDEX($C29:$J29,1,MATCH(AA26,$U26:$AB26,0)),-0.5,0)+IF(INDEX($C29:$J29,1,MATCH(Z26,$U26:$AB26,0))=INDEX($C29:$J29,1,MATCH(AB26,$U26:$AB26,0)),-0.5,0))</f>
        <v/>
      </c>
      <c r="AA29" s="92" t="str">
        <f>IF(I26="","",IF(INDEX($C29:$J29,1,MATCH(AA26,$U26:$AB26,0))=INDEX($C29:$J29,1,MATCH(Y26,$U26:$AB26,0)),0.5,0)+IF(INDEX($C29:$J29,1,MATCH(AA26,$U26:$AB26,0))=INDEX($C29:$J29,1,MATCH(Z26,$U26:$AB26,0)),0.5,0)+IF(INDEX($C29:$J29,1,MATCH(AA26,$U26:$AB26,0))=INDEX($C29:$J29,1,MATCH(AB26,$U26:$AB26,0)),-0.5,0))</f>
        <v/>
      </c>
      <c r="AB29" s="92" t="str">
        <f>IF(J26="","",IF(INDEX($C29:$J29,1,MATCH(AB26,$U26:$AB26,0))=INDEX($C29:$J29,1,MATCH(Z26,$U26:$AB26,0)),0.5,0)+IF(INDEX($C29:$J29,1,MATCH(AB26,$U26:$AB26,0))=INDEX($C29:$J29,1,MATCH(AA26,$U26:$AB26,0)),0.5,0))</f>
        <v/>
      </c>
    </row>
    <row r="30" spans="1:28" ht="14.4" x14ac:dyDescent="0.25">
      <c r="A30" s="124" t="s">
        <v>24</v>
      </c>
      <c r="B30" s="123" t="s">
        <v>17</v>
      </c>
      <c r="C30" s="25">
        <v>48</v>
      </c>
      <c r="D30" s="25">
        <v>209</v>
      </c>
      <c r="E30" s="25">
        <v>84</v>
      </c>
      <c r="F30" s="25">
        <v>23</v>
      </c>
      <c r="G30" s="25">
        <v>174</v>
      </c>
      <c r="H30" s="25">
        <v>263</v>
      </c>
      <c r="I30" s="25"/>
      <c r="J30" s="14"/>
      <c r="K30" s="65"/>
      <c r="L30" s="43"/>
      <c r="M30" s="26"/>
      <c r="N30" s="26"/>
      <c r="O30" s="26"/>
      <c r="P30" s="26"/>
      <c r="Q30" s="26"/>
      <c r="R30" s="26"/>
      <c r="S30" s="31"/>
      <c r="T30" s="71"/>
      <c r="U30" s="95" t="str">
        <f>IF(C30="","",IF(ISERROR(VLOOKUP(C30,Athletes!$A:$C,3,FALSE)),"?",VLOOKUP(C30,Athletes!$A:$C,3,FALSE)))</f>
        <v>Crawley</v>
      </c>
      <c r="V30" s="95" t="str">
        <f>IF(D30="","",IF(ISERROR(VLOOKUP(D30,Athletes!$A:$C,3,FALSE)),"?",VLOOKUP(D30,Athletes!$A:$C,3,FALSE)))</f>
        <v>Phoenix</v>
      </c>
      <c r="W30" s="92" t="str">
        <f>IF(E30="","",IF(ISERROR(VLOOKUP(E30,Athletes!$A:$C,3,FALSE)),"?",VLOOKUP(E30,Athletes!$A:$C,3,FALSE)))</f>
        <v>Chichester</v>
      </c>
      <c r="X30" s="92" t="str">
        <f>IF(F30="","",IF(ISERROR(VLOOKUP(F30,Athletes!$A:$C,3,FALSE)),"?",VLOOKUP(F30,Athletes!$A:$C,3,FALSE)))</f>
        <v>Brighton</v>
      </c>
      <c r="Y30" s="92" t="str">
        <f>IF(G30="","",IF(ISERROR(VLOOKUP(G30,Athletes!$A:$C,3,FALSE)),"?",VLOOKUP(G30,Athletes!$A:$C,3,FALSE)))</f>
        <v>Lewes</v>
      </c>
      <c r="Z30" s="92" t="str">
        <f>IF(H30="","",IF(ISERROR(VLOOKUP(H30,Athletes!$A:$C,3,FALSE)),"?",VLOOKUP(H30,Athletes!$A:$C,3,FALSE)))</f>
        <v>Worthing</v>
      </c>
      <c r="AA30" s="92" t="str">
        <f>IF(I30="","",IF(ISERROR(VLOOKUP(I30,Athletes!$A:$C,3,FALSE)),"?",VLOOKUP(I30,Athletes!$A:$C,3,FALSE)))</f>
        <v/>
      </c>
      <c r="AB30" s="92" t="str">
        <f>IF(J30="","",IF(ISERROR(VLOOKUP(J30,Athletes!$A:$C,3,FALSE)),"?",VLOOKUP(J30,Athletes!$A:$C,3,FALSE)))</f>
        <v/>
      </c>
    </row>
    <row r="31" spans="1:28" ht="14.4" x14ac:dyDescent="0.25">
      <c r="A31" s="124"/>
      <c r="B31" s="124"/>
      <c r="C31" s="95" t="str">
        <f>IF(C30="","",IF(ISERROR(VLOOKUP(C30,Athletes!$A:$B,2,FALSE)),"?",VLOOKUP(C30,Athletes!$A:$B,2,FALSE)))</f>
        <v>Adanna Anah</v>
      </c>
      <c r="D31" s="95" t="str">
        <f>IF(D30="","",IF(ISERROR(VLOOKUP(D30,Athletes!$A:$B,2,FALSE)),"?",VLOOKUP(D30,Athletes!$A:$B,2,FALSE)))</f>
        <v>Marie Leclercq</v>
      </c>
      <c r="E31" s="95" t="str">
        <f>IF(E30="","",IF(ISERROR(VLOOKUP(E30,Athletes!$A:$B,2,FALSE)),"?",VLOOKUP(E30,Athletes!$A:$B,2,FALSE)))</f>
        <v>Mia Hollands</v>
      </c>
      <c r="F31" s="95" t="str">
        <f>IF(F30="","",IF(ISERROR(VLOOKUP(F30,Athletes!$A:$B,2,FALSE)),"?",VLOOKUP(F30,Athletes!$A:$B,2,FALSE)))</f>
        <v>Fleur Vandersheur</v>
      </c>
      <c r="G31" s="95" t="str">
        <f>IF(G30="","",IF(ISERROR(VLOOKUP(G30,Athletes!$A:$B,2,FALSE)),"?",VLOOKUP(G30,Athletes!$A:$B,2,FALSE)))</f>
        <v>Pippa Reynolds</v>
      </c>
      <c r="H31" s="95" t="str">
        <f>IF(H30="","",IF(ISERROR(VLOOKUP(H30,Athletes!$A:$B,2,FALSE)),"?",VLOOKUP(H30,Athletes!$A:$B,2,FALSE)))</f>
        <v>Ilayda Ruso</v>
      </c>
      <c r="I31" s="95"/>
      <c r="J31" s="95" t="str">
        <f>IF(J30="","",IF(ISERROR(VLOOKUP(J30,Athletes!$A:$B,2,FALSE)),"?",VLOOKUP(J30,Athletes!$A:$B,2,FALSE)))</f>
        <v/>
      </c>
      <c r="K31" s="65"/>
      <c r="L31" s="44"/>
      <c r="M31" s="22"/>
      <c r="N31" s="22"/>
      <c r="O31" s="22"/>
      <c r="P31" s="22"/>
      <c r="Q31" s="22"/>
      <c r="R31" s="22"/>
      <c r="S31" s="30"/>
      <c r="T31" s="71"/>
      <c r="U31" s="18"/>
      <c r="V31" s="18"/>
      <c r="W31" s="18"/>
      <c r="X31" s="18"/>
      <c r="Y31" s="18"/>
      <c r="Z31" s="18"/>
      <c r="AA31" s="18"/>
      <c r="AB31" s="18"/>
    </row>
    <row r="32" spans="1:28" ht="14.4" x14ac:dyDescent="0.25">
      <c r="A32" s="124"/>
      <c r="B32" s="124"/>
      <c r="C32" s="95" t="str">
        <f>IF(C30="","",IF(ISERROR(VLOOKUP(C30,Athletes!$A:$C,3,FALSE)),"?",VLOOKUP(C30,Athletes!$A:$C,3,FALSE)))</f>
        <v>Crawley</v>
      </c>
      <c r="D32" s="95" t="str">
        <f>IF(D30="","",IF(ISERROR(VLOOKUP(D30,Athletes!$A:$C,3,FALSE)),"?",VLOOKUP(D30,Athletes!$A:$C,3,FALSE)))</f>
        <v>Phoenix</v>
      </c>
      <c r="E32" s="95" t="str">
        <f>IF(E30="","",IF(ISERROR(VLOOKUP(E30,Athletes!$A:$C,3,FALSE)),"?",VLOOKUP(E30,Athletes!$A:$C,3,FALSE)))</f>
        <v>Chichester</v>
      </c>
      <c r="F32" s="95" t="str">
        <f>IF(F30="","",IF(ISERROR(VLOOKUP(F30,Athletes!$A:$C,3,FALSE)),"?",VLOOKUP(F30,Athletes!$A:$C,3,FALSE)))</f>
        <v>Brighton</v>
      </c>
      <c r="G32" s="95" t="str">
        <f>IF(G30="","",IF(ISERROR(VLOOKUP(G30,Athletes!$A:$C,3,FALSE)),"?",VLOOKUP(G30,Athletes!$A:$C,3,FALSE)))</f>
        <v>Lewes</v>
      </c>
      <c r="H32" s="95" t="str">
        <f>IF(H30="","",IF(ISERROR(VLOOKUP(H30,Athletes!$A:$C,3,FALSE)),"?",VLOOKUP(H30,Athletes!$A:$C,3,FALSE)))</f>
        <v>Worthing</v>
      </c>
      <c r="I32" s="95"/>
      <c r="J32" s="95" t="str">
        <f>IF(J31="","",IF(ISERROR(VLOOKUP(J31,Athletes!$A:$B,2,FALSE)),"?",VLOOKUP(J31,Athletes!$A:$B,2,FALSE)))</f>
        <v/>
      </c>
      <c r="K32" s="65"/>
      <c r="L32" s="44"/>
      <c r="M32" s="22"/>
      <c r="N32" s="22"/>
      <c r="O32" s="22"/>
      <c r="P32" s="22"/>
      <c r="Q32" s="22"/>
      <c r="R32" s="22"/>
      <c r="S32" s="30"/>
      <c r="T32" s="71"/>
      <c r="U32" s="18"/>
      <c r="V32" s="18"/>
      <c r="W32" s="18"/>
      <c r="X32" s="18"/>
      <c r="Y32" s="18"/>
      <c r="Z32" s="18"/>
      <c r="AA32" s="18"/>
      <c r="AB32" s="18"/>
    </row>
    <row r="33" spans="1:28" ht="14.4" x14ac:dyDescent="0.25">
      <c r="A33" s="124"/>
      <c r="B33" s="125"/>
      <c r="C33" s="24">
        <v>56</v>
      </c>
      <c r="D33" s="24">
        <v>45</v>
      </c>
      <c r="E33" s="24">
        <v>40</v>
      </c>
      <c r="F33" s="24">
        <v>39</v>
      </c>
      <c r="G33" s="24">
        <v>34</v>
      </c>
      <c r="H33" s="24">
        <v>26</v>
      </c>
      <c r="I33" s="24"/>
      <c r="J33" s="24"/>
      <c r="K33" s="65"/>
      <c r="L33" s="95">
        <f t="shared" ref="L33:S33" si="10">IF(ISERROR(MATCH(L$1,$U30:$AB30,0)),"",9-MATCH(L$1,$U30:$AB30,0)+IF(ISERROR(MATCH(L$1,$U30:$AB30,0)),0,INDEX($U33:$AB33,1,MATCH(L$1,$U30:$AB30,0))))</f>
        <v>5</v>
      </c>
      <c r="M33" s="95">
        <f t="shared" si="10"/>
        <v>8</v>
      </c>
      <c r="N33" s="92">
        <f t="shared" si="10"/>
        <v>6</v>
      </c>
      <c r="O33" s="92" t="str">
        <f t="shared" si="10"/>
        <v/>
      </c>
      <c r="P33" s="92" t="str">
        <f t="shared" si="10"/>
        <v/>
      </c>
      <c r="Q33" s="92">
        <f t="shared" si="10"/>
        <v>4</v>
      </c>
      <c r="R33" s="92">
        <f t="shared" si="10"/>
        <v>7</v>
      </c>
      <c r="S33" s="92">
        <f t="shared" si="10"/>
        <v>3</v>
      </c>
      <c r="T33" s="72"/>
      <c r="U33" s="95">
        <f>IF(C30="","",IF(INDEX($C33:$J33,1,MATCH(U30,$U30:$AB30,0))=INDEX($C33:$J33,1,MATCH(V30,$U30:$AB30,0)),-0.5,0)+IF(INDEX($C33:$J33,1,MATCH(U30,$U30:$AB30,0))=INDEX($C33:$J33,1,MATCH(W30,$U30:$AB30,0)),-0.5,0))</f>
        <v>0</v>
      </c>
      <c r="V33" s="95">
        <f>IF(D30="","",IF(INDEX($C33:$J33,1,MATCH(V30,$U30:$AB30,0))=INDEX($C33:$J33,1,MATCH(U30,$U30:$AB30,0)),0.5,0)+IF(INDEX($C33:$J33,1,MATCH(V30,$U30:$AB30,0))=INDEX($C33:$J33,1,MATCH(W30,$U30:$AB30,0)),-0.5,0)+IF(INDEX($C33:$J33,1,MATCH(V30,$U30:$AB30,0))=INDEX($C33:$J33,1,MATCH(X30,$U30:$AB30,0)),-0.5,0))</f>
        <v>0</v>
      </c>
      <c r="W33" s="92">
        <f>IF(E30="","",IF(INDEX($C33:$J33,1,MATCH(W30,$U30:$AB30,0))=INDEX($C33:$J33,1,MATCH(U30,$U30:$AB30,0)),0.5,0)+IF(INDEX($C33:$J33,1,MATCH(W30,$U30:$AB30,0))=INDEX($C33:$J33,1,MATCH(V30,$U30:$AB30,0)),0.5,0)+IF(INDEX($C33:$J33,1,MATCH(W30,$U30:$AB30,0))=INDEX($C33:$J33,1,MATCH(X30,$U30:$AB30,0)),-0.5,0)+IF(INDEX($C33:$J33,1,MATCH(W30,$U30:$AB30,0))=INDEX($C33:$J33,1,MATCH(Y30,$U30:$AB30,0)),-0.5,0))</f>
        <v>0</v>
      </c>
      <c r="X33" s="92">
        <f>IF(F30="","",IF(INDEX($C33:$J33,1,MATCH(X30,$U30:$AB30,0))=INDEX($C33:$J33,1,MATCH(V30,$U30:$AB30,0)),0.5,0)+IF(INDEX($C33:$J33,1,MATCH(X30,$U30:$AB30,0))=INDEX($C33:$J33,1,MATCH(W30,$U30:$AB30,0)),0.5,0)+IF(INDEX($C33:$J33,1,MATCH(X30,$U30:$AB30,0))=INDEX($C33:$J33,1,MATCH(Y30,$U30:$AB30,0)),-0.5,0)+IF(INDEX($C33:$J33,1,MATCH(X30,$U30:$AB30,0))=INDEX($C33:$J33,1,MATCH(Z30,$U30:$AB30,0)),-0.5,0))</f>
        <v>0</v>
      </c>
      <c r="Y33" s="92">
        <f>IF(G30="","",IF(INDEX($C33:$J33,1,MATCH(Y30,$U30:$AB30,0))=INDEX($C33:$J33,1,MATCH(W30,$U30:$AB30,0)),0.5,0)+IF(INDEX($C33:$J33,1,MATCH(Y30,$U30:$AB30,0))=INDEX($C33:$J33,1,MATCH(X30,$U30:$AB30,0)),0.5,0)+IF(INDEX($C33:$J33,1,MATCH(Y30,$U30:$AB30,0))=INDEX($C33:$J33,1,MATCH(Z30,$U30:$AB30,0)),-0.5,0)+IF(INDEX($C33:$J33,1,MATCH(Y30,$U30:$AB30,0))=INDEX($C33:$J33,1,MATCH(AA30,$U30:$AB30,0)),-0.5,0))</f>
        <v>0</v>
      </c>
      <c r="Z33" s="92">
        <f>IF(H30="","",IF(INDEX($C33:$J33,1,MATCH(Z30,$U30:$AB30,0))=INDEX($C33:$J33,1,MATCH(X30,$U30:$AB30,0)),0.5,0)+IF(INDEX($C33:$J33,1,MATCH(Z30,$U30:$AB30,0))=INDEX($C33:$J33,1,MATCH(Y30,$U30:$AB30,0)),0.5,0)+IF(INDEX($C33:$J33,1,MATCH(Z30,$U30:$AB30,0))=INDEX($C33:$J33,1,MATCH(AA30,$U30:$AB30,0)),-0.5,0)+IF(INDEX($C33:$J33,1,MATCH(Z30,$U30:$AB30,0))=INDEX($C33:$J33,1,MATCH(AB30,$U30:$AB30,0)),-0.5,0))</f>
        <v>0</v>
      </c>
      <c r="AA33" s="92" t="str">
        <f>IF(I30="","",IF(INDEX($C33:$J33,1,MATCH(AA30,$U30:$AB30,0))=INDEX($C33:$J33,1,MATCH(Y30,$U30:$AB30,0)),0.5,0)+IF(INDEX($C33:$J33,1,MATCH(AA30,$U30:$AB30,0))=INDEX($C33:$J33,1,MATCH(Z30,$U30:$AB30,0)),0.5,0)+IF(INDEX($C33:$J33,1,MATCH(AA30,$U30:$AB30,0))=INDEX($C33:$J33,1,MATCH(AB30,$U30:$AB30,0)),-0.5,0))</f>
        <v/>
      </c>
      <c r="AB33" s="92" t="str">
        <f>IF(J30="","",IF(INDEX($C33:$J33,1,MATCH(AB30,$U30:$AB30,0))=INDEX($C33:$J33,1,MATCH(Z30,$U30:$AB30,0)),0.5,0)+IF(INDEX($C33:$J33,1,MATCH(AB30,$U30:$AB30,0))=INDEX($C33:$J33,1,MATCH(AA30,$U30:$AB30,0)),0.5,0))</f>
        <v/>
      </c>
    </row>
    <row r="34" spans="1:28" ht="14.4" x14ac:dyDescent="0.25">
      <c r="A34" s="124"/>
      <c r="B34" s="124" t="s">
        <v>18</v>
      </c>
      <c r="C34" s="14">
        <v>49</v>
      </c>
      <c r="D34" s="14">
        <v>212</v>
      </c>
      <c r="E34" s="14">
        <v>35</v>
      </c>
      <c r="F34" s="14">
        <v>82</v>
      </c>
      <c r="G34" s="14">
        <v>171</v>
      </c>
      <c r="H34" s="14">
        <v>261</v>
      </c>
      <c r="I34" s="14"/>
      <c r="J34" s="14"/>
      <c r="K34" s="65"/>
      <c r="L34" s="22"/>
      <c r="M34" s="22"/>
      <c r="N34" s="22"/>
      <c r="O34" s="22"/>
      <c r="P34" s="22"/>
      <c r="Q34" s="22"/>
      <c r="R34" s="22"/>
      <c r="S34" s="30"/>
      <c r="T34" s="71"/>
      <c r="U34" s="95" t="str">
        <f>IF(C34="","",IF(ISERROR(VLOOKUP(C34,Athletes!$A:$C,3,FALSE)),"?",VLOOKUP(C34,Athletes!$A:$C,3,FALSE)))</f>
        <v>Crawley</v>
      </c>
      <c r="V34" s="95" t="str">
        <f>IF(D34="","",IF(ISERROR(VLOOKUP(D34,Athletes!$A:$C,3,FALSE)),"?",VLOOKUP(D34,Athletes!$A:$C,3,FALSE)))</f>
        <v>Phoenix</v>
      </c>
      <c r="W34" s="92" t="str">
        <f>IF(E34="","",IF(ISERROR(VLOOKUP(E34,Athletes!$A:$C,3,FALSE)),"?",VLOOKUP(E34,Athletes!$A:$C,3,FALSE)))</f>
        <v>Brighton</v>
      </c>
      <c r="X34" s="92" t="str">
        <f>IF(F34="","",IF(ISERROR(VLOOKUP(F34,Athletes!$A:$C,3,FALSE)),"?",VLOOKUP(F34,Athletes!$A:$C,3,FALSE)))</f>
        <v>Chichester</v>
      </c>
      <c r="Y34" s="92" t="str">
        <f>IF(G34="","",IF(ISERROR(VLOOKUP(G34,Athletes!$A:$C,3,FALSE)),"?",VLOOKUP(G34,Athletes!$A:$C,3,FALSE)))</f>
        <v>Lewes</v>
      </c>
      <c r="Z34" s="92" t="str">
        <f>IF(H34="","",IF(ISERROR(VLOOKUP(H34,Athletes!$A:$C,3,FALSE)),"?",VLOOKUP(H34,Athletes!$A:$C,3,FALSE)))</f>
        <v>Worthing</v>
      </c>
      <c r="AA34" s="92" t="str">
        <f>IF(I34="","",IF(ISERROR(VLOOKUP(I34,Athletes!$A:$C,3,FALSE)),"?",VLOOKUP(I34,Athletes!$A:$C,3,FALSE)))</f>
        <v/>
      </c>
      <c r="AB34" s="92" t="str">
        <f>IF(J34="","",IF(ISERROR(VLOOKUP(J34,Athletes!$A:$C,3,FALSE)),"?",VLOOKUP(J34,Athletes!$A:$C,3,FALSE)))</f>
        <v/>
      </c>
    </row>
    <row r="35" spans="1:28" ht="14.4" x14ac:dyDescent="0.25">
      <c r="A35" s="124"/>
      <c r="B35" s="124"/>
      <c r="C35" s="95" t="str">
        <f>IF(C34="","",IF(ISERROR(VLOOKUP(C34,Athletes!$A:$B,2,FALSE)),"?",VLOOKUP(C34,Athletes!$A:$B,2,FALSE)))</f>
        <v>Hannah Diouri</v>
      </c>
      <c r="D35" s="95" t="str">
        <f>IF(D34="","",IF(ISERROR(VLOOKUP(D34,Athletes!$A:$B,2,FALSE)),"?",VLOOKUP(D34,Athletes!$A:$B,2,FALSE)))</f>
        <v>Phoenix Bourne</v>
      </c>
      <c r="E35" s="95" t="str">
        <f>IF(E34="","",IF(ISERROR(VLOOKUP(E34,Athletes!$A:$B,2,FALSE)),"?",VLOOKUP(E34,Athletes!$A:$B,2,FALSE)))</f>
        <v>Beau Bennett</v>
      </c>
      <c r="F35" s="95" t="str">
        <f>IF(F34="","",IF(ISERROR(VLOOKUP(F34,Athletes!$A:$B,2,FALSE)),"?",VLOOKUP(F34,Athletes!$A:$B,2,FALSE)))</f>
        <v>Ella Franklin</v>
      </c>
      <c r="G35" s="95" t="str">
        <f>IF(G34="","",IF(ISERROR(VLOOKUP(G34,Athletes!$A:$B,2,FALSE)),"?",VLOOKUP(G34,Athletes!$A:$B,2,FALSE)))</f>
        <v>Felicity Frappell</v>
      </c>
      <c r="H35" s="95" t="str">
        <f>IF(H34="","",IF(ISERROR(VLOOKUP(H34,Athletes!$A:$B,2,FALSE)),"?",VLOOKUP(H34,Athletes!$A:$B,2,FALSE)))</f>
        <v>Cerys Justice</v>
      </c>
      <c r="I35" s="95" t="str">
        <f>IF(I34="","",IF(ISERROR(VLOOKUP(I34,Athletes!$A:$B,2,FALSE)),"?",VLOOKUP(I34,Athletes!$A:$B,2,FALSE)))</f>
        <v/>
      </c>
      <c r="J35" s="95" t="str">
        <f>IF(J34="","",IF(ISERROR(VLOOKUP(J34,Athletes!$A:$B,2,FALSE)),"?",VLOOKUP(J34,Athletes!$A:$B,2,FALSE)))</f>
        <v/>
      </c>
      <c r="K35" s="65"/>
      <c r="L35" s="22"/>
      <c r="M35" s="22"/>
      <c r="N35" s="22"/>
      <c r="O35" s="22"/>
      <c r="P35" s="22"/>
      <c r="Q35" s="22"/>
      <c r="R35" s="22"/>
      <c r="S35" s="30"/>
      <c r="T35" s="71"/>
      <c r="U35" s="18"/>
      <c r="V35" s="18"/>
      <c r="W35" s="18"/>
      <c r="X35" s="18"/>
      <c r="Y35" s="18"/>
      <c r="Z35" s="18"/>
      <c r="AA35" s="18"/>
      <c r="AB35" s="18"/>
    </row>
    <row r="36" spans="1:28" ht="14.4" x14ac:dyDescent="0.25">
      <c r="A36" s="124"/>
      <c r="B36" s="124"/>
      <c r="C36" s="95" t="str">
        <f>IF(C34="","",IF(ISERROR(VLOOKUP(C34,Athletes!$A:$C,3,FALSE)),"?",VLOOKUP(C34,Athletes!$A:$C,3,FALSE)))</f>
        <v>Crawley</v>
      </c>
      <c r="D36" s="95" t="str">
        <f>IF(D34="","",IF(ISERROR(VLOOKUP(D34,Athletes!$A:$C,3,FALSE)),"?",VLOOKUP(D34,Athletes!$A:$C,3,FALSE)))</f>
        <v>Phoenix</v>
      </c>
      <c r="E36" s="95" t="str">
        <f>IF(E34="","",IF(ISERROR(VLOOKUP(E34,Athletes!$A:$C,3,FALSE)),"?",VLOOKUP(E34,Athletes!$A:$C,3,FALSE)))</f>
        <v>Brighton</v>
      </c>
      <c r="F36" s="95" t="str">
        <f>IF(F34="","",IF(ISERROR(VLOOKUP(F34,Athletes!$A:$C,3,FALSE)),"?",VLOOKUP(F34,Athletes!$A:$C,3,FALSE)))</f>
        <v>Chichester</v>
      </c>
      <c r="G36" s="95" t="str">
        <f>IF(G35="","",IF(ISERROR(VLOOKUP(G34,Athletes!$A:$C,3,FALSE)),"?",VLOOKUP(G34,Athletes!$A:$C,3,FALSE)))</f>
        <v>Lewes</v>
      </c>
      <c r="H36" s="95" t="str">
        <f>IF(H35="","",IF(ISERROR(VLOOKUP(H34,Athletes!$A:$C,3,FALSE)),"?",VLOOKUP(H34,Athletes!$A:$C,3,FALSE)))</f>
        <v>Worthing</v>
      </c>
      <c r="I36" s="95" t="str">
        <f>IF(I35="","",IF(ISERROR(VLOOKUP(I35,Athletes!$A:$B,2,FALSE)),"?",VLOOKUP(I35,Athletes!$A:$B,2,FALSE)))</f>
        <v/>
      </c>
      <c r="J36" s="95" t="str">
        <f>IF(J35="","",IF(ISERROR(VLOOKUP(J35,Athletes!$A:$B,2,FALSE)),"?",VLOOKUP(J35,Athletes!$A:$B,2,FALSE)))</f>
        <v/>
      </c>
      <c r="K36" s="65"/>
      <c r="L36" s="22"/>
      <c r="M36" s="22"/>
      <c r="N36" s="22"/>
      <c r="O36" s="22"/>
      <c r="P36" s="22"/>
      <c r="Q36" s="22"/>
      <c r="R36" s="22"/>
      <c r="S36" s="30"/>
      <c r="T36" s="71"/>
      <c r="U36" s="18"/>
      <c r="V36" s="18"/>
      <c r="W36" s="18"/>
      <c r="X36" s="18"/>
      <c r="Y36" s="18"/>
      <c r="Z36" s="18"/>
      <c r="AA36" s="18"/>
      <c r="AB36" s="18"/>
    </row>
    <row r="37" spans="1:28" ht="14.4" x14ac:dyDescent="0.25">
      <c r="A37" s="125"/>
      <c r="B37" s="125"/>
      <c r="C37" s="24">
        <v>45</v>
      </c>
      <c r="D37" s="24">
        <v>37</v>
      </c>
      <c r="E37" s="24">
        <v>32</v>
      </c>
      <c r="F37" s="24">
        <v>28</v>
      </c>
      <c r="G37" s="24">
        <v>28</v>
      </c>
      <c r="H37" s="24">
        <v>25</v>
      </c>
      <c r="I37" s="24"/>
      <c r="J37" s="24"/>
      <c r="K37" s="65"/>
      <c r="L37" s="95">
        <f t="shared" ref="L37:S37" si="11">IF(ISERROR(MATCH(L$1,$U34:$AB34,0)),"",9-MATCH(L$1,$U34:$AB34,0)+IF(ISERROR(MATCH(L$1,$U34:$AB34,0)),0,INDEX($U37:$AB37,1,MATCH(L$1,$U34:$AB34,0))))</f>
        <v>6</v>
      </c>
      <c r="M37" s="95">
        <f t="shared" si="11"/>
        <v>8</v>
      </c>
      <c r="N37" s="92">
        <f t="shared" si="11"/>
        <v>4.5</v>
      </c>
      <c r="O37" s="92" t="str">
        <f t="shared" si="11"/>
        <v/>
      </c>
      <c r="P37" s="92" t="str">
        <f t="shared" si="11"/>
        <v/>
      </c>
      <c r="Q37" s="92">
        <f t="shared" si="11"/>
        <v>4.5</v>
      </c>
      <c r="R37" s="92">
        <f t="shared" si="11"/>
        <v>7</v>
      </c>
      <c r="S37" s="92">
        <f t="shared" si="11"/>
        <v>3</v>
      </c>
      <c r="T37" s="72"/>
      <c r="U37" s="95">
        <f>IF(C34="","",IF(INDEX($C37:$J37,1,MATCH(U34,$U34:$AB34,0))=INDEX($C37:$J37,1,MATCH(V34,$U34:$AB34,0)),-0.5,0)+IF(INDEX($C37:$J37,1,MATCH(U34,$U34:$AB34,0))=INDEX($C37:$J37,1,MATCH(W34,$U34:$AB34,0)),-0.5,0))</f>
        <v>0</v>
      </c>
      <c r="V37" s="95">
        <f>IF(D34="","",IF(INDEX($C37:$J37,1,MATCH(V34,$U34:$AB34,0))=INDEX($C37:$J37,1,MATCH(U34,$U34:$AB34,0)),0.5,0)+IF(INDEX($C37:$J37,1,MATCH(V34,$U34:$AB34,0))=INDEX($C37:$J37,1,MATCH(W34,$U34:$AB34,0)),-0.5,0)+IF(INDEX($C37:$J37,1,MATCH(V34,$U34:$AB34,0))=INDEX($C37:$J37,1,MATCH(X34,$U34:$AB34,0)),-0.5,0))</f>
        <v>0</v>
      </c>
      <c r="W37" s="92">
        <f>IF(E34="","",IF(INDEX($C37:$J37,1,MATCH(W34,$U34:$AB34,0))=INDEX($C37:$J37,1,MATCH(U34,$U34:$AB34,0)),0.5,0)+IF(INDEX($C37:$J37,1,MATCH(W34,$U34:$AB34,0))=INDEX($C37:$J37,1,MATCH(V34,$U34:$AB34,0)),0.5,0)+IF(INDEX($C37:$J37,1,MATCH(W34,$U34:$AB34,0))=INDEX($C37:$J37,1,MATCH(X34,$U34:$AB34,0)),-0.5,0)+IF(INDEX($C37:$J37,1,MATCH(W34,$U34:$AB34,0))=INDEX($C37:$J37,1,MATCH(Y34,$U34:$AB34,0)),-0.5,0))</f>
        <v>0</v>
      </c>
      <c r="X37" s="92">
        <f>IF(F34="","",IF(INDEX($C37:$J37,1,MATCH(X34,$U34:$AB34,0))=INDEX($C37:$J37,1,MATCH(V34,$U34:$AB34,0)),0.5,0)+IF(INDEX($C37:$J37,1,MATCH(X34,$U34:$AB34,0))=INDEX($C37:$J37,1,MATCH(W34,$U34:$AB34,0)),0.5,0)+IF(INDEX($C37:$J37,1,MATCH(X34,$U34:$AB34,0))=INDEX($C37:$J37,1,MATCH(Y34,$U34:$AB34,0)),-0.5,0)+IF(INDEX($C37:$J37,1,MATCH(X34,$U34:$AB34,0))=INDEX($C37:$J37,1,MATCH(Z34,$U34:$AB34,0)),-0.5,0))</f>
        <v>-0.5</v>
      </c>
      <c r="Y37" s="92">
        <f>IF(G34="","",IF(INDEX($C37:$J37,1,MATCH(Y34,$U34:$AB34,0))=INDEX($C37:$J37,1,MATCH(W34,$U34:$AB34,0)),0.5,0)+IF(INDEX($C37:$J37,1,MATCH(Y34,$U34:$AB34,0))=INDEX($C37:$J37,1,MATCH(X34,$U34:$AB34,0)),0.5,0)+IF(INDEX($C37:$J37,1,MATCH(Y34,$U34:$AB34,0))=INDEX($C37:$J37,1,MATCH(Z34,$U34:$AB34,0)),-0.5,0)+IF(INDEX($C37:$J37,1,MATCH(Y34,$U34:$AB34,0))=INDEX($C37:$J37,1,MATCH(AA34,$U34:$AB34,0)),-0.5,0))</f>
        <v>0.5</v>
      </c>
      <c r="Z37" s="92">
        <f>IF(H34="","",IF(INDEX($C37:$J37,1,MATCH(Z34,$U34:$AB34,0))=INDEX($C37:$J37,1,MATCH(X34,$U34:$AB34,0)),0.5,0)+IF(INDEX($C37:$J37,1,MATCH(Z34,$U34:$AB34,0))=INDEX($C37:$J37,1,MATCH(Y34,$U34:$AB34,0)),0.5,0)+IF(INDEX($C37:$J37,1,MATCH(Z34,$U34:$AB34,0))=INDEX($C37:$J37,1,MATCH(AA34,$U34:$AB34,0)),-0.5,0)+IF(INDEX($C37:$J37,1,MATCH(Z34,$U34:$AB34,0))=INDEX($C37:$J37,1,MATCH(AB34,$U34:$AB34,0)),-0.5,0))</f>
        <v>0</v>
      </c>
      <c r="AA37" s="92" t="str">
        <f>IF(I34="","",IF(INDEX($C37:$J37,1,MATCH(AA34,$U34:$AB34,0))=INDEX($C37:$J37,1,MATCH(Y34,$U34:$AB34,0)),0.5,0)+IF(INDEX($C37:$J37,1,MATCH(AA34,$U34:$AB34,0))=INDEX($C37:$J37,1,MATCH(Z34,$U34:$AB34,0)),0.5,0)+IF(INDEX($C37:$J37,1,MATCH(AA34,$U34:$AB34,0))=INDEX($C37:$J37,1,MATCH(AB34,$U34:$AB34,0)),-0.5,0))</f>
        <v/>
      </c>
      <c r="AB37" s="92" t="str">
        <f>IF(J34="","",IF(INDEX($C37:$J37,1,MATCH(AB34,$U34:$AB34,0))=INDEX($C37:$J37,1,MATCH(Z34,$U34:$AB34,0)),0.5,0)+IF(INDEX($C37:$J37,1,MATCH(AB34,$U34:$AB34,0))=INDEX($C37:$J37,1,MATCH(AA34,$U34:$AB34,0)),0.5,0))</f>
        <v/>
      </c>
    </row>
    <row r="38" spans="1:28" ht="14.4" customHeight="1" x14ac:dyDescent="0.25">
      <c r="A38" s="130" t="s">
        <v>25</v>
      </c>
      <c r="B38" s="123" t="s">
        <v>17</v>
      </c>
      <c r="C38" s="25">
        <v>49</v>
      </c>
      <c r="D38" s="25">
        <v>16</v>
      </c>
      <c r="E38" s="25">
        <v>141</v>
      </c>
      <c r="F38" s="25">
        <v>174</v>
      </c>
      <c r="G38" s="25">
        <v>266</v>
      </c>
      <c r="H38" s="25">
        <v>201</v>
      </c>
      <c r="I38" s="25">
        <v>83</v>
      </c>
      <c r="J38" s="14"/>
      <c r="K38" s="65"/>
      <c r="L38" s="43"/>
      <c r="M38" s="26"/>
      <c r="N38" s="26"/>
      <c r="O38" s="26"/>
      <c r="P38" s="26"/>
      <c r="Q38" s="26"/>
      <c r="R38" s="26"/>
      <c r="S38" s="31"/>
      <c r="T38" s="71"/>
      <c r="U38" s="95" t="str">
        <f>IF(C38="","",IF(ISERROR(VLOOKUP(C38,Athletes!$A:$C,3,FALSE)),"?",VLOOKUP(C38,Athletes!$A:$C,3,FALSE)))</f>
        <v>Crawley</v>
      </c>
      <c r="V38" s="95" t="str">
        <f>IF(D38="","",IF(ISERROR(VLOOKUP(D38,Athletes!$A:$C,3,FALSE)),"?",VLOOKUP(D38,Athletes!$A:$C,3,FALSE)))</f>
        <v>Brighton</v>
      </c>
      <c r="W38" s="92" t="str">
        <f>IF(E38="","",IF(ISERROR(VLOOKUP(E38,Athletes!$A:$C,3,FALSE)),"?",VLOOKUP(E38,Athletes!$A:$C,3,FALSE)))</f>
        <v>Horsham</v>
      </c>
      <c r="X38" s="92" t="str">
        <f>IF(F38="","",IF(ISERROR(VLOOKUP(F38,Athletes!$A:$C,3,FALSE)),"?",VLOOKUP(F38,Athletes!$A:$C,3,FALSE)))</f>
        <v>Lewes</v>
      </c>
      <c r="Y38" s="92" t="str">
        <f>IF(G38="","",IF(ISERROR(VLOOKUP(G38,Athletes!$A:$C,3,FALSE)),"?",VLOOKUP(G38,Athletes!$A:$C,3,FALSE)))</f>
        <v>Worthing</v>
      </c>
      <c r="Z38" s="92" t="str">
        <f>IF(H38="","",IF(ISERROR(VLOOKUP(H38,Athletes!$A:$C,3,FALSE)),"?",VLOOKUP(H38,Athletes!$A:$C,3,FALSE)))</f>
        <v>Phoenix</v>
      </c>
      <c r="AA38" s="92" t="str">
        <f>IF(I38="","",IF(ISERROR(VLOOKUP(I38,Athletes!$A:$C,3,FALSE)),"?",VLOOKUP(I38,Athletes!$A:$C,3,FALSE)))</f>
        <v>Chichester</v>
      </c>
      <c r="AB38" s="92" t="str">
        <f>IF(J38="","",IF(ISERROR(VLOOKUP(J38,Athletes!$A:$C,3,FALSE)),"?",VLOOKUP(J38,Athletes!$A:$C,3,FALSE)))</f>
        <v/>
      </c>
    </row>
    <row r="39" spans="1:28" ht="14.4" customHeight="1" x14ac:dyDescent="0.25">
      <c r="A39" s="130"/>
      <c r="B39" s="124"/>
      <c r="C39" s="95" t="str">
        <f>IF(C38="","",IF(ISERROR(VLOOKUP(C38,Athletes!$A:$B,2,FALSE)),"?",VLOOKUP(C38,Athletes!$A:$B,2,FALSE)))</f>
        <v>Hannah Diouri</v>
      </c>
      <c r="D39" s="95" t="str">
        <f>IF(D38="","",IF(ISERROR(VLOOKUP(D38,Athletes!$A:$B,2,FALSE)),"?",VLOOKUP(D38,Athletes!$A:$B,2,FALSE)))</f>
        <v>Amelia Dorrington</v>
      </c>
      <c r="E39" s="95" t="str">
        <f>IF(E38="","",IF(ISERROR(VLOOKUP(E38,Athletes!$A:$B,2,FALSE)),"?",VLOOKUP(E38,Athletes!$A:$B,2,FALSE)))</f>
        <v xml:space="preserve">Emma   Smale </v>
      </c>
      <c r="F39" s="95" t="str">
        <f>IF(F38="","",IF(ISERROR(VLOOKUP(F38,Athletes!$A:$B,2,FALSE)),"?",VLOOKUP(F38,Athletes!$A:$B,2,FALSE)))</f>
        <v>Pippa Reynolds</v>
      </c>
      <c r="G39" s="95" t="str">
        <f>IF(G38="","",IF(ISERROR(VLOOKUP(G38,Athletes!$A:$B,2,FALSE)),"?",VLOOKUP(G38,Athletes!$A:$B,2,FALSE)))</f>
        <v>Isabella Pineda Bissell</v>
      </c>
      <c r="H39" s="95" t="str">
        <f>IF(H38="","",IF(ISERROR(VLOOKUP(H38,Athletes!$A:$B,2,FALSE)),"?",VLOOKUP(H38,Athletes!$A:$B,2,FALSE)))</f>
        <v>Stella Gambie</v>
      </c>
      <c r="I39" s="95" t="str">
        <f>IF(I38="","",IF(ISERROR(VLOOKUP(I38,Athletes!$A:$B,2,FALSE)),"?",VLOOKUP(I38,Athletes!$A:$B,2,FALSE)))</f>
        <v>Katie Bates</v>
      </c>
      <c r="J39" s="95" t="str">
        <f>IF(J38="","",IF(ISERROR(VLOOKUP(J38,Athletes!$A:$B,2,FALSE)),"?",VLOOKUP(J38,Athletes!$A:$B,2,FALSE)))</f>
        <v/>
      </c>
      <c r="K39" s="65"/>
      <c r="L39" s="44"/>
      <c r="M39" s="22"/>
      <c r="N39" s="22"/>
      <c r="O39" s="22"/>
      <c r="P39" s="22"/>
      <c r="Q39" s="22"/>
      <c r="R39" s="22"/>
      <c r="S39" s="30"/>
      <c r="T39" s="71"/>
      <c r="U39" s="18"/>
      <c r="V39" s="18"/>
      <c r="W39" s="18"/>
      <c r="X39" s="18"/>
      <c r="Y39" s="18"/>
      <c r="Z39" s="18"/>
      <c r="AA39" s="18"/>
      <c r="AB39" s="18"/>
    </row>
    <row r="40" spans="1:28" ht="14.4" customHeight="1" x14ac:dyDescent="0.25">
      <c r="A40" s="130"/>
      <c r="B40" s="124"/>
      <c r="C40" s="95" t="str">
        <f>IF(C38="","",IF(ISERROR(VLOOKUP(C38,Athletes!$A:$C,3,FALSE)),"?",VLOOKUP(C38,Athletes!$A:$C,3,FALSE)))</f>
        <v>Crawley</v>
      </c>
      <c r="D40" s="95" t="str">
        <f>IF(D38="","",IF(ISERROR(VLOOKUP(D38,Athletes!$A:$C,3,FALSE)),"?",VLOOKUP(D38,Athletes!$A:$C,3,FALSE)))</f>
        <v>Brighton</v>
      </c>
      <c r="E40" s="95" t="str">
        <f>IF(E38="","",IF(ISERROR(VLOOKUP(E38,Athletes!$A:$C,3,FALSE)),"?",VLOOKUP(E38,Athletes!$A:$C,3,FALSE)))</f>
        <v>Horsham</v>
      </c>
      <c r="F40" s="95" t="str">
        <f>IF(F38="","",IF(ISERROR(VLOOKUP(F38,Athletes!$A:$C,3,FALSE)),"?",VLOOKUP(F38,Athletes!$A:$C,3,FALSE)))</f>
        <v>Lewes</v>
      </c>
      <c r="G40" s="95" t="str">
        <f>IF(G38="","",IF(ISERROR(VLOOKUP(G38,Athletes!$A:$C,3,FALSE)),"?",VLOOKUP(G38,Athletes!$A:$C,3,FALSE)))</f>
        <v>Worthing</v>
      </c>
      <c r="H40" s="95" t="str">
        <f>IF(H38="","",IF(ISERROR(VLOOKUP(H38,Athletes!$A:$C,3,FALSE)),"?",VLOOKUP(H38,Athletes!$A:$C,3,FALSE)))</f>
        <v>Phoenix</v>
      </c>
      <c r="I40" s="95" t="str">
        <f>IF(I38="","",IF(ISERROR(VLOOKUP(I38,Athletes!$A:$C,3,FALSE)),"?",VLOOKUP(I38,Athletes!$A:$C,3,FALSE)))</f>
        <v>Chichester</v>
      </c>
      <c r="J40" s="95" t="str">
        <f>IF(J38="","",IF(ISERROR(VLOOKUP(J38,Athletes!$A:$C,3,FALSE)),"?",VLOOKUP(J38,Athletes!$A:$C,3,FALSE)))</f>
        <v/>
      </c>
      <c r="K40" s="65"/>
      <c r="L40" s="44"/>
      <c r="M40" s="22"/>
      <c r="N40" s="22"/>
      <c r="O40" s="22"/>
      <c r="P40" s="22"/>
      <c r="Q40" s="22"/>
      <c r="R40" s="22"/>
      <c r="S40" s="30"/>
      <c r="T40" s="71"/>
      <c r="U40" s="18"/>
      <c r="V40" s="18"/>
      <c r="W40" s="18"/>
      <c r="X40" s="18"/>
      <c r="Y40" s="18"/>
      <c r="Z40" s="18"/>
      <c r="AA40" s="18"/>
      <c r="AB40" s="18"/>
    </row>
    <row r="41" spans="1:28" ht="14.4" x14ac:dyDescent="0.25">
      <c r="A41" s="130"/>
      <c r="B41" s="125"/>
      <c r="C41" s="24">
        <v>50</v>
      </c>
      <c r="D41" s="24">
        <v>49</v>
      </c>
      <c r="E41" s="24">
        <v>48</v>
      </c>
      <c r="F41" s="24">
        <v>46</v>
      </c>
      <c r="G41" s="24">
        <v>46</v>
      </c>
      <c r="H41" s="24">
        <v>44</v>
      </c>
      <c r="I41" s="24">
        <v>42</v>
      </c>
      <c r="J41" s="24"/>
      <c r="K41" s="65"/>
      <c r="L41" s="95">
        <f t="shared" ref="L41:S41" si="12">IF(ISERROR(MATCH(L$1,$U38:$AB38,0)),"",9-MATCH(L$1,$U38:$AB38,0)+IF(ISERROR(MATCH(L$1,$U38:$AB38,0)),0,INDEX($U41:$AB41,1,MATCH(L$1,$U38:$AB38,0))))</f>
        <v>7</v>
      </c>
      <c r="M41" s="95">
        <f t="shared" si="12"/>
        <v>8</v>
      </c>
      <c r="N41" s="92">
        <f t="shared" si="12"/>
        <v>2</v>
      </c>
      <c r="O41" s="92" t="str">
        <f t="shared" si="12"/>
        <v/>
      </c>
      <c r="P41" s="92">
        <f t="shared" si="12"/>
        <v>6</v>
      </c>
      <c r="Q41" s="92">
        <f t="shared" si="12"/>
        <v>4.5</v>
      </c>
      <c r="R41" s="92">
        <f t="shared" si="12"/>
        <v>3</v>
      </c>
      <c r="S41" s="92">
        <f t="shared" si="12"/>
        <v>4.5</v>
      </c>
      <c r="T41" s="72"/>
      <c r="U41" s="95">
        <f>IF(C38="","",IF(INDEX($C41:$J41,1,MATCH(U38,$U38:$AB38,0))=INDEX($C41:$J41,1,MATCH(V38,$U38:$AB38,0)),-0.5,0)+IF(INDEX($C41:$J41,1,MATCH(U38,$U38:$AB38,0))=INDEX($C41:$J41,1,MATCH(W38,$U38:$AB38,0)),-0.5,0))</f>
        <v>0</v>
      </c>
      <c r="V41" s="95">
        <f>IF(D38="","",IF(INDEX($C41:$J41,1,MATCH(V38,$U38:$AB38,0))=INDEX($C41:$J41,1,MATCH(U38,$U38:$AB38,0)),0.5,0)+IF(INDEX($C41:$J41,1,MATCH(V38,$U38:$AB38,0))=INDEX($C41:$J41,1,MATCH(W38,$U38:$AB38,0)),-0.5,0)+IF(INDEX($C41:$J41,1,MATCH(V38,$U38:$AB38,0))=INDEX($C41:$J41,1,MATCH(X38,$U38:$AB38,0)),-0.5,0))</f>
        <v>0</v>
      </c>
      <c r="W41" s="92">
        <f>IF(E38="","",IF(INDEX($C41:$J41,1,MATCH(W38,$U38:$AB38,0))=INDEX($C41:$J41,1,MATCH(U38,$U38:$AB38,0)),0.5,0)+IF(INDEX($C41:$J41,1,MATCH(W38,$U38:$AB38,0))=INDEX($C41:$J41,1,MATCH(V38,$U38:$AB38,0)),0.5,0)+IF(INDEX($C41:$J41,1,MATCH(W38,$U38:$AB38,0))=INDEX($C41:$J41,1,MATCH(X38,$U38:$AB38,0)),-0.5,0)+IF(INDEX($C41:$J41,1,MATCH(W38,$U38:$AB38,0))=INDEX($C41:$J41,1,MATCH(Y38,$U38:$AB38,0)),-0.5,0))</f>
        <v>0</v>
      </c>
      <c r="X41" s="92">
        <f>IF(F38="","",IF(INDEX($C41:$J41,1,MATCH(X38,$U38:$AB38,0))=INDEX($C41:$J41,1,MATCH(V38,$U38:$AB38,0)),0.5,0)+IF(INDEX($C41:$J41,1,MATCH(X38,$U38:$AB38,0))=INDEX($C41:$J41,1,MATCH(W38,$U38:$AB38,0)),0.5,0)+IF(INDEX($C41:$J41,1,MATCH(X38,$U38:$AB38,0))=INDEX($C41:$J41,1,MATCH(Y38,$U38:$AB38,0)),-0.5,0)+IF(INDEX($C41:$J41,1,MATCH(X38,$U38:$AB38,0))=INDEX($C41:$J41,1,MATCH(Z38,$U38:$AB38,0)),-0.5,0))</f>
        <v>-0.5</v>
      </c>
      <c r="Y41" s="92">
        <f>IF(G38="","",IF(INDEX($C41:$J41,1,MATCH(Y38,$U38:$AB38,0))=INDEX($C41:$J41,1,MATCH(W38,$U38:$AB38,0)),0.5,0)+IF(INDEX($C41:$J41,1,MATCH(Y38,$U38:$AB38,0))=INDEX($C41:$J41,1,MATCH(X38,$U38:$AB38,0)),0.5,0)+IF(INDEX($C41:$J41,1,MATCH(Y38,$U38:$AB38,0))=INDEX($C41:$J41,1,MATCH(Z38,$U38:$AB38,0)),-0.5,0)+IF(INDEX($C41:$J41,1,MATCH(Y38,$U38:$AB38,0))=INDEX($C41:$J41,1,MATCH(AA38,$U38:$AB38,0)),-0.5,0))</f>
        <v>0.5</v>
      </c>
      <c r="Z41" s="92">
        <f>IF(H38="","",IF(INDEX($C41:$J41,1,MATCH(Z38,$U38:$AB38,0))=INDEX($C41:$J41,1,MATCH(X38,$U38:$AB38,0)),0.5,0)+IF(INDEX($C41:$J41,1,MATCH(Z38,$U38:$AB38,0))=INDEX($C41:$J41,1,MATCH(Y38,$U38:$AB38,0)),0.5,0)+IF(INDEX($C41:$J41,1,MATCH(Z38,$U38:$AB38,0))=INDEX($C41:$J41,1,MATCH(AA38,$U38:$AB38,0)),-0.5,0)+IF(INDEX($C41:$J41,1,MATCH(Z38,$U38:$AB38,0))=INDEX($C41:$J41,1,MATCH(AB38,$U38:$AB38,0)),-0.5,0))</f>
        <v>0</v>
      </c>
      <c r="AA41" s="92">
        <f>IF(I38="","",IF(INDEX($C41:$J41,1,MATCH(AA38,$U38:$AB38,0))=INDEX($C41:$J41,1,MATCH(Y38,$U38:$AB38,0)),0.5,0)+IF(INDEX($C41:$J41,1,MATCH(AA38,$U38:$AB38,0))=INDEX($C41:$J41,1,MATCH(Z38,$U38:$AB38,0)),0.5,0)+IF(INDEX($C41:$J41,1,MATCH(AA38,$U38:$AB38,0))=INDEX($C41:$J41,1,MATCH(AB38,$U38:$AB38,0)),-0.5,0))</f>
        <v>0</v>
      </c>
      <c r="AB41" s="92" t="str">
        <f>IF(J38="","",IF(INDEX($C41:$J41,1,MATCH(AB38,$U38:$AB38,0))=INDEX($C41:$J41,1,MATCH(Z38,$U38:$AB38,0)),0.5,0)+IF(INDEX($C41:$J41,1,MATCH(AB38,$U38:$AB38,0))=INDEX($C41:$J41,1,MATCH(AA38,$U38:$AB38,0)),0.5,0))</f>
        <v/>
      </c>
    </row>
    <row r="42" spans="1:28" ht="14.4" x14ac:dyDescent="0.25">
      <c r="A42" s="130"/>
      <c r="B42" s="124" t="s">
        <v>18</v>
      </c>
      <c r="C42" s="14">
        <v>27</v>
      </c>
      <c r="D42" s="14">
        <v>263</v>
      </c>
      <c r="E42" s="14">
        <v>53</v>
      </c>
      <c r="F42" s="14">
        <v>82</v>
      </c>
      <c r="G42" s="14">
        <v>216</v>
      </c>
      <c r="H42" s="14">
        <v>173</v>
      </c>
      <c r="I42" s="14"/>
      <c r="J42" s="14"/>
      <c r="K42" s="65"/>
      <c r="L42" s="18"/>
      <c r="M42" s="18"/>
      <c r="N42" s="18"/>
      <c r="O42" s="18"/>
      <c r="P42" s="18"/>
      <c r="Q42" s="18"/>
      <c r="R42" s="18"/>
      <c r="S42" s="30"/>
      <c r="T42" s="71"/>
      <c r="U42" s="95" t="str">
        <f>IF(C42="","",IF(ISERROR(VLOOKUP(C42,Athletes!$A:$C,3,FALSE)),"?",VLOOKUP(C42,Athletes!$A:$C,3,FALSE)))</f>
        <v>Brighton</v>
      </c>
      <c r="V42" s="95" t="str">
        <f>IF(D42="","",IF(ISERROR(VLOOKUP(D42,Athletes!$A:$C,3,FALSE)),"?",VLOOKUP(D42,Athletes!$A:$C,3,FALSE)))</f>
        <v>Worthing</v>
      </c>
      <c r="W42" s="92" t="str">
        <f>IF(E42="","",IF(ISERROR(VLOOKUP(E42,Athletes!$A:$C,3,FALSE)),"?",VLOOKUP(E42,Athletes!$A:$C,3,FALSE)))</f>
        <v>Crawley</v>
      </c>
      <c r="X42" s="92" t="str">
        <f>IF(F42="","",IF(ISERROR(VLOOKUP(F42,Athletes!$A:$C,3,FALSE)),"?",VLOOKUP(F42,Athletes!$A:$C,3,FALSE)))</f>
        <v>Chichester</v>
      </c>
      <c r="Y42" s="92" t="str">
        <f>IF(G42="","",IF(ISERROR(VLOOKUP(G42,Athletes!$A:$C,3,FALSE)),"?",VLOOKUP(G42,Athletes!$A:$C,3,FALSE)))</f>
        <v>Phoenix</v>
      </c>
      <c r="Z42" s="92" t="str">
        <f>IF(H42="","",IF(ISERROR(VLOOKUP(H42,Athletes!$A:$C,3,FALSE)),"?",VLOOKUP(H42,Athletes!$A:$C,3,FALSE)))</f>
        <v>Lewes</v>
      </c>
      <c r="AA42" s="92" t="str">
        <f>IF(I42="","",IF(ISERROR(VLOOKUP(I42,Athletes!$A:$C,3,FALSE)),"?",VLOOKUP(I42,Athletes!$A:$C,3,FALSE)))</f>
        <v/>
      </c>
      <c r="AB42" s="92" t="str">
        <f>IF(J42="","",IF(ISERROR(VLOOKUP(J42,Athletes!$A:$C,3,FALSE)),"?",VLOOKUP(J42,Athletes!$A:$C,3,FALSE)))</f>
        <v/>
      </c>
    </row>
    <row r="43" spans="1:28" ht="14.4" x14ac:dyDescent="0.25">
      <c r="A43" s="130"/>
      <c r="B43" s="124"/>
      <c r="C43" s="95" t="str">
        <f>IF(C42="","",IF(ISERROR(VLOOKUP(C42,Athletes!$A:$B,2,FALSE)),"?",VLOOKUP(C42,Athletes!$A:$B,2,FALSE)))</f>
        <v>Klara Novak-Wightman</v>
      </c>
      <c r="D43" s="95" t="str">
        <f>IF(D42="","",IF(ISERROR(VLOOKUP(D42,Athletes!$A:$B,2,FALSE)),"?",VLOOKUP(D42,Athletes!$A:$B,2,FALSE)))</f>
        <v>Ilayda Ruso</v>
      </c>
      <c r="E43" s="95" t="str">
        <f>IF(E42="","",IF(ISERROR(VLOOKUP(E42,Athletes!$A:$B,2,FALSE)),"?",VLOOKUP(E42,Athletes!$A:$B,2,FALSE)))</f>
        <v>Marina Pavlova</v>
      </c>
      <c r="F43" s="95" t="str">
        <f>IF(F42="","",IF(ISERROR(VLOOKUP(F42,Athletes!$A:$B,2,FALSE)),"?",VLOOKUP(F42,Athletes!$A:$B,2,FALSE)))</f>
        <v>Ella Franklin</v>
      </c>
      <c r="G43" s="95" t="str">
        <f>IF(G42="","",IF(ISERROR(VLOOKUP(G42,Athletes!$A:$B,2,FALSE)),"?",VLOOKUP(G42,Athletes!$A:$B,2,FALSE)))</f>
        <v>Charlotte  Chan</v>
      </c>
      <c r="H43" s="95" t="str">
        <f>IF(H42="","",IF(ISERROR(VLOOKUP(H42,Athletes!$A:$B,2,FALSE)),"?",VLOOKUP(H42,Athletes!$A:$B,2,FALSE)))</f>
        <v>Abagayle Marbare</v>
      </c>
      <c r="I43" s="95" t="str">
        <f>IF(I42="","",IF(ISERROR(VLOOKUP(I42,Athletes!$A:$B,2,FALSE)),"?",VLOOKUP(I42,Athletes!$A:$B,2,FALSE)))</f>
        <v/>
      </c>
      <c r="J43" s="95" t="str">
        <f>IF(J42="","",IF(ISERROR(VLOOKUP(J42,Athletes!$A:$B,2,FALSE)),"?",VLOOKUP(J42,Athletes!$A:$B,2,FALSE)))</f>
        <v/>
      </c>
      <c r="K43" s="65"/>
      <c r="L43" s="18"/>
      <c r="M43" s="18"/>
      <c r="N43" s="18"/>
      <c r="O43" s="18"/>
      <c r="P43" s="18"/>
      <c r="Q43" s="18"/>
      <c r="R43" s="18"/>
      <c r="S43" s="30"/>
      <c r="T43" s="71"/>
      <c r="U43" s="18"/>
      <c r="V43" s="18"/>
      <c r="W43" s="18"/>
      <c r="X43" s="18"/>
      <c r="Y43" s="18"/>
      <c r="Z43" s="18"/>
      <c r="AA43" s="18"/>
      <c r="AB43" s="18"/>
    </row>
    <row r="44" spans="1:28" ht="14.4" x14ac:dyDescent="0.25">
      <c r="A44" s="130"/>
      <c r="B44" s="124"/>
      <c r="C44" s="95" t="str">
        <f>IF(C42="","",IF(ISERROR(VLOOKUP(C42,Athletes!$A:$C,3,FALSE)),"?",VLOOKUP(C42,Athletes!$A:$C,3,FALSE)))</f>
        <v>Brighton</v>
      </c>
      <c r="D44" s="95" t="str">
        <f>IF(D42="","",IF(ISERROR(VLOOKUP(D42,Athletes!$A:$C,3,FALSE)),"?",VLOOKUP(D42,Athletes!$A:$C,3,FALSE)))</f>
        <v>Worthing</v>
      </c>
      <c r="E44" s="95" t="str">
        <f>IF(E42="","",IF(ISERROR(VLOOKUP(E42,Athletes!$A:$C,3,FALSE)),"?",VLOOKUP(E42,Athletes!$A:$C,3,FALSE)))</f>
        <v>Crawley</v>
      </c>
      <c r="F44" s="95" t="str">
        <f>IF(F42="","",IF(ISERROR(VLOOKUP(F42,Athletes!$A:$C,3,FALSE)),"?",VLOOKUP(F42,Athletes!$A:$C,3,FALSE)))</f>
        <v>Chichester</v>
      </c>
      <c r="G44" s="95" t="str">
        <f>IF(G43="","",IF(ISERROR(VLOOKUP(G42,Athletes!$A:$C,3,FALSE)),"?",VLOOKUP(G42,Athletes!$A:$C,3,FALSE)))</f>
        <v>Phoenix</v>
      </c>
      <c r="H44" s="95" t="str">
        <f>IF(H43="","",IF(ISERROR(VLOOKUP(H42,Athletes!$A:$C,3,FALSE)),"?",VLOOKUP(H42,Athletes!$A:$C,3,FALSE)))</f>
        <v>Lewes</v>
      </c>
      <c r="I44" s="95" t="str">
        <f>IF(I43="","",IF(ISERROR(VLOOKUP(I43,Athletes!$A:$B,2,FALSE)),"?",VLOOKUP(I43,Athletes!$A:$B,2,FALSE)))</f>
        <v/>
      </c>
      <c r="J44" s="95" t="str">
        <f>IF(J43="","",IF(ISERROR(VLOOKUP(J43,Athletes!$A:$B,2,FALSE)),"?",VLOOKUP(J43,Athletes!$A:$B,2,FALSE)))</f>
        <v/>
      </c>
      <c r="K44" s="65"/>
      <c r="L44" s="18"/>
      <c r="M44" s="18"/>
      <c r="N44" s="18"/>
      <c r="O44" s="18"/>
      <c r="P44" s="18"/>
      <c r="Q44" s="18"/>
      <c r="R44" s="18"/>
      <c r="S44" s="30"/>
      <c r="T44" s="71"/>
      <c r="U44" s="18"/>
      <c r="V44" s="18"/>
      <c r="W44" s="18"/>
      <c r="X44" s="18"/>
      <c r="Y44" s="18"/>
      <c r="Z44" s="18"/>
      <c r="AA44" s="18"/>
      <c r="AB44" s="18"/>
    </row>
    <row r="45" spans="1:28" ht="14.4" x14ac:dyDescent="0.25">
      <c r="A45" s="131"/>
      <c r="B45" s="126"/>
      <c r="C45" s="15">
        <v>47</v>
      </c>
      <c r="D45" s="15">
        <v>43</v>
      </c>
      <c r="E45" s="15">
        <v>38</v>
      </c>
      <c r="F45" s="15">
        <v>37</v>
      </c>
      <c r="G45" s="15">
        <v>35</v>
      </c>
      <c r="H45" s="15">
        <v>34</v>
      </c>
      <c r="I45" s="15"/>
      <c r="J45" s="15"/>
      <c r="K45" s="75"/>
      <c r="L45" s="96">
        <f t="shared" ref="L45:S45" si="13">IF(ISERROR(MATCH(L$1,$U42:$AB42,0)),"",9-MATCH(L$1,$U42:$AB42,0)+IF(ISERROR(MATCH(L$1,$U42:$AB42,0)),0,INDEX($U45:$AB45,1,MATCH(L$1,$U42:$AB42,0))))</f>
        <v>8</v>
      </c>
      <c r="M45" s="97">
        <f t="shared" si="13"/>
        <v>6</v>
      </c>
      <c r="N45" s="97">
        <f t="shared" si="13"/>
        <v>5</v>
      </c>
      <c r="O45" s="97" t="str">
        <f t="shared" si="13"/>
        <v/>
      </c>
      <c r="P45" s="97" t="str">
        <f t="shared" si="13"/>
        <v/>
      </c>
      <c r="Q45" s="97">
        <f t="shared" si="13"/>
        <v>3</v>
      </c>
      <c r="R45" s="97">
        <f t="shared" si="13"/>
        <v>4</v>
      </c>
      <c r="S45" s="98">
        <f t="shared" si="13"/>
        <v>7</v>
      </c>
      <c r="T45" s="73"/>
      <c r="U45" s="95">
        <f>IF(C42="","",IF(INDEX($C45:$J45,1,MATCH(U42,$U42:$AB42,0))=INDEX($C45:$J45,1,MATCH(V42,$U42:$AB42,0)),-0.5,0)+IF(INDEX($C45:$J45,1,MATCH(U42,$U42:$AB42,0))=INDEX($C45:$J45,1,MATCH(W42,$U42:$AB42,0)),-0.5,0))</f>
        <v>0</v>
      </c>
      <c r="V45" s="95">
        <f>IF(D42="","",IF(INDEX($C45:$J45,1,MATCH(V42,$U42:$AB42,0))=INDEX($C45:$J45,1,MATCH(U42,$U42:$AB42,0)),0.5,0)+IF(INDEX($C45:$J45,1,MATCH(V42,$U42:$AB42,0))=INDEX($C45:$J45,1,MATCH(W42,$U42:$AB42,0)),-0.5,0)+IF(INDEX($C45:$J45,1,MATCH(V42,$U42:$AB42,0))=INDEX($C45:$J45,1,MATCH(X42,$U42:$AB42,0)),-0.5,0))</f>
        <v>0</v>
      </c>
      <c r="W45" s="92">
        <f>IF(E42="","",IF(INDEX($C45:$J45,1,MATCH(W42,$U42:$AB42,0))=INDEX($C45:$J45,1,MATCH(U42,$U42:$AB42,0)),0.5,0)+IF(INDEX($C45:$J45,1,MATCH(W42,$U42:$AB42,0))=INDEX($C45:$J45,1,MATCH(V42,$U42:$AB42,0)),0.5,0)+IF(INDEX($C45:$J45,1,MATCH(W42,$U42:$AB42,0))=INDEX($C45:$J45,1,MATCH(X42,$U42:$AB42,0)),-0.5,0)+IF(INDEX($C45:$J45,1,MATCH(W42,$U42:$AB42,0))=INDEX($C45:$J45,1,MATCH(Y42,$U42:$AB42,0)),-0.5,0))</f>
        <v>0</v>
      </c>
      <c r="X45" s="92">
        <f>IF(F42="","",IF(INDEX($C45:$J45,1,MATCH(X42,$U42:$AB42,0))=INDEX($C45:$J45,1,MATCH(V42,$U42:$AB42,0)),0.5,0)+IF(INDEX($C45:$J45,1,MATCH(X42,$U42:$AB42,0))=INDEX($C45:$J45,1,MATCH(W42,$U42:$AB42,0)),0.5,0)+IF(INDEX($C45:$J45,1,MATCH(X42,$U42:$AB42,0))=INDEX($C45:$J45,1,MATCH(Y42,$U42:$AB42,0)),-0.5,0)+IF(INDEX($C45:$J45,1,MATCH(X42,$U42:$AB42,0))=INDEX($C45:$J45,1,MATCH(Z42,$U42:$AB42,0)),-0.5,0))</f>
        <v>0</v>
      </c>
      <c r="Y45" s="92">
        <f>IF(G42="","",IF(INDEX($C45:$J45,1,MATCH(Y42,$U42:$AB42,0))=INDEX($C45:$J45,1,MATCH(W42,$U42:$AB42,0)),0.5,0)+IF(INDEX($C45:$J45,1,MATCH(Y42,$U42:$AB42,0))=INDEX($C45:$J45,1,MATCH(X42,$U42:$AB42,0)),0.5,0)+IF(INDEX($C45:$J45,1,MATCH(Y42,$U42:$AB42,0))=INDEX($C45:$J45,1,MATCH(Z42,$U42:$AB42,0)),-0.5,0)+IF(INDEX($C45:$J45,1,MATCH(Y42,$U42:$AB42,0))=INDEX($C45:$J45,1,MATCH(AA42,$U42:$AB42,0)),-0.5,0))</f>
        <v>0</v>
      </c>
      <c r="Z45" s="92">
        <f>IF(H42="","",IF(INDEX($C45:$J45,1,MATCH(Z42,$U42:$AB42,0))=INDEX($C45:$J45,1,MATCH(X42,$U42:$AB42,0)),0.5,0)+IF(INDEX($C45:$J45,1,MATCH(Z42,$U42:$AB42,0))=INDEX($C45:$J45,1,MATCH(Y42,$U42:$AB42,0)),0.5,0)+IF(INDEX($C45:$J45,1,MATCH(Z42,$U42:$AB42,0))=INDEX($C45:$J45,1,MATCH(AA42,$U42:$AB42,0)),-0.5,0)+IF(INDEX($C45:$J45,1,MATCH(Z42,$U42:$AB42,0))=INDEX($C45:$J45,1,MATCH(AB42,$U42:$AB42,0)),-0.5,0))</f>
        <v>0</v>
      </c>
      <c r="AA45" s="92" t="str">
        <f>IF(I42="","",IF(INDEX($C45:$J45,1,MATCH(AA42,$U42:$AB42,0))=INDEX($C45:$J45,1,MATCH(Y42,$U42:$AB42,0)),0.5,0)+IF(INDEX($C45:$J45,1,MATCH(AA42,$U42:$AB42,0))=INDEX($C45:$J45,1,MATCH(Z42,$U42:$AB42,0)),0.5,0)+IF(INDEX($C45:$J45,1,MATCH(AA42,$U42:$AB42,0))=INDEX($C45:$J45,1,MATCH(AB42,$U42:$AB42,0)),-0.5,0))</f>
        <v/>
      </c>
      <c r="AB45" s="92" t="str">
        <f>IF(J42="","",IF(INDEX($C45:$J45,1,MATCH(AB42,$U42:$AB42,0))=INDEX($C45:$J45,1,MATCH(Z42,$U42:$AB42,0)),0.5,0)+IF(INDEX($C45:$J45,1,MATCH(AB42,$U42:$AB42,0))=INDEX($C45:$J45,1,MATCH(AA42,$U42:$AB42,0)),0.5,0))</f>
        <v/>
      </c>
    </row>
    <row r="46" spans="1:28" ht="28.8" x14ac:dyDescent="0.3">
      <c r="A46" s="38" t="s">
        <v>26</v>
      </c>
      <c r="B46" s="45"/>
      <c r="C46" s="59"/>
      <c r="D46" s="60"/>
      <c r="E46" s="60"/>
      <c r="F46" s="60"/>
      <c r="G46" s="60"/>
      <c r="H46" s="60"/>
      <c r="I46" s="60"/>
      <c r="J46" s="61"/>
      <c r="K46" s="33"/>
      <c r="L46" s="96">
        <f t="shared" ref="L46:S46" si="14">SUM(L5:L45)</f>
        <v>102</v>
      </c>
      <c r="M46" s="97">
        <f t="shared" si="14"/>
        <v>101</v>
      </c>
      <c r="N46" s="97">
        <f t="shared" si="14"/>
        <v>61.5</v>
      </c>
      <c r="O46" s="97">
        <f t="shared" si="14"/>
        <v>0</v>
      </c>
      <c r="P46" s="97">
        <f t="shared" si="14"/>
        <v>16</v>
      </c>
      <c r="Q46" s="97">
        <f t="shared" si="14"/>
        <v>56</v>
      </c>
      <c r="R46" s="97">
        <f t="shared" si="14"/>
        <v>63</v>
      </c>
      <c r="S46" s="98">
        <f t="shared" si="14"/>
        <v>63.5</v>
      </c>
      <c r="T46" s="19"/>
      <c r="U46" s="17"/>
      <c r="V46" s="17"/>
      <c r="W46" s="17"/>
      <c r="X46" s="17"/>
      <c r="Y46" s="17"/>
      <c r="Z46" s="17"/>
      <c r="AA46" s="17"/>
      <c r="AB46" s="17"/>
    </row>
  </sheetData>
  <mergeCells count="19">
    <mergeCell ref="A2:A9"/>
    <mergeCell ref="A10:A17"/>
    <mergeCell ref="A22:A29"/>
    <mergeCell ref="A30:A37"/>
    <mergeCell ref="A38:A45"/>
    <mergeCell ref="A18:A19"/>
    <mergeCell ref="A20:A21"/>
    <mergeCell ref="B2:B5"/>
    <mergeCell ref="B34:B37"/>
    <mergeCell ref="B38:B41"/>
    <mergeCell ref="B42:B45"/>
    <mergeCell ref="B6:B9"/>
    <mergeCell ref="B10:B13"/>
    <mergeCell ref="B14:B17"/>
    <mergeCell ref="B18:B19"/>
    <mergeCell ref="B20:B21"/>
    <mergeCell ref="B22:B25"/>
    <mergeCell ref="B26:B29"/>
    <mergeCell ref="B30:B33"/>
  </mergeCells>
  <pageMargins left="0.70866141732283472" right="0.70866141732283472" top="0.74803149606299213" bottom="0.74803149606299213" header="0.31496062992125984" footer="0.31496062992125984"/>
  <pageSetup paperSize="9" scale="70" orientation="landscape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B47"/>
  <sheetViews>
    <sheetView zoomScaleNormal="100" workbookViewId="0">
      <pane ySplit="1" topLeftCell="A40" activePane="bottomLeft" state="frozen"/>
      <selection activeCell="A2" sqref="A2:A9"/>
      <selection pane="bottomLeft" activeCell="I45" sqref="I45"/>
    </sheetView>
  </sheetViews>
  <sheetFormatPr defaultRowHeight="13.8" x14ac:dyDescent="0.25"/>
  <cols>
    <col min="1" max="1" width="18.59765625" bestFit="1" customWidth="1"/>
    <col min="3" max="3" width="13" bestFit="1" customWidth="1"/>
    <col min="4" max="4" width="13.69921875" bestFit="1" customWidth="1"/>
    <col min="5" max="5" width="18.09765625" bestFit="1" customWidth="1"/>
    <col min="6" max="6" width="13" bestFit="1" customWidth="1"/>
    <col min="7" max="7" width="18.69921875" bestFit="1" customWidth="1"/>
    <col min="8" max="8" width="13.69921875" bestFit="1" customWidth="1"/>
    <col min="9" max="9" width="18.69921875" bestFit="1" customWidth="1"/>
    <col min="10" max="10" width="18.09765625" bestFit="1" customWidth="1"/>
    <col min="11" max="11" width="4.09765625" customWidth="1"/>
    <col min="12" max="12" width="7.5" bestFit="1" customWidth="1"/>
    <col min="13" max="13" width="7.09765625" bestFit="1" customWidth="1"/>
    <col min="14" max="14" width="9.09765625" bestFit="1" customWidth="1"/>
    <col min="15" max="15" width="13" bestFit="1" customWidth="1"/>
    <col min="16" max="16" width="7.69921875" bestFit="1" customWidth="1"/>
    <col min="17" max="17" width="5.69921875" bestFit="1" customWidth="1"/>
    <col min="18" max="18" width="7.19921875" bestFit="1" customWidth="1"/>
    <col min="19" max="19" width="8.09765625" bestFit="1" customWidth="1"/>
    <col min="20" max="20" width="4.5" customWidth="1"/>
    <col min="21" max="21" width="12.59765625" customWidth="1"/>
    <col min="22" max="27" width="9" customWidth="1"/>
  </cols>
  <sheetData>
    <row r="1" spans="1:28" ht="14.4" x14ac:dyDescent="0.25">
      <c r="A1" s="37" t="s">
        <v>11</v>
      </c>
      <c r="B1" s="37"/>
      <c r="C1" s="34" t="s">
        <v>12</v>
      </c>
      <c r="D1" s="34" t="s">
        <v>13</v>
      </c>
      <c r="E1" s="34" t="s">
        <v>14</v>
      </c>
      <c r="F1" s="34" t="s">
        <v>15</v>
      </c>
      <c r="G1" s="34" t="s">
        <v>37</v>
      </c>
      <c r="H1" s="34" t="s">
        <v>38</v>
      </c>
      <c r="I1" s="34" t="s">
        <v>39</v>
      </c>
      <c r="J1" s="54" t="s">
        <v>66</v>
      </c>
      <c r="K1" s="66"/>
      <c r="L1" s="35" t="s">
        <v>53</v>
      </c>
      <c r="M1" s="35" t="s">
        <v>54</v>
      </c>
      <c r="N1" s="35" t="s">
        <v>55</v>
      </c>
      <c r="O1" s="35" t="s">
        <v>131</v>
      </c>
      <c r="P1" s="35" t="s">
        <v>56</v>
      </c>
      <c r="Q1" s="35" t="s">
        <v>57</v>
      </c>
      <c r="R1" s="35" t="s">
        <v>58</v>
      </c>
      <c r="S1" s="36" t="s">
        <v>59</v>
      </c>
      <c r="T1" s="70"/>
      <c r="U1" s="21" t="s">
        <v>12</v>
      </c>
      <c r="V1" s="21" t="s">
        <v>13</v>
      </c>
      <c r="W1" s="21" t="s">
        <v>14</v>
      </c>
      <c r="X1" s="21" t="s">
        <v>15</v>
      </c>
      <c r="Y1" s="21" t="s">
        <v>37</v>
      </c>
      <c r="Z1" s="21" t="s">
        <v>38</v>
      </c>
      <c r="AA1" s="21" t="s">
        <v>39</v>
      </c>
      <c r="AB1" s="21" t="s">
        <v>66</v>
      </c>
    </row>
    <row r="2" spans="1:28" ht="14.4" x14ac:dyDescent="0.25">
      <c r="A2" s="124" t="s">
        <v>16</v>
      </c>
      <c r="B2" s="123" t="s">
        <v>17</v>
      </c>
      <c r="C2" s="76">
        <v>42</v>
      </c>
      <c r="D2" s="76">
        <v>89</v>
      </c>
      <c r="E2" s="76">
        <v>259</v>
      </c>
      <c r="F2" s="76">
        <v>113</v>
      </c>
      <c r="G2" s="76">
        <v>9</v>
      </c>
      <c r="H2" s="76">
        <v>142</v>
      </c>
      <c r="I2" s="76">
        <v>203</v>
      </c>
      <c r="J2" s="83">
        <v>178</v>
      </c>
      <c r="K2" s="74"/>
      <c r="L2" s="43"/>
      <c r="M2" s="26"/>
      <c r="N2" s="26"/>
      <c r="O2" s="26"/>
      <c r="P2" s="26"/>
      <c r="Q2" s="26"/>
      <c r="R2" s="26"/>
      <c r="S2" s="31"/>
      <c r="T2" s="71"/>
      <c r="U2" s="92" t="str">
        <f>IF(C2="","",IF(ISERROR(VLOOKUP(C2,Athletes!$A:$C,3,FALSE)),"?",VLOOKUP(C2,Athletes!$A:$C,3,FALSE)))</f>
        <v>Crawley</v>
      </c>
      <c r="V2" s="92" t="str">
        <f>IF(D2="","",IF(ISERROR(VLOOKUP(D2,Athletes!$A:$C,3,FALSE)),"?",VLOOKUP(D2,Athletes!$A:$C,3,FALSE)))</f>
        <v>Chichester</v>
      </c>
      <c r="W2" s="92" t="str">
        <f>IF(E2="","",IF(ISERROR(VLOOKUP(E2,Athletes!$A:$C,3,FALSE)),"?",VLOOKUP(E2,Athletes!$A:$C,3,FALSE)))</f>
        <v>Worthing</v>
      </c>
      <c r="X2" s="92" t="str">
        <f>IF(F2="","",IF(ISERROR(VLOOKUP(F2,Athletes!$A:$C,3,FALSE)),"?",VLOOKUP(F2,Athletes!$A:$C,3,FALSE)))</f>
        <v>Haywards Heath</v>
      </c>
      <c r="Y2" s="92" t="str">
        <f>IF(G2="","",IF(ISERROR(VLOOKUP(G2,Athletes!$A:$C,3,FALSE)),"?",VLOOKUP(G2,Athletes!$A:$C,3,FALSE)))</f>
        <v>Brighton</v>
      </c>
      <c r="Z2" s="92" t="str">
        <f>IF(H2="","",IF(ISERROR(VLOOKUP(H2,Athletes!$A:$C,3,FALSE)),"?",VLOOKUP(H2,Athletes!$A:$C,3,FALSE)))</f>
        <v>Horsham</v>
      </c>
      <c r="AA2" s="92" t="str">
        <f>IF(I2="","",IF(ISERROR(VLOOKUP(I2,Athletes!$A:$C,3,FALSE)),"?",VLOOKUP(I2,Athletes!$A:$C,3,FALSE)))</f>
        <v>Phoenix</v>
      </c>
      <c r="AB2" s="92" t="str">
        <f>IF(J2="","",IF(ISERROR(VLOOKUP(J2,Athletes!$A:$C,3,FALSE)),"?",VLOOKUP(J2,Athletes!$A:$C,3,FALSE)))</f>
        <v>Lewes</v>
      </c>
    </row>
    <row r="3" spans="1:28" ht="14.4" x14ac:dyDescent="0.25">
      <c r="A3" s="124"/>
      <c r="B3" s="124"/>
      <c r="C3" s="95" t="str">
        <f>IF(C2="","",IF(ISERROR(VLOOKUP(C2,Athletes!$A:$B,2,FALSE)),"?",VLOOKUP(C2,Athletes!$A:$B,2,FALSE)))</f>
        <v>Leo Hogg</v>
      </c>
      <c r="D3" s="95" t="str">
        <f>IF(D2="","",IF(ISERROR(VLOOKUP(D2,Athletes!$A:$B,2,FALSE)),"?",VLOOKUP(D2,Athletes!$A:$B,2,FALSE)))</f>
        <v>Blake Fields</v>
      </c>
      <c r="E3" s="95" t="str">
        <f>IF(E2="","",IF(ISERROR(VLOOKUP(E2,Athletes!$A:$B,2,FALSE)),"?",VLOOKUP(E2,Athletes!$A:$B,2,FALSE)))</f>
        <v>Dylan Barker</v>
      </c>
      <c r="F3" s="95" t="str">
        <f>IF(F2="","",IF(ISERROR(VLOOKUP(F2,Athletes!$A:$B,2,FALSE)),"?",VLOOKUP(F2,Athletes!$A:$B,2,FALSE)))</f>
        <v>Ethan Rowen</v>
      </c>
      <c r="G3" s="95" t="str">
        <f>IF(G2="","",IF(ISERROR(VLOOKUP(G2,Athletes!$A:$B,2,FALSE)),"?",VLOOKUP(G2,Athletes!$A:$B,2,FALSE)))</f>
        <v>Harvey Weston</v>
      </c>
      <c r="H3" s="95" t="str">
        <f>IF(H2="","",IF(ISERROR(VLOOKUP(H2,Athletes!$A:$B,2,FALSE)),"?",VLOOKUP(H2,Athletes!$A:$B,2,FALSE)))</f>
        <v>Jacob  Carey</v>
      </c>
      <c r="I3" s="95" t="str">
        <f>IF(I2="","",IF(ISERROR(VLOOKUP(I2,Athletes!$A:$B,2,FALSE)),"?",VLOOKUP(I2,Athletes!$A:$B,2,FALSE)))</f>
        <v>Riley Lechemenant-Pays</v>
      </c>
      <c r="J3" s="99" t="str">
        <f>IF(J2="","",IF(ISERROR(VLOOKUP(J2,Athletes!$A:$B,2,FALSE)),"?",VLOOKUP(J2,Athletes!$A:$B,2,FALSE)))</f>
        <v>Rainbow Love</v>
      </c>
      <c r="K3" s="74"/>
      <c r="L3" s="44"/>
      <c r="M3" s="22"/>
      <c r="N3" s="22"/>
      <c r="O3" s="22"/>
      <c r="P3" s="22"/>
      <c r="Q3" s="22"/>
      <c r="R3" s="22"/>
      <c r="S3" s="30"/>
      <c r="T3" s="71"/>
      <c r="U3" s="18"/>
      <c r="V3" s="18"/>
      <c r="W3" s="18"/>
      <c r="X3" s="18"/>
      <c r="Y3" s="18"/>
      <c r="Z3" s="18"/>
      <c r="AA3" s="18"/>
      <c r="AB3" s="18"/>
    </row>
    <row r="4" spans="1:28" ht="14.4" x14ac:dyDescent="0.25">
      <c r="A4" s="124"/>
      <c r="B4" s="124"/>
      <c r="C4" s="95" t="str">
        <f>IF(C2="","",IF(ISERROR(VLOOKUP(C2,Athletes!$A:$C,3,FALSE)),"?",VLOOKUP(C2,Athletes!$A:$C,3,FALSE)))</f>
        <v>Crawley</v>
      </c>
      <c r="D4" s="95" t="str">
        <f>IF(D2="","",IF(ISERROR(VLOOKUP(D2,Athletes!$A:$C,3,FALSE)),"?",VLOOKUP(D2,Athletes!$A:$C,3,FALSE)))</f>
        <v>Chichester</v>
      </c>
      <c r="E4" s="95" t="str">
        <f>IF(E2="","",IF(ISERROR(VLOOKUP(E2,Athletes!$A:$C,3,FALSE)),"?",VLOOKUP(E2,Athletes!$A:$C,3,FALSE)))</f>
        <v>Worthing</v>
      </c>
      <c r="F4" s="95" t="str">
        <f>IF(F2="","",IF(ISERROR(VLOOKUP(F2,Athletes!$A:$C,3,FALSE)),"?",VLOOKUP(F2,Athletes!$A:$C,3,FALSE)))</f>
        <v>Haywards Heath</v>
      </c>
      <c r="G4" s="95" t="str">
        <f>IF(G2="","",IF(ISERROR(VLOOKUP(G2,Athletes!$A:$C,3,FALSE)),"?",VLOOKUP(G2,Athletes!$A:$C,3,FALSE)))</f>
        <v>Brighton</v>
      </c>
      <c r="H4" s="95" t="str">
        <f>IF(H2="","",IF(ISERROR(VLOOKUP(H2,Athletes!$A:$C,3,FALSE)),"?",VLOOKUP(H2,Athletes!$A:$C,3,FALSE)))</f>
        <v>Horsham</v>
      </c>
      <c r="I4" s="95" t="str">
        <f>IF(I2="","",IF(ISERROR(VLOOKUP(I2,Athletes!$A:$C,3,FALSE)),"?",VLOOKUP(I2,Athletes!$A:$C,3,FALSE)))</f>
        <v>Phoenix</v>
      </c>
      <c r="J4" s="99" t="str">
        <f>IF(J2="","",IF(ISERROR(VLOOKUP(J2,Athletes!$A:$C,3,FALSE)),"?",VLOOKUP(J2,Athletes!$A:$C,3,FALSE)))</f>
        <v>Lewes</v>
      </c>
      <c r="K4" s="74"/>
      <c r="L4" s="44"/>
      <c r="M4" s="22"/>
      <c r="N4" s="22"/>
      <c r="O4" s="22"/>
      <c r="P4" s="22"/>
      <c r="Q4" s="22"/>
      <c r="R4" s="22"/>
      <c r="S4" s="30"/>
      <c r="T4" s="71"/>
      <c r="U4" s="18"/>
      <c r="V4" s="18"/>
      <c r="W4" s="18"/>
      <c r="X4" s="18"/>
      <c r="Y4" s="18"/>
      <c r="Z4" s="18"/>
      <c r="AA4" s="18"/>
      <c r="AB4" s="18"/>
    </row>
    <row r="5" spans="1:28" ht="14.4" x14ac:dyDescent="0.25">
      <c r="A5" s="124"/>
      <c r="B5" s="125"/>
      <c r="C5" s="77">
        <v>13.6</v>
      </c>
      <c r="D5" s="77">
        <v>14</v>
      </c>
      <c r="E5" s="77">
        <v>14.1</v>
      </c>
      <c r="F5" s="77">
        <v>14.3</v>
      </c>
      <c r="G5" s="77">
        <v>14.4</v>
      </c>
      <c r="H5" s="77">
        <v>15.3</v>
      </c>
      <c r="I5" s="77">
        <v>15.6</v>
      </c>
      <c r="J5" s="84">
        <v>16</v>
      </c>
      <c r="K5" s="65"/>
      <c r="L5" s="96">
        <f t="shared" ref="L5:S5" si="0">IF(ISERROR(MATCH(L$1,$U2:$AB2,0)),"",9-MATCH(L$1,$U2:$AB2,0))</f>
        <v>4</v>
      </c>
      <c r="M5" s="97">
        <f t="shared" si="0"/>
        <v>8</v>
      </c>
      <c r="N5" s="97">
        <f t="shared" si="0"/>
        <v>7</v>
      </c>
      <c r="O5" s="97">
        <f t="shared" si="0"/>
        <v>5</v>
      </c>
      <c r="P5" s="97">
        <f t="shared" si="0"/>
        <v>3</v>
      </c>
      <c r="Q5" s="97">
        <f t="shared" si="0"/>
        <v>1</v>
      </c>
      <c r="R5" s="97">
        <f t="shared" si="0"/>
        <v>2</v>
      </c>
      <c r="S5" s="98">
        <f t="shared" si="0"/>
        <v>6</v>
      </c>
      <c r="T5" s="72"/>
    </row>
    <row r="6" spans="1:28" ht="14.4" x14ac:dyDescent="0.25">
      <c r="A6" s="124"/>
      <c r="B6" s="124" t="s">
        <v>18</v>
      </c>
      <c r="C6" s="14">
        <v>13</v>
      </c>
      <c r="D6" s="14">
        <v>207</v>
      </c>
      <c r="E6" s="14">
        <v>144</v>
      </c>
      <c r="F6" s="14">
        <v>121</v>
      </c>
      <c r="G6" s="14">
        <v>44</v>
      </c>
      <c r="H6" s="14">
        <v>88</v>
      </c>
      <c r="I6" s="14">
        <v>256</v>
      </c>
      <c r="J6" s="53">
        <v>177</v>
      </c>
      <c r="K6" s="65"/>
      <c r="L6" s="22"/>
      <c r="M6" s="22"/>
      <c r="N6" s="22"/>
      <c r="O6" s="22"/>
      <c r="P6" s="22"/>
      <c r="Q6" s="22"/>
      <c r="R6" s="22"/>
      <c r="S6" s="30"/>
      <c r="T6" s="71"/>
      <c r="U6" s="92" t="str">
        <f>IF(C6="","",IF(ISERROR(VLOOKUP(C6,Athletes!$A:$C,3,FALSE)),"?",VLOOKUP(C6,Athletes!$A:$C,3,FALSE)))</f>
        <v>Brighton</v>
      </c>
      <c r="V6" s="92" t="str">
        <f>IF(D6="","",IF(ISERROR(VLOOKUP(D6,Athletes!$A:$C,3,FALSE)),"?",VLOOKUP(D6,Athletes!$A:$C,3,FALSE)))</f>
        <v>Phoenix</v>
      </c>
      <c r="W6" s="92" t="str">
        <f>IF(E6="","",IF(ISERROR(VLOOKUP(E6,Athletes!$A:$C,3,FALSE)),"?",VLOOKUP(E6,Athletes!$A:$C,3,FALSE)))</f>
        <v>Horsham</v>
      </c>
      <c r="X6" s="92" t="str">
        <f>IF(F6="","",IF(ISERROR(VLOOKUP(F6,Athletes!$A:$C,3,FALSE)),"?",VLOOKUP(F6,Athletes!$A:$C,3,FALSE)))</f>
        <v>Haywards Heath</v>
      </c>
      <c r="Y6" s="92" t="str">
        <f>IF(G6="","",IF(ISERROR(VLOOKUP(G6,Athletes!$A:$C,3,FALSE)),"?",VLOOKUP(G6,Athletes!$A:$C,3,FALSE)))</f>
        <v>Crawley</v>
      </c>
      <c r="Z6" s="92" t="str">
        <f>IF(H6="","",IF(ISERROR(VLOOKUP(H6,Athletes!$A:$C,3,FALSE)),"?",VLOOKUP(H6,Athletes!$A:$C,3,FALSE)))</f>
        <v>Chichester</v>
      </c>
      <c r="AA6" s="92" t="str">
        <f>IF(I6="","",IF(ISERROR(VLOOKUP(I6,Athletes!$A:$C,3,FALSE)),"?",VLOOKUP(I6,Athletes!$A:$C,3,FALSE)))</f>
        <v>Worthing</v>
      </c>
      <c r="AB6" s="92" t="str">
        <f>IF(J6="","",IF(ISERROR(VLOOKUP(J6,Athletes!$A:$C,3,FALSE)),"?",VLOOKUP(J6,Athletes!$A:$C,3,FALSE)))</f>
        <v>Lewes</v>
      </c>
    </row>
    <row r="7" spans="1:28" ht="14.4" x14ac:dyDescent="0.25">
      <c r="A7" s="124"/>
      <c r="B7" s="124"/>
      <c r="C7" s="95" t="str">
        <f>IF(C6="","",IF(ISERROR(VLOOKUP(C6,Athletes!$A:$B,2,FALSE)),"?",VLOOKUP(C6,Athletes!$A:$B,2,FALSE)))</f>
        <v>Ethan Taites</v>
      </c>
      <c r="D7" s="95" t="str">
        <f>IF(D6="","",IF(ISERROR(VLOOKUP(D6,Athletes!$A:$B,2,FALSE)),"?",VLOOKUP(D6,Athletes!$A:$B,2,FALSE)))</f>
        <v>Charlie Mason</v>
      </c>
      <c r="E7" s="95" t="str">
        <f>IF(E6="","",IF(ISERROR(VLOOKUP(E6,Athletes!$A:$B,2,FALSE)),"?",VLOOKUP(E6,Athletes!$A:$B,2,FALSE)))</f>
        <v>Ewan  Welford</v>
      </c>
      <c r="F7" s="95" t="str">
        <f>IF(F6="","",IF(ISERROR(VLOOKUP(F6,Athletes!$A:$B,2,FALSE)),"?",VLOOKUP(F6,Athletes!$A:$B,2,FALSE)))</f>
        <v>Caspar Roderick</v>
      </c>
      <c r="G7" s="95" t="str">
        <f>IF(G6="","",IF(ISERROR(VLOOKUP(G6,Athletes!$A:$B,2,FALSE)),"?",VLOOKUP(G6,Athletes!$A:$B,2,FALSE)))</f>
        <v>Idris Oteng</v>
      </c>
      <c r="H7" s="95" t="str">
        <f>IF(H6="","",IF(ISERROR(VLOOKUP(H6,Athletes!$A:$B,2,FALSE)),"?",VLOOKUP(H6,Athletes!$A:$B,2,FALSE)))</f>
        <v>Theo Rehill</v>
      </c>
      <c r="I7" s="95" t="str">
        <f>IF(I6="","",IF(ISERROR(VLOOKUP(I6,Athletes!$A:$B,2,FALSE)),"?",VLOOKUP(I6,Athletes!$A:$B,2,FALSE)))</f>
        <v>Ambrose Rankin</v>
      </c>
      <c r="J7" s="99" t="str">
        <f>IF(J6="","",IF(ISERROR(VLOOKUP(J6,Athletes!$A:$B,2,FALSE)),"?",VLOOKUP(J6,Athletes!$A:$B,2,FALSE)))</f>
        <v>Lucas Barnes</v>
      </c>
      <c r="K7" s="65"/>
      <c r="L7" s="22"/>
      <c r="M7" s="22"/>
      <c r="N7" s="22"/>
      <c r="O7" s="22"/>
      <c r="P7" s="22"/>
      <c r="Q7" s="22"/>
      <c r="R7" s="22"/>
      <c r="S7" s="30"/>
      <c r="T7" s="71"/>
      <c r="U7" s="18"/>
      <c r="V7" s="18"/>
      <c r="W7" s="18"/>
      <c r="X7" s="18"/>
      <c r="Y7" s="18"/>
      <c r="Z7" s="18"/>
      <c r="AA7" s="18"/>
      <c r="AB7" s="18"/>
    </row>
    <row r="8" spans="1:28" ht="14.4" x14ac:dyDescent="0.25">
      <c r="A8" s="124"/>
      <c r="B8" s="124"/>
      <c r="C8" s="95" t="str">
        <f>IF(C6="","",IF(ISERROR(VLOOKUP(C6,Athletes!$A:$C,3,FALSE)),"?",VLOOKUP(C6,Athletes!$A:$C,3,FALSE)))</f>
        <v>Brighton</v>
      </c>
      <c r="D8" s="95" t="str">
        <f>IF(D6="","",IF(ISERROR(VLOOKUP(D6,Athletes!$A:$C,3,FALSE)),"?",VLOOKUP(D6,Athletes!$A:$C,3,FALSE)))</f>
        <v>Phoenix</v>
      </c>
      <c r="E8" s="95" t="str">
        <f>IF(E6="","",IF(ISERROR(VLOOKUP(E6,Athletes!$A:$C,3,FALSE)),"?",VLOOKUP(E6,Athletes!$A:$C,3,FALSE)))</f>
        <v>Horsham</v>
      </c>
      <c r="F8" s="95" t="str">
        <f>IF(F6="","",IF(ISERROR(VLOOKUP(F6,Athletes!$A:$C,3,FALSE)),"?",VLOOKUP(F6,Athletes!$A:$C,3,FALSE)))</f>
        <v>Haywards Heath</v>
      </c>
      <c r="G8" s="95" t="str">
        <f>IF(G6="","",IF(ISERROR(VLOOKUP(G6,Athletes!$A:$C,3,FALSE)),"?",VLOOKUP(G6,Athletes!$A:$C,3,FALSE)))</f>
        <v>Crawley</v>
      </c>
      <c r="H8" s="95" t="str">
        <f>IF(H6="","",IF(ISERROR(VLOOKUP(H6,Athletes!$A:$C,3,FALSE)),"?",VLOOKUP(H6,Athletes!$A:$C,3,FALSE)))</f>
        <v>Chichester</v>
      </c>
      <c r="I8" s="95" t="str">
        <f>IF(I6="","",IF(ISERROR(VLOOKUP(I6,Athletes!$A:$C,3,FALSE)),"?",VLOOKUP(I6,Athletes!$A:$C,3,FALSE)))</f>
        <v>Worthing</v>
      </c>
      <c r="J8" s="99" t="str">
        <f>IF(J6="","",IF(ISERROR(VLOOKUP(J6,Athletes!$A:$C,3,FALSE)),"?",VLOOKUP(J6,Athletes!$A:$C,3,FALSE)))</f>
        <v>Lewes</v>
      </c>
      <c r="K8" s="65"/>
      <c r="L8" s="22"/>
      <c r="M8" s="22"/>
      <c r="N8" s="22"/>
      <c r="O8" s="22"/>
      <c r="P8" s="22"/>
      <c r="Q8" s="22"/>
      <c r="R8" s="22"/>
      <c r="S8" s="30"/>
      <c r="T8" s="71"/>
      <c r="U8" s="18"/>
      <c r="V8" s="18"/>
      <c r="W8" s="18"/>
      <c r="X8" s="18"/>
      <c r="Y8" s="18"/>
      <c r="Z8" s="18"/>
      <c r="AA8" s="18"/>
      <c r="AB8" s="18"/>
    </row>
    <row r="9" spans="1:28" ht="14.4" x14ac:dyDescent="0.25">
      <c r="A9" s="125"/>
      <c r="B9" s="125"/>
      <c r="C9" s="77">
        <v>13.6</v>
      </c>
      <c r="D9" s="77">
        <v>13.9</v>
      </c>
      <c r="E9" s="77">
        <v>14.3</v>
      </c>
      <c r="F9" s="77">
        <v>14.9</v>
      </c>
      <c r="G9" s="77">
        <v>15</v>
      </c>
      <c r="H9" s="77">
        <v>15.1</v>
      </c>
      <c r="I9" s="77">
        <v>15.4</v>
      </c>
      <c r="J9" s="84">
        <v>15.8</v>
      </c>
      <c r="K9" s="65"/>
      <c r="L9" s="96">
        <f t="shared" ref="L9:S9" si="1">IF(ISERROR(MATCH(L$1,$U6:$AB6,0)),"",9-MATCH(L$1,$U6:$AB6,0))</f>
        <v>8</v>
      </c>
      <c r="M9" s="97">
        <f t="shared" si="1"/>
        <v>4</v>
      </c>
      <c r="N9" s="97">
        <f t="shared" si="1"/>
        <v>3</v>
      </c>
      <c r="O9" s="97">
        <f t="shared" si="1"/>
        <v>5</v>
      </c>
      <c r="P9" s="97">
        <f t="shared" si="1"/>
        <v>6</v>
      </c>
      <c r="Q9" s="97">
        <f t="shared" si="1"/>
        <v>1</v>
      </c>
      <c r="R9" s="97">
        <f t="shared" si="1"/>
        <v>7</v>
      </c>
      <c r="S9" s="98">
        <f t="shared" si="1"/>
        <v>2</v>
      </c>
      <c r="T9" s="72"/>
    </row>
    <row r="10" spans="1:28" ht="14.4" x14ac:dyDescent="0.25">
      <c r="A10" s="127" t="s">
        <v>19</v>
      </c>
      <c r="B10" s="127" t="s">
        <v>17</v>
      </c>
      <c r="C10" s="25">
        <v>18</v>
      </c>
      <c r="D10" s="25">
        <v>44</v>
      </c>
      <c r="E10" s="25">
        <v>85</v>
      </c>
      <c r="F10" s="25">
        <v>253</v>
      </c>
      <c r="G10" s="25">
        <v>142</v>
      </c>
      <c r="H10" s="25">
        <v>115</v>
      </c>
      <c r="I10" s="25">
        <v>177</v>
      </c>
      <c r="J10" s="53"/>
      <c r="K10" s="65"/>
      <c r="L10" s="43"/>
      <c r="M10" s="26"/>
      <c r="N10" s="26"/>
      <c r="O10" s="26"/>
      <c r="P10" s="26"/>
      <c r="Q10" s="26"/>
      <c r="R10" s="26"/>
      <c r="S10" s="31"/>
      <c r="T10" s="71"/>
      <c r="U10" s="92" t="str">
        <f>IF(C10="","",IF(ISERROR(VLOOKUP(C10,Athletes!$A:$C,3,FALSE)),"?",VLOOKUP(C10,Athletes!$A:$C,3,FALSE)))</f>
        <v>Brighton</v>
      </c>
      <c r="V10" s="92" t="str">
        <f>IF(D10="","",IF(ISERROR(VLOOKUP(D10,Athletes!$A:$C,3,FALSE)),"?",VLOOKUP(D10,Athletes!$A:$C,3,FALSE)))</f>
        <v>Crawley</v>
      </c>
      <c r="W10" s="92" t="str">
        <f>IF(E10="","",IF(ISERROR(VLOOKUP(E10,Athletes!$A:$C,3,FALSE)),"?",VLOOKUP(E10,Athletes!$A:$C,3,FALSE)))</f>
        <v>Chichester</v>
      </c>
      <c r="X10" s="92" t="str">
        <f>IF(F10="","",IF(ISERROR(VLOOKUP(F10,Athletes!$A:$C,3,FALSE)),"?",VLOOKUP(F10,Athletes!$A:$C,3,FALSE)))</f>
        <v>Worthing</v>
      </c>
      <c r="Y10" s="92" t="str">
        <f>IF(G10="","",IF(ISERROR(VLOOKUP(G10,Athletes!$A:$C,3,FALSE)),"?",VLOOKUP(G10,Athletes!$A:$C,3,FALSE)))</f>
        <v>Horsham</v>
      </c>
      <c r="Z10" s="92" t="str">
        <f>IF(H10="","",IF(ISERROR(VLOOKUP(H10,Athletes!$A:$C,3,FALSE)),"?",VLOOKUP(H10,Athletes!$A:$C,3,FALSE)))</f>
        <v>Haywards Heath</v>
      </c>
      <c r="AA10" s="92" t="str">
        <f>IF(I10="","",IF(ISERROR(VLOOKUP(I10,Athletes!$A:$C,3,FALSE)),"?",VLOOKUP(I10,Athletes!$A:$C,3,FALSE)))</f>
        <v>Lewes</v>
      </c>
      <c r="AB10" s="92" t="str">
        <f>IF(J10="","",IF(ISERROR(VLOOKUP(J10,Athletes!$A:$C,3,FALSE)),"?",VLOOKUP(J10,Athletes!$A:$C,3,FALSE)))</f>
        <v/>
      </c>
    </row>
    <row r="11" spans="1:28" ht="14.4" x14ac:dyDescent="0.25">
      <c r="A11" s="128"/>
      <c r="B11" s="128"/>
      <c r="C11" s="95" t="str">
        <f>IF(C10="","",IF(ISERROR(VLOOKUP(C10,Athletes!$A:$B,2,FALSE)),"?",VLOOKUP(C10,Athletes!$A:$B,2,FALSE)))</f>
        <v>Marlow Brain</v>
      </c>
      <c r="D11" s="95" t="str">
        <f>IF(D10="","",IF(ISERROR(VLOOKUP(D10,Athletes!$A:$B,2,FALSE)),"?",VLOOKUP(D10,Athletes!$A:$B,2,FALSE)))</f>
        <v>Idris Oteng</v>
      </c>
      <c r="E11" s="95" t="str">
        <f>IF(E10="","",IF(ISERROR(VLOOKUP(E10,Athletes!$A:$B,2,FALSE)),"?",VLOOKUP(E10,Athletes!$A:$B,2,FALSE)))</f>
        <v>Alfie Luxford</v>
      </c>
      <c r="F11" s="95" t="str">
        <f>IF(F10="","",IF(ISERROR(VLOOKUP(F10,Athletes!$A:$B,2,FALSE)),"?",VLOOKUP(F10,Athletes!$A:$B,2,FALSE)))</f>
        <v>Bertie Andrews</v>
      </c>
      <c r="G11" s="95" t="str">
        <f>IF(G10="","",IF(ISERROR(VLOOKUP(G10,Athletes!$A:$B,2,FALSE)),"?",VLOOKUP(G10,Athletes!$A:$B,2,FALSE)))</f>
        <v>Jacob  Carey</v>
      </c>
      <c r="H11" s="95" t="str">
        <f>IF(H10="","",IF(ISERROR(VLOOKUP(H10,Athletes!$A:$B,2,FALSE)),"?",VLOOKUP(H10,Athletes!$A:$B,2,FALSE)))</f>
        <v>Harley Mills</v>
      </c>
      <c r="I11" s="95" t="str">
        <f>IF(I10="","",IF(ISERROR(VLOOKUP(I10,Athletes!$A:$B,2,FALSE)),"?",VLOOKUP(I10,Athletes!$A:$B,2,FALSE)))</f>
        <v>Lucas Barnes</v>
      </c>
      <c r="J11" s="99" t="str">
        <f>IF(J10="","",IF(ISERROR(VLOOKUP(J10,Athletes!$A:$B,2,FALSE)),"?",VLOOKUP(J10,Athletes!$A:$B,2,FALSE)))</f>
        <v/>
      </c>
      <c r="K11" s="65"/>
      <c r="L11" s="44"/>
      <c r="M11" s="22"/>
      <c r="N11" s="22"/>
      <c r="O11" s="22"/>
      <c r="P11" s="22"/>
      <c r="Q11" s="22"/>
      <c r="R11" s="22"/>
      <c r="S11" s="30"/>
      <c r="T11" s="71"/>
      <c r="U11" s="18"/>
      <c r="V11" s="18"/>
      <c r="W11" s="18"/>
      <c r="X11" s="18"/>
      <c r="Y11" s="18"/>
      <c r="Z11" s="18"/>
      <c r="AA11" s="18"/>
      <c r="AB11" s="18"/>
    </row>
    <row r="12" spans="1:28" ht="14.4" x14ac:dyDescent="0.25">
      <c r="A12" s="128"/>
      <c r="B12" s="128"/>
      <c r="C12" s="95" t="str">
        <f>IF(C10="","",IF(ISERROR(VLOOKUP(C10,Athletes!$A:$C,3,FALSE)),"?",VLOOKUP(C10,Athletes!$A:$C,3,FALSE)))</f>
        <v>Brighton</v>
      </c>
      <c r="D12" s="95" t="str">
        <f>IF(D10="","",IF(ISERROR(VLOOKUP(D10,Athletes!$A:$C,3,FALSE)),"?",VLOOKUP(D10,Athletes!$A:$C,3,FALSE)))</f>
        <v>Crawley</v>
      </c>
      <c r="E12" s="95" t="str">
        <f>IF(E10="","",IF(ISERROR(VLOOKUP(E10,Athletes!$A:$C,3,FALSE)),"?",VLOOKUP(E10,Athletes!$A:$C,3,FALSE)))</f>
        <v>Chichester</v>
      </c>
      <c r="F12" s="95" t="str">
        <f>IF(F10="","",IF(ISERROR(VLOOKUP(F10,Athletes!$A:$C,3,FALSE)),"?",VLOOKUP(F10,Athletes!$A:$C,3,FALSE)))</f>
        <v>Worthing</v>
      </c>
      <c r="G12" s="95" t="str">
        <f>IF(G10="","",IF(ISERROR(VLOOKUP(G10,Athletes!$A:$C,3,FALSE)),"?",VLOOKUP(G10,Athletes!$A:$C,3,FALSE)))</f>
        <v>Horsham</v>
      </c>
      <c r="H12" s="95" t="str">
        <f>IF(H10="","",IF(ISERROR(VLOOKUP(H10,Athletes!$A:$C,3,FALSE)),"?",VLOOKUP(H10,Athletes!$A:$C,3,FALSE)))</f>
        <v>Haywards Heath</v>
      </c>
      <c r="I12" s="95" t="str">
        <f>IF(I10="","",IF(ISERROR(VLOOKUP(I10,Athletes!$A:$C,3,FALSE)),"?",VLOOKUP(I10,Athletes!$A:$C,3,FALSE)))</f>
        <v>Lewes</v>
      </c>
      <c r="J12" s="99" t="str">
        <f>IF(J10="","",IF(ISERROR(VLOOKUP(J10,Athletes!$A:$C,3,FALSE)),"?",VLOOKUP(J10,Athletes!$A:$C,3,FALSE)))</f>
        <v/>
      </c>
      <c r="K12" s="65"/>
      <c r="L12" s="44"/>
      <c r="M12" s="22"/>
      <c r="N12" s="22"/>
      <c r="O12" s="22"/>
      <c r="P12" s="22"/>
      <c r="Q12" s="22"/>
      <c r="R12" s="22"/>
      <c r="S12" s="30"/>
      <c r="T12" s="71"/>
      <c r="U12" s="18"/>
      <c r="V12" s="18"/>
      <c r="W12" s="18"/>
      <c r="X12" s="18"/>
      <c r="Y12" s="18"/>
      <c r="Z12" s="18"/>
      <c r="AA12" s="18"/>
      <c r="AB12" s="18"/>
    </row>
    <row r="13" spans="1:28" ht="14.4" x14ac:dyDescent="0.25">
      <c r="A13" s="128"/>
      <c r="B13" s="129"/>
      <c r="C13" s="24">
        <v>61.8</v>
      </c>
      <c r="D13" s="24">
        <v>62.7</v>
      </c>
      <c r="E13" s="24">
        <v>63</v>
      </c>
      <c r="F13" s="24">
        <v>63</v>
      </c>
      <c r="G13" s="24">
        <v>64.400000000000006</v>
      </c>
      <c r="H13" s="24">
        <v>65.400000000000006</v>
      </c>
      <c r="I13" s="24">
        <v>65.7</v>
      </c>
      <c r="J13" s="42"/>
      <c r="K13" s="65"/>
      <c r="L13" s="96">
        <f t="shared" ref="L13:S13" si="2">IF(ISERROR(MATCH(L$1,$U10:$AB10,0)),"",9-MATCH(L$1,$U10:$AB10,0))</f>
        <v>8</v>
      </c>
      <c r="M13" s="97">
        <f t="shared" si="2"/>
        <v>7</v>
      </c>
      <c r="N13" s="97">
        <f t="shared" si="2"/>
        <v>6</v>
      </c>
      <c r="O13" s="97">
        <f t="shared" si="2"/>
        <v>3</v>
      </c>
      <c r="P13" s="97">
        <f t="shared" si="2"/>
        <v>4</v>
      </c>
      <c r="Q13" s="97">
        <f t="shared" si="2"/>
        <v>2</v>
      </c>
      <c r="R13" s="97" t="str">
        <f t="shared" si="2"/>
        <v/>
      </c>
      <c r="S13" s="98">
        <f t="shared" si="2"/>
        <v>5</v>
      </c>
      <c r="T13" s="72"/>
    </row>
    <row r="14" spans="1:28" ht="14.4" x14ac:dyDescent="0.25">
      <c r="A14" s="128"/>
      <c r="B14" s="128" t="s">
        <v>18</v>
      </c>
      <c r="C14" s="14">
        <v>113</v>
      </c>
      <c r="D14" s="14">
        <v>9</v>
      </c>
      <c r="E14" s="14">
        <v>260</v>
      </c>
      <c r="F14" s="14">
        <v>90</v>
      </c>
      <c r="G14" s="14">
        <v>45</v>
      </c>
      <c r="H14" s="14">
        <v>143</v>
      </c>
      <c r="I14" s="14"/>
      <c r="J14" s="53"/>
      <c r="K14" s="65"/>
      <c r="L14" s="22"/>
      <c r="M14" s="22"/>
      <c r="N14" s="22"/>
      <c r="O14" s="22"/>
      <c r="P14" s="22"/>
      <c r="Q14" s="22"/>
      <c r="R14" s="22"/>
      <c r="S14" s="30"/>
      <c r="T14" s="71"/>
      <c r="U14" s="92" t="str">
        <f>IF(C14="","",IF(ISERROR(VLOOKUP(C14,Athletes!$A:$C,3,FALSE)),"?",VLOOKUP(C14,Athletes!$A:$C,3,FALSE)))</f>
        <v>Haywards Heath</v>
      </c>
      <c r="V14" s="92" t="str">
        <f>IF(D14="","",IF(ISERROR(VLOOKUP(D14,Athletes!$A:$C,3,FALSE)),"?",VLOOKUP(D14,Athletes!$A:$C,3,FALSE)))</f>
        <v>Brighton</v>
      </c>
      <c r="W14" s="92" t="str">
        <f>IF(E14="","",IF(ISERROR(VLOOKUP(E14,Athletes!$A:$C,3,FALSE)),"?",VLOOKUP(E14,Athletes!$A:$C,3,FALSE)))</f>
        <v>Worthing</v>
      </c>
      <c r="X14" s="92" t="str">
        <f>IF(F14="","",IF(ISERROR(VLOOKUP(F14,Athletes!$A:$C,3,FALSE)),"?",VLOOKUP(F14,Athletes!$A:$C,3,FALSE)))</f>
        <v>Chichester</v>
      </c>
      <c r="Y14" s="92" t="str">
        <f>IF(G14="","",IF(ISERROR(VLOOKUP(G14,Athletes!$A:$C,3,FALSE)),"?",VLOOKUP(G14,Athletes!$A:$C,3,FALSE)))</f>
        <v>Crawley</v>
      </c>
      <c r="Z14" s="92" t="str">
        <f>IF(H14="","",IF(ISERROR(VLOOKUP(H14,Athletes!$A:$C,3,FALSE)),"?",VLOOKUP(H14,Athletes!$A:$C,3,FALSE)))</f>
        <v>Horsham</v>
      </c>
      <c r="AA14" s="92" t="str">
        <f>IF(I14="","",IF(ISERROR(VLOOKUP(I14,Athletes!$A:$C,3,FALSE)),"?",VLOOKUP(I14,Athletes!$A:$C,3,FALSE)))</f>
        <v/>
      </c>
      <c r="AB14" s="92" t="str">
        <f>IF(J14="","",IF(ISERROR(VLOOKUP(J14,Athletes!$A:$C,3,FALSE)),"?",VLOOKUP(J14,Athletes!$A:$C,3,FALSE)))</f>
        <v/>
      </c>
    </row>
    <row r="15" spans="1:28" ht="14.4" x14ac:dyDescent="0.25">
      <c r="A15" s="128"/>
      <c r="B15" s="128"/>
      <c r="C15" s="95" t="str">
        <f>IF(C14="","",IF(ISERROR(VLOOKUP(C14,Athletes!$A:$B,2,FALSE)),"?",VLOOKUP(C14,Athletes!$A:$B,2,FALSE)))</f>
        <v>Ethan Rowen</v>
      </c>
      <c r="D15" s="95" t="str">
        <f>IF(D14="","",IF(ISERROR(VLOOKUP(D14,Athletes!$A:$B,2,FALSE)),"?",VLOOKUP(D14,Athletes!$A:$B,2,FALSE)))</f>
        <v>Harvey Weston</v>
      </c>
      <c r="E15" s="95" t="str">
        <f>IF(E14="","",IF(ISERROR(VLOOKUP(E14,Athletes!$A:$B,2,FALSE)),"?",VLOOKUP(E14,Athletes!$A:$B,2,FALSE)))</f>
        <v>Oliver Hosier</v>
      </c>
      <c r="F15" s="95" t="str">
        <f>IF(F14="","",IF(ISERROR(VLOOKUP(F14,Athletes!$A:$B,2,FALSE)),"?",VLOOKUP(F14,Athletes!$A:$B,2,FALSE)))</f>
        <v>Fletcher Hall</v>
      </c>
      <c r="G15" s="95" t="str">
        <f>IF(G14="","",IF(ISERROR(VLOOKUP(G14,Athletes!$A:$B,2,FALSE)),"?",VLOOKUP(G14,Athletes!$A:$B,2,FALSE)))</f>
        <v>Isaac Pearce</v>
      </c>
      <c r="H15" s="95" t="str">
        <f>IF(H14="","",IF(ISERROR(VLOOKUP(H14,Athletes!$A:$B,2,FALSE)),"?",VLOOKUP(H14,Athletes!$A:$B,2,FALSE)))</f>
        <v>Nathaniel   Craig</v>
      </c>
      <c r="I15" s="95" t="str">
        <f>IF(I14="","",IF(ISERROR(VLOOKUP(I14,Athletes!$A:$B,2,FALSE)),"?",VLOOKUP(I14,Athletes!$A:$B,2,FALSE)))</f>
        <v/>
      </c>
      <c r="J15" s="99" t="str">
        <f>IF(J14="","",IF(ISERROR(VLOOKUP(J14,Athletes!$A:$B,2,FALSE)),"?",VLOOKUP(J14,Athletes!$A:$B,2,FALSE)))</f>
        <v/>
      </c>
      <c r="K15" s="65"/>
      <c r="L15" s="22"/>
      <c r="M15" s="22"/>
      <c r="N15" s="22"/>
      <c r="O15" s="22"/>
      <c r="P15" s="22"/>
      <c r="Q15" s="22"/>
      <c r="R15" s="22"/>
      <c r="S15" s="30"/>
      <c r="T15" s="71"/>
      <c r="U15" s="18"/>
      <c r="V15" s="18"/>
      <c r="W15" s="18"/>
      <c r="X15" s="18"/>
      <c r="Y15" s="18"/>
      <c r="Z15" s="18"/>
      <c r="AA15" s="18"/>
      <c r="AB15" s="18"/>
    </row>
    <row r="16" spans="1:28" ht="14.4" x14ac:dyDescent="0.25">
      <c r="A16" s="128"/>
      <c r="B16" s="128"/>
      <c r="C16" s="95" t="str">
        <f>IF(C14="","",IF(ISERROR(VLOOKUP(C14,Athletes!$A:$C,3,FALSE)),"?",VLOOKUP(C14,Athletes!$A:$C,3,FALSE)))</f>
        <v>Haywards Heath</v>
      </c>
      <c r="D16" s="95" t="str">
        <f>IF(D14="","",IF(ISERROR(VLOOKUP(D14,Athletes!$A:$C,3,FALSE)),"?",VLOOKUP(D14,Athletes!$A:$C,3,FALSE)))</f>
        <v>Brighton</v>
      </c>
      <c r="E16" s="95" t="str">
        <f>IF(E14="","",IF(ISERROR(VLOOKUP(E14,Athletes!$A:$C,3,FALSE)),"?",VLOOKUP(E14,Athletes!$A:$C,3,FALSE)))</f>
        <v>Worthing</v>
      </c>
      <c r="F16" s="95" t="str">
        <f>IF(F14="","",IF(ISERROR(VLOOKUP(F14,Athletes!$A:$C,3,FALSE)),"?",VLOOKUP(F14,Athletes!$A:$C,3,FALSE)))</f>
        <v>Chichester</v>
      </c>
      <c r="G16" s="95" t="str">
        <f>IF(G14="","",IF(ISERROR(VLOOKUP(G14,Athletes!$A:$C,3,FALSE)),"?",VLOOKUP(G14,Athletes!$A:$C,3,FALSE)))</f>
        <v>Crawley</v>
      </c>
      <c r="H16" s="95" t="str">
        <f>IF(H14="","",IF(ISERROR(VLOOKUP(H14,Athletes!$A:$C,3,FALSE)),"?",VLOOKUP(H14,Athletes!$A:$C,3,FALSE)))</f>
        <v>Horsham</v>
      </c>
      <c r="I16" s="95" t="str">
        <f>IF(I14="","",IF(ISERROR(VLOOKUP(I14,Athletes!$A:$C,3,FALSE)),"?",VLOOKUP(I14,Athletes!$A:$C,3,FALSE)))</f>
        <v/>
      </c>
      <c r="J16" s="99" t="str">
        <f>IF(J14="","",IF(ISERROR(VLOOKUP(J14,Athletes!$A:$C,3,FALSE)),"?",VLOOKUP(J14,Athletes!$A:$C,3,FALSE)))</f>
        <v/>
      </c>
      <c r="K16" s="65"/>
      <c r="L16" s="22"/>
      <c r="M16" s="22"/>
      <c r="N16" s="22"/>
      <c r="O16" s="22"/>
      <c r="P16" s="22"/>
      <c r="Q16" s="22"/>
      <c r="R16" s="22"/>
      <c r="S16" s="30"/>
      <c r="T16" s="71"/>
      <c r="U16" s="18"/>
      <c r="V16" s="18"/>
      <c r="W16" s="18"/>
      <c r="X16" s="18"/>
      <c r="Y16" s="18"/>
      <c r="Z16" s="18"/>
      <c r="AA16" s="18"/>
      <c r="AB16" s="18"/>
    </row>
    <row r="17" spans="1:28" ht="14.4" x14ac:dyDescent="0.25">
      <c r="A17" s="129"/>
      <c r="B17" s="129"/>
      <c r="C17" s="24">
        <v>60.4</v>
      </c>
      <c r="D17" s="24">
        <v>62.7</v>
      </c>
      <c r="E17" s="24">
        <v>63.7</v>
      </c>
      <c r="F17" s="24">
        <v>64.5</v>
      </c>
      <c r="G17" s="24">
        <v>64.5</v>
      </c>
      <c r="H17" s="24">
        <v>68.5</v>
      </c>
      <c r="I17" s="24"/>
      <c r="J17" s="42"/>
      <c r="K17" s="65"/>
      <c r="L17" s="96">
        <f t="shared" ref="L17:S17" si="3">IF(ISERROR(MATCH(L$1,$U14:$AB14,0)),"",9-MATCH(L$1,$U14:$AB14,0))</f>
        <v>7</v>
      </c>
      <c r="M17" s="97">
        <f t="shared" si="3"/>
        <v>4</v>
      </c>
      <c r="N17" s="97">
        <f t="shared" si="3"/>
        <v>5</v>
      </c>
      <c r="O17" s="97">
        <f t="shared" si="3"/>
        <v>8</v>
      </c>
      <c r="P17" s="97">
        <f t="shared" si="3"/>
        <v>3</v>
      </c>
      <c r="Q17" s="97" t="str">
        <f t="shared" si="3"/>
        <v/>
      </c>
      <c r="R17" s="97" t="str">
        <f t="shared" si="3"/>
        <v/>
      </c>
      <c r="S17" s="98">
        <f t="shared" si="3"/>
        <v>6</v>
      </c>
      <c r="T17" s="72"/>
    </row>
    <row r="18" spans="1:28" ht="14.4" x14ac:dyDescent="0.25">
      <c r="A18" s="123" t="s">
        <v>20</v>
      </c>
      <c r="B18" s="123" t="s">
        <v>21</v>
      </c>
      <c r="C18" s="25" t="s">
        <v>53</v>
      </c>
      <c r="D18" s="25" t="s">
        <v>59</v>
      </c>
      <c r="E18" s="25" t="s">
        <v>56</v>
      </c>
      <c r="F18" s="25" t="s">
        <v>55</v>
      </c>
      <c r="G18" s="25" t="s">
        <v>131</v>
      </c>
      <c r="H18" s="25" t="s">
        <v>57</v>
      </c>
      <c r="I18" s="25" t="s">
        <v>54</v>
      </c>
      <c r="J18" s="53"/>
      <c r="K18" s="65"/>
      <c r="L18" s="27"/>
      <c r="M18" s="28"/>
      <c r="N18" s="28"/>
      <c r="O18" s="28"/>
      <c r="P18" s="28"/>
      <c r="Q18" s="29"/>
      <c r="R18" s="28"/>
      <c r="S18" s="32"/>
      <c r="T18" s="72"/>
      <c r="U18" s="92" t="str">
        <f t="shared" ref="U18:AB18" si="4">IF(C18="","",C18)</f>
        <v>Brighton</v>
      </c>
      <c r="V18" s="92" t="str">
        <f t="shared" si="4"/>
        <v>Worthing</v>
      </c>
      <c r="W18" s="92" t="str">
        <f t="shared" si="4"/>
        <v>Horsham</v>
      </c>
      <c r="X18" s="92" t="str">
        <f t="shared" si="4"/>
        <v>Chichester</v>
      </c>
      <c r="Y18" s="92" t="str">
        <f t="shared" si="4"/>
        <v>Haywards Heath</v>
      </c>
      <c r="Z18" s="92" t="str">
        <f t="shared" si="4"/>
        <v>Lewes</v>
      </c>
      <c r="AA18" s="92" t="str">
        <f t="shared" si="4"/>
        <v>Crawley</v>
      </c>
      <c r="AB18" s="92" t="str">
        <f t="shared" si="4"/>
        <v/>
      </c>
    </row>
    <row r="19" spans="1:28" ht="14.4" x14ac:dyDescent="0.25">
      <c r="A19" s="125"/>
      <c r="B19" s="125"/>
      <c r="C19" s="77" t="s">
        <v>299</v>
      </c>
      <c r="D19" s="77" t="s">
        <v>300</v>
      </c>
      <c r="E19" s="77" t="s">
        <v>301</v>
      </c>
      <c r="F19" s="77" t="s">
        <v>302</v>
      </c>
      <c r="G19" s="77" t="s">
        <v>303</v>
      </c>
      <c r="H19" s="77" t="s">
        <v>304</v>
      </c>
      <c r="I19" s="77" t="s">
        <v>305</v>
      </c>
      <c r="J19" s="84"/>
      <c r="K19" s="65"/>
      <c r="L19" s="96">
        <f t="shared" ref="L19:S19" si="5">IF(ISERROR(MATCH(L$1,$U18:$AB18,0)),"",18-2*MATCH(L$1,$U18:$AB18,0))</f>
        <v>16</v>
      </c>
      <c r="M19" s="97">
        <f t="shared" si="5"/>
        <v>4</v>
      </c>
      <c r="N19" s="97">
        <f t="shared" si="5"/>
        <v>10</v>
      </c>
      <c r="O19" s="97">
        <f t="shared" si="5"/>
        <v>8</v>
      </c>
      <c r="P19" s="97">
        <f t="shared" si="5"/>
        <v>12</v>
      </c>
      <c r="Q19" s="97">
        <f t="shared" si="5"/>
        <v>6</v>
      </c>
      <c r="R19" s="97" t="str">
        <f t="shared" si="5"/>
        <v/>
      </c>
      <c r="S19" s="98">
        <f t="shared" si="5"/>
        <v>14</v>
      </c>
      <c r="T19" s="72"/>
      <c r="U19" s="16"/>
      <c r="V19" s="16"/>
      <c r="W19" s="16"/>
      <c r="X19" s="16"/>
      <c r="Y19" s="16"/>
      <c r="Z19" s="16"/>
      <c r="AA19" s="16"/>
      <c r="AB19" s="16"/>
    </row>
    <row r="20" spans="1:28" ht="14.4" x14ac:dyDescent="0.25">
      <c r="A20" s="123" t="s">
        <v>22</v>
      </c>
      <c r="B20" s="123" t="s">
        <v>21</v>
      </c>
      <c r="C20" s="25" t="s">
        <v>53</v>
      </c>
      <c r="D20" s="25" t="s">
        <v>59</v>
      </c>
      <c r="E20" s="25" t="s">
        <v>56</v>
      </c>
      <c r="F20" s="25" t="s">
        <v>55</v>
      </c>
      <c r="G20" s="25" t="s">
        <v>54</v>
      </c>
      <c r="H20" s="25" t="s">
        <v>131</v>
      </c>
      <c r="I20" s="25" t="s">
        <v>57</v>
      </c>
      <c r="J20" s="53"/>
      <c r="K20" s="65"/>
      <c r="L20" s="27"/>
      <c r="M20" s="28"/>
      <c r="N20" s="28"/>
      <c r="O20" s="28"/>
      <c r="P20" s="28"/>
      <c r="Q20" s="29"/>
      <c r="R20" s="28"/>
      <c r="S20" s="32"/>
      <c r="T20" s="72"/>
      <c r="U20" s="92" t="str">
        <f t="shared" ref="U20:AB20" si="6">IF(C20="","",C20)</f>
        <v>Brighton</v>
      </c>
      <c r="V20" s="92" t="str">
        <f t="shared" si="6"/>
        <v>Worthing</v>
      </c>
      <c r="W20" s="92" t="str">
        <f t="shared" si="6"/>
        <v>Horsham</v>
      </c>
      <c r="X20" s="92" t="str">
        <f t="shared" si="6"/>
        <v>Chichester</v>
      </c>
      <c r="Y20" s="92" t="str">
        <f t="shared" si="6"/>
        <v>Crawley</v>
      </c>
      <c r="Z20" s="92" t="str">
        <f t="shared" si="6"/>
        <v>Haywards Heath</v>
      </c>
      <c r="AA20" s="92" t="str">
        <f t="shared" si="6"/>
        <v>Lewes</v>
      </c>
      <c r="AB20" s="92" t="str">
        <f t="shared" si="6"/>
        <v/>
      </c>
    </row>
    <row r="21" spans="1:28" ht="14.4" x14ac:dyDescent="0.25">
      <c r="A21" s="125"/>
      <c r="B21" s="125"/>
      <c r="C21" s="77">
        <v>56.2</v>
      </c>
      <c r="D21" s="77">
        <v>56.9</v>
      </c>
      <c r="E21" s="77">
        <v>57.6</v>
      </c>
      <c r="F21" s="77">
        <v>58.4</v>
      </c>
      <c r="G21" s="77">
        <v>59.8</v>
      </c>
      <c r="H21" s="77">
        <v>60.6</v>
      </c>
      <c r="I21" s="77">
        <v>63.6</v>
      </c>
      <c r="J21" s="84"/>
      <c r="K21" s="65"/>
      <c r="L21" s="96">
        <f t="shared" ref="L21:S21" si="7">IF(ISERROR(MATCH(L$1,$U20:$AB20,0)),"",18-2*MATCH(L$1,$U20:$AB20,0))</f>
        <v>16</v>
      </c>
      <c r="M21" s="97">
        <f t="shared" si="7"/>
        <v>8</v>
      </c>
      <c r="N21" s="97">
        <f t="shared" si="7"/>
        <v>10</v>
      </c>
      <c r="O21" s="97">
        <f t="shared" si="7"/>
        <v>6</v>
      </c>
      <c r="P21" s="97">
        <f t="shared" si="7"/>
        <v>12</v>
      </c>
      <c r="Q21" s="97">
        <f t="shared" si="7"/>
        <v>4</v>
      </c>
      <c r="R21" s="97" t="str">
        <f t="shared" si="7"/>
        <v/>
      </c>
      <c r="S21" s="98">
        <f t="shared" si="7"/>
        <v>14</v>
      </c>
      <c r="T21" s="72"/>
      <c r="U21" s="16"/>
      <c r="V21" s="16"/>
      <c r="W21" s="16"/>
      <c r="X21" s="16"/>
      <c r="Y21" s="16"/>
      <c r="Z21" s="16"/>
      <c r="AA21" s="16"/>
      <c r="AB21" s="16"/>
    </row>
    <row r="22" spans="1:28" ht="14.4" x14ac:dyDescent="0.25">
      <c r="A22" s="123" t="s">
        <v>23</v>
      </c>
      <c r="B22" s="123" t="s">
        <v>17</v>
      </c>
      <c r="C22" s="25">
        <v>42</v>
      </c>
      <c r="D22" s="25">
        <v>3</v>
      </c>
      <c r="E22" s="25">
        <v>207</v>
      </c>
      <c r="F22" s="25">
        <v>178</v>
      </c>
      <c r="G22" s="25">
        <v>259</v>
      </c>
      <c r="H22" s="25">
        <v>143</v>
      </c>
      <c r="I22" s="25">
        <v>121</v>
      </c>
      <c r="J22" s="53"/>
      <c r="K22" s="65"/>
      <c r="L22" s="43"/>
      <c r="M22" s="26"/>
      <c r="N22" s="26"/>
      <c r="O22" s="26"/>
      <c r="P22" s="26"/>
      <c r="Q22" s="26"/>
      <c r="R22" s="26"/>
      <c r="S22" s="31"/>
      <c r="T22" s="71"/>
      <c r="U22" s="92" t="str">
        <f>IF(C22="","",IF(ISERROR(VLOOKUP(C22,Athletes!$A:$C,3,FALSE)),"?",VLOOKUP(C22,Athletes!$A:$C,3,FALSE)))</f>
        <v>Crawley</v>
      </c>
      <c r="V22" s="92" t="str">
        <f>IF(D22="","",IF(ISERROR(VLOOKUP(D22,Athletes!$A:$C,3,FALSE)),"?",VLOOKUP(D22,Athletes!$A:$C,3,FALSE)))</f>
        <v>Brighton</v>
      </c>
      <c r="W22" s="92" t="str">
        <f>IF(E22="","",IF(ISERROR(VLOOKUP(E22,Athletes!$A:$C,3,FALSE)),"?",VLOOKUP(E22,Athletes!$A:$C,3,FALSE)))</f>
        <v>Phoenix</v>
      </c>
      <c r="X22" s="92" t="str">
        <f>IF(F22="","",IF(ISERROR(VLOOKUP(F22,Athletes!$A:$C,3,FALSE)),"?",VLOOKUP(F22,Athletes!$A:$C,3,FALSE)))</f>
        <v>Lewes</v>
      </c>
      <c r="Y22" s="92" t="str">
        <f>IF(G22="","",IF(ISERROR(VLOOKUP(G22,Athletes!$A:$C,3,FALSE)),"?",VLOOKUP(G22,Athletes!$A:$C,3,FALSE)))</f>
        <v>Worthing</v>
      </c>
      <c r="Z22" s="92" t="str">
        <f>IF(H22="","",IF(ISERROR(VLOOKUP(H22,Athletes!$A:$C,3,FALSE)),"?",VLOOKUP(H22,Athletes!$A:$C,3,FALSE)))</f>
        <v>Horsham</v>
      </c>
      <c r="AA22" s="92" t="str">
        <f>IF(I22="","",IF(ISERROR(VLOOKUP(I22,Athletes!$A:$C,3,FALSE)),"?",VLOOKUP(I22,Athletes!$A:$C,3,FALSE)))</f>
        <v>Haywards Heath</v>
      </c>
      <c r="AB22" s="92" t="str">
        <f>IF(J22="","",IF(ISERROR(VLOOKUP(J22,Athletes!$A:$C,3,FALSE)),"?",VLOOKUP(J22,Athletes!$A:$C,3,FALSE)))</f>
        <v/>
      </c>
    </row>
    <row r="23" spans="1:28" ht="14.4" x14ac:dyDescent="0.25">
      <c r="A23" s="124"/>
      <c r="B23" s="124"/>
      <c r="C23" s="95" t="str">
        <f>IF(C22="","",IF(ISERROR(VLOOKUP(C22,Athletes!$A:$B,2,FALSE)),"?",VLOOKUP(C22,Athletes!$A:$B,2,FALSE)))</f>
        <v>Leo Hogg</v>
      </c>
      <c r="D23" s="95" t="str">
        <f>IF(D22="","",IF(ISERROR(VLOOKUP(D22,Athletes!$A:$B,2,FALSE)),"?",VLOOKUP(D22,Athletes!$A:$B,2,FALSE)))</f>
        <v>Isaac Machin</v>
      </c>
      <c r="E23" s="95" t="str">
        <f>IF(E22="","",IF(ISERROR(VLOOKUP(E22,Athletes!$A:$B,2,FALSE)),"?",VLOOKUP(E22,Athletes!$A:$B,2,FALSE)))</f>
        <v>Charlie Mason</v>
      </c>
      <c r="F23" s="95" t="str">
        <f>IF(F22="","",IF(ISERROR(VLOOKUP(F22,Athletes!$A:$B,2,FALSE)),"?",VLOOKUP(F22,Athletes!$A:$B,2,FALSE)))</f>
        <v>Rainbow Love</v>
      </c>
      <c r="G23" s="95" t="str">
        <f>IF(G22="","",IF(ISERROR(VLOOKUP(G22,Athletes!$A:$B,2,FALSE)),"?",VLOOKUP(G22,Athletes!$A:$B,2,FALSE)))</f>
        <v>Dylan Barker</v>
      </c>
      <c r="H23" s="95" t="str">
        <f>IF(H22="","",IF(ISERROR(VLOOKUP(H22,Athletes!$A:$B,2,FALSE)),"?",VLOOKUP(H22,Athletes!$A:$B,2,FALSE)))</f>
        <v>Nathaniel   Craig</v>
      </c>
      <c r="I23" s="95" t="str">
        <f>IF(I22="","",IF(ISERROR(VLOOKUP(I22,Athletes!$A:$B,2,FALSE)),"?",VLOOKUP(I22,Athletes!$A:$B,2,FALSE)))</f>
        <v>Caspar Roderick</v>
      </c>
      <c r="J23" s="99" t="str">
        <f>IF(J22="","",IF(ISERROR(VLOOKUP(J22,Athletes!$A:$B,2,FALSE)),"?",VLOOKUP(J22,Athletes!$A:$B,2,FALSE)))</f>
        <v/>
      </c>
      <c r="K23" s="65"/>
      <c r="L23" s="44"/>
      <c r="M23" s="22"/>
      <c r="N23" s="22"/>
      <c r="O23" s="22"/>
      <c r="P23" s="22"/>
      <c r="Q23" s="22"/>
      <c r="R23" s="22"/>
      <c r="S23" s="30"/>
      <c r="T23" s="71"/>
      <c r="U23" s="18"/>
      <c r="V23" s="18"/>
      <c r="W23" s="18"/>
      <c r="X23" s="18"/>
      <c r="Y23" s="18"/>
      <c r="Z23" s="18"/>
      <c r="AA23" s="18"/>
      <c r="AB23" s="18"/>
    </row>
    <row r="24" spans="1:28" ht="14.4" x14ac:dyDescent="0.25">
      <c r="A24" s="124"/>
      <c r="B24" s="124"/>
      <c r="C24" s="95" t="str">
        <f>IF(C22="","",IF(ISERROR(VLOOKUP(C22,Athletes!$A:$C,3,FALSE)),"?",VLOOKUP(C22,Athletes!$A:$C,3,FALSE)))</f>
        <v>Crawley</v>
      </c>
      <c r="D24" s="95" t="str">
        <f>IF(D22="","",IF(ISERROR(VLOOKUP(D22,Athletes!$A:$C,3,FALSE)),"?",VLOOKUP(D22,Athletes!$A:$C,3,FALSE)))</f>
        <v>Brighton</v>
      </c>
      <c r="E24" s="95" t="str">
        <f>IF(E22="","",IF(ISERROR(VLOOKUP(E22,Athletes!$A:$C,3,FALSE)),"?",VLOOKUP(E22,Athletes!$A:$C,3,FALSE)))</f>
        <v>Phoenix</v>
      </c>
      <c r="F24" s="95" t="str">
        <f>IF(F22="","",IF(ISERROR(VLOOKUP(F22,Athletes!$A:$C,3,FALSE)),"?",VLOOKUP(F22,Athletes!$A:$C,3,FALSE)))</f>
        <v>Lewes</v>
      </c>
      <c r="G24" s="95" t="str">
        <f>IF(G22="","",IF(ISERROR(VLOOKUP(G22,Athletes!$A:$C,3,FALSE)),"?",VLOOKUP(G22,Athletes!$A:$C,3,FALSE)))</f>
        <v>Worthing</v>
      </c>
      <c r="H24" s="95" t="str">
        <f>IF(H22="","",IF(ISERROR(VLOOKUP(H22,Athletes!$A:$C,3,FALSE)),"?",VLOOKUP(H22,Athletes!$A:$C,3,FALSE)))</f>
        <v>Horsham</v>
      </c>
      <c r="I24" s="95" t="str">
        <f>IF(I22="","",IF(ISERROR(VLOOKUP(I22,Athletes!$A:$C,3,FALSE)),"?",VLOOKUP(I22,Athletes!$A:$C,3,FALSE)))</f>
        <v>Haywards Heath</v>
      </c>
      <c r="J24" s="99" t="str">
        <f>IF(J22="","",IF(ISERROR(VLOOKUP(J22,Athletes!$A:$C,3,FALSE)),"?",VLOOKUP(J22,Athletes!$A:$C,3,FALSE)))</f>
        <v/>
      </c>
      <c r="K24" s="65"/>
      <c r="L24" s="44"/>
      <c r="M24" s="22"/>
      <c r="N24" s="22"/>
      <c r="O24" s="22"/>
      <c r="P24" s="22"/>
      <c r="Q24" s="22"/>
      <c r="R24" s="22"/>
      <c r="S24" s="30"/>
      <c r="T24" s="71"/>
      <c r="U24" s="18"/>
      <c r="V24" s="18"/>
      <c r="W24" s="18"/>
      <c r="X24" s="18"/>
      <c r="Y24" s="18"/>
      <c r="Z24" s="18"/>
      <c r="AA24" s="18"/>
      <c r="AB24" s="18"/>
    </row>
    <row r="25" spans="1:28" ht="14.4" x14ac:dyDescent="0.25">
      <c r="A25" s="124"/>
      <c r="B25" s="125"/>
      <c r="C25" s="77">
        <v>2.0299999999999998</v>
      </c>
      <c r="D25" s="77">
        <v>2</v>
      </c>
      <c r="E25" s="77">
        <v>1.84</v>
      </c>
      <c r="F25" s="77">
        <v>1.83</v>
      </c>
      <c r="G25" s="77">
        <v>1.76</v>
      </c>
      <c r="H25" s="77">
        <v>1.74</v>
      </c>
      <c r="I25" s="77">
        <v>1.65</v>
      </c>
      <c r="J25" s="84"/>
      <c r="K25" s="65"/>
      <c r="L25" s="96">
        <f t="shared" ref="L25:S25" si="8">IF(ISERROR(MATCH(L$1,$U22:$AB22,0)),"",9-MATCH(L$1,$U22:$AB22,0)+IF(ISERROR(MATCH(L$1,$U22:$AB22,0)),0,INDEX($U25:$AB25,1,MATCH(L$1,$U22:$AB22,0))))</f>
        <v>7</v>
      </c>
      <c r="M25" s="97">
        <f t="shared" si="8"/>
        <v>8</v>
      </c>
      <c r="N25" s="97" t="str">
        <f t="shared" si="8"/>
        <v/>
      </c>
      <c r="O25" s="97">
        <f t="shared" si="8"/>
        <v>2</v>
      </c>
      <c r="P25" s="97">
        <f t="shared" si="8"/>
        <v>3</v>
      </c>
      <c r="Q25" s="97">
        <f t="shared" si="8"/>
        <v>5</v>
      </c>
      <c r="R25" s="97">
        <f t="shared" si="8"/>
        <v>6</v>
      </c>
      <c r="S25" s="98">
        <f t="shared" si="8"/>
        <v>4</v>
      </c>
      <c r="T25" s="72"/>
      <c r="U25" s="92">
        <f>IF(C22="","",IF(INDEX($C25:$J25,1,MATCH(U22,$U22:$AB22,0))=INDEX($C25:$J25,1,MATCH(V22,$U22:$AB22,0)),-0.5,0)+IF(INDEX($C25:$J25,1,MATCH(U22,$U22:$AB22,0))=INDEX($C25:$J25,1,MATCH(W22,$U22:$AB22,0)),-0.5,0))</f>
        <v>0</v>
      </c>
      <c r="V25" s="92">
        <f>IF(D22="","",IF(INDEX($C25:$J25,1,MATCH(V22,$U22:$AB22,0))=INDEX($C25:$J25,1,MATCH(U22,$U22:$AB22,0)),0.5,0)+IF(INDEX($C25:$J25,1,MATCH(V22,$U22:$AB22,0))=INDEX($C25:$J25,1,MATCH(W22,$U22:$AB22,0)),-0.5,0)+IF(INDEX($C25:$J25,1,MATCH(V22,$U22:$AB22,0))=INDEX($C25:$J25,1,MATCH(X22,$U22:$AB22,0)),-0.5,0))</f>
        <v>0</v>
      </c>
      <c r="W25" s="92">
        <f>IF(E22="","",IF(INDEX($C25:$J25,1,MATCH(W22,$U22:$AB22,0))=INDEX($C25:$J25,1,MATCH(U22,$U22:$AB22,0)),0.5,0)+IF(INDEX($C25:$J25,1,MATCH(W22,$U22:$AB22,0))=INDEX($C25:$J25,1,MATCH(V22,$U22:$AB22,0)),0.5,0)+IF(INDEX($C25:$J25,1,MATCH(W22,$U22:$AB22,0))=INDEX($C25:$J25,1,MATCH(X22,$U22:$AB22,0)),-0.5,0)+IF(INDEX($C25:$J25,1,MATCH(W22,$U22:$AB22,0))=INDEX($C25:$J25,1,MATCH(Y22,$U22:$AB22,0)),-0.5,0))</f>
        <v>0</v>
      </c>
      <c r="X25" s="92">
        <f>IF(F22="","",IF(INDEX($C25:$J25,1,MATCH(X22,$U22:$AB22,0))=INDEX($C25:$J25,1,MATCH(V22,$U22:$AB22,0)),0.5,0)+IF(INDEX($C25:$J25,1,MATCH(X22,$U22:$AB22,0))=INDEX($C25:$J25,1,MATCH(W22,$U22:$AB22,0)),0.5,0)+IF(INDEX($C25:$J25,1,MATCH(X22,$U22:$AB22,0))=INDEX($C25:$J25,1,MATCH(Y22,$U22:$AB22,0)),-0.5,0)+IF(INDEX($C25:$J25,1,MATCH(X22,$U22:$AB22,0))=INDEX($C25:$J25,1,MATCH(Z22,$U22:$AB22,0)),-0.5,0))</f>
        <v>0</v>
      </c>
      <c r="Y25" s="92">
        <f>IF(G22="","",IF(INDEX($C25:$J25,1,MATCH(Y22,$U22:$AB22,0))=INDEX($C25:$J25,1,MATCH(W22,$U22:$AB22,0)),0.5,0)+IF(INDEX($C25:$J25,1,MATCH(Y22,$U22:$AB22,0))=INDEX($C25:$J25,1,MATCH(X22,$U22:$AB22,0)),0.5,0)+IF(INDEX($C25:$J25,1,MATCH(Y22,$U22:$AB22,0))=INDEX($C25:$J25,1,MATCH(Z22,$U22:$AB22,0)),-0.5,0)+IF(INDEX($C25:$J25,1,MATCH(Y22,$U22:$AB22,0))=INDEX($C25:$J25,1,MATCH(AA22,$U22:$AB22,0)),-0.5,0))</f>
        <v>0</v>
      </c>
      <c r="Z25" s="92">
        <f>IF(H22="","",IF(INDEX($C25:$J25,1,MATCH(Z22,$U22:$AB22,0))=INDEX($C25:$J25,1,MATCH(X22,$U22:$AB22,0)),0.5,0)+IF(INDEX($C25:$J25,1,MATCH(Z22,$U22:$AB22,0))=INDEX($C25:$J25,1,MATCH(Y22,$U22:$AB22,0)),0.5,0)+IF(INDEX($C25:$J25,1,MATCH(Z22,$U22:$AB22,0))=INDEX($C25:$J25,1,MATCH(AA22,$U22:$AB22,0)),-0.5,0)+IF(INDEX($C25:$J25,1,MATCH(Z22,$U22:$AB22,0))=INDEX($C25:$J25,1,MATCH(AB22,$U22:$AB22,0)),-0.5,0))</f>
        <v>0</v>
      </c>
      <c r="AA25" s="92">
        <f>IF(I22="","",IF(INDEX($C25:$J25,1,MATCH(AA22,$U22:$AB22,0))=INDEX($C25:$J25,1,MATCH(Y22,$U22:$AB22,0)),0.5,0)+IF(INDEX($C25:$J25,1,MATCH(AA22,$U22:$AB22,0))=INDEX($C25:$J25,1,MATCH(Z22,$U22:$AB22,0)),0.5,0)+IF(INDEX($C25:$J25,1,MATCH(AA22,$U22:$AB22,0))=INDEX($C25:$J25,1,MATCH(AB22,$U22:$AB22,0)),-0.5,0))</f>
        <v>0</v>
      </c>
      <c r="AB25" s="92" t="str">
        <f>IF(J22="","",IF(INDEX($C25:$J25,1,MATCH(AB22,$U22:$AB22,0))=INDEX($C25:$J25,1,MATCH(Z22,$U22:$AB22,0)),0.5,0)+IF(INDEX($C25:$J25,1,MATCH(AB22,$U22:$AB22,0))=INDEX($C25:$J25,1,MATCH(AA22,$U22:$AB22,0)),0.5,0))</f>
        <v/>
      </c>
    </row>
    <row r="26" spans="1:28" ht="14.4" x14ac:dyDescent="0.25">
      <c r="A26" s="124"/>
      <c r="B26" s="124" t="s">
        <v>18</v>
      </c>
      <c r="C26" s="14">
        <v>46</v>
      </c>
      <c r="D26" s="14">
        <v>13</v>
      </c>
      <c r="E26" s="14">
        <v>145</v>
      </c>
      <c r="F26" s="14">
        <v>115</v>
      </c>
      <c r="G26" s="14">
        <v>203</v>
      </c>
      <c r="H26" s="14">
        <v>254</v>
      </c>
      <c r="I26" s="14"/>
      <c r="J26" s="53"/>
      <c r="K26" s="65"/>
      <c r="L26" s="22"/>
      <c r="M26" s="22"/>
      <c r="N26" s="22"/>
      <c r="O26" s="22"/>
      <c r="P26" s="22"/>
      <c r="Q26" s="22"/>
      <c r="R26" s="22"/>
      <c r="S26" s="30"/>
      <c r="T26" s="71"/>
      <c r="U26" s="92" t="str">
        <f>IF(C26="","",IF(ISERROR(VLOOKUP(C26,Athletes!$A:$C,3,FALSE)),"?",VLOOKUP(C26,Athletes!$A:$C,3,FALSE)))</f>
        <v>Crawley</v>
      </c>
      <c r="V26" s="92" t="str">
        <f>IF(D26="","",IF(ISERROR(VLOOKUP(D26,Athletes!$A:$C,3,FALSE)),"?",VLOOKUP(D26,Athletes!$A:$C,3,FALSE)))</f>
        <v>Brighton</v>
      </c>
      <c r="W26" s="92" t="str">
        <f>IF(E26="","",IF(ISERROR(VLOOKUP(E26,Athletes!$A:$C,3,FALSE)),"?",VLOOKUP(E26,Athletes!$A:$C,3,FALSE)))</f>
        <v>Horsham</v>
      </c>
      <c r="X26" s="92" t="str">
        <f>IF(F26="","",IF(ISERROR(VLOOKUP(F26,Athletes!$A:$C,3,FALSE)),"?",VLOOKUP(F26,Athletes!$A:$C,3,FALSE)))</f>
        <v>Haywards Heath</v>
      </c>
      <c r="Y26" s="92" t="str">
        <f>IF(G26="","",IF(ISERROR(VLOOKUP(G26,Athletes!$A:$C,3,FALSE)),"?",VLOOKUP(G26,Athletes!$A:$C,3,FALSE)))</f>
        <v>Phoenix</v>
      </c>
      <c r="Z26" s="92" t="str">
        <f>IF(H26="","",IF(ISERROR(VLOOKUP(H26,Athletes!$A:$C,3,FALSE)),"?",VLOOKUP(H26,Athletes!$A:$C,3,FALSE)))</f>
        <v>Worthing</v>
      </c>
      <c r="AA26" s="92" t="str">
        <f>IF(I26="","",IF(ISERROR(VLOOKUP(I26,Athletes!$A:$C,3,FALSE)),"?",VLOOKUP(I26,Athletes!$A:$C,3,FALSE)))</f>
        <v/>
      </c>
      <c r="AB26" s="92" t="str">
        <f>IF(J26="","",IF(ISERROR(VLOOKUP(J26,Athletes!$A:$C,3,FALSE)),"?",VLOOKUP(J26,Athletes!$A:$C,3,FALSE)))</f>
        <v/>
      </c>
    </row>
    <row r="27" spans="1:28" ht="14.4" x14ac:dyDescent="0.25">
      <c r="A27" s="124"/>
      <c r="B27" s="124"/>
      <c r="C27" s="95" t="str">
        <f>IF(C26="","",IF(ISERROR(VLOOKUP(C26,Athletes!$A:$B,2,FALSE)),"?",VLOOKUP(C26,Athletes!$A:$B,2,FALSE)))</f>
        <v>Xander Wagjiani</v>
      </c>
      <c r="D27" s="95" t="str">
        <f>IF(D26="","",IF(ISERROR(VLOOKUP(D26,Athletes!$A:$B,2,FALSE)),"?",VLOOKUP(D26,Athletes!$A:$B,2,FALSE)))</f>
        <v>Ethan Taites</v>
      </c>
      <c r="E27" s="95" t="str">
        <f>IF(E26="","",IF(ISERROR(VLOOKUP(E26,Athletes!$A:$B,2,FALSE)),"?",VLOOKUP(E26,Athletes!$A:$B,2,FALSE)))</f>
        <v xml:space="preserve">Flynn   Bellinger </v>
      </c>
      <c r="F27" s="95" t="str">
        <f>IF(F26="","",IF(ISERROR(VLOOKUP(F26,Athletes!$A:$B,2,FALSE)),"?",VLOOKUP(F26,Athletes!$A:$B,2,FALSE)))</f>
        <v>Harley Mills</v>
      </c>
      <c r="G27" s="95" t="str">
        <f>IF(G26="","",IF(ISERROR(VLOOKUP(G26,Athletes!$A:$B,2,FALSE)),"?",VLOOKUP(G26,Athletes!$A:$B,2,FALSE)))</f>
        <v>Riley Lechemenant-Pays</v>
      </c>
      <c r="H27" s="95" t="str">
        <f>IF(H26="","",IF(ISERROR(VLOOKUP(H26,Athletes!$A:$B,2,FALSE)),"?",VLOOKUP(H26,Athletes!$A:$B,2,FALSE)))</f>
        <v>Lewis Lockyer</v>
      </c>
      <c r="I27" s="95" t="str">
        <f>IF(I26="","",IF(ISERROR(VLOOKUP(I26,Athletes!$A:$B,2,FALSE)),"?",VLOOKUP(I26,Athletes!$A:$B,2,FALSE)))</f>
        <v/>
      </c>
      <c r="J27" s="99" t="str">
        <f>IF(J26="","",IF(ISERROR(VLOOKUP(J26,Athletes!$A:$B,2,FALSE)),"?",VLOOKUP(J26,Athletes!$A:$B,2,FALSE)))</f>
        <v/>
      </c>
      <c r="K27" s="65"/>
      <c r="L27" s="22"/>
      <c r="M27" s="22"/>
      <c r="N27" s="22"/>
      <c r="O27" s="22"/>
      <c r="P27" s="22"/>
      <c r="Q27" s="22"/>
      <c r="R27" s="22"/>
      <c r="S27" s="30"/>
      <c r="T27" s="71"/>
      <c r="U27" s="18"/>
      <c r="V27" s="18"/>
      <c r="W27" s="18"/>
      <c r="X27" s="18"/>
      <c r="Y27" s="18"/>
      <c r="Z27" s="18"/>
      <c r="AA27" s="18"/>
      <c r="AB27" s="18"/>
    </row>
    <row r="28" spans="1:28" ht="14.4" x14ac:dyDescent="0.25">
      <c r="A28" s="124"/>
      <c r="B28" s="124"/>
      <c r="C28" s="95" t="str">
        <f>IF(C26="","",IF(ISERROR(VLOOKUP(C26,Athletes!$A:$C,3,FALSE)),"?",VLOOKUP(C26,Athletes!$A:$C,3,FALSE)))</f>
        <v>Crawley</v>
      </c>
      <c r="D28" s="95" t="str">
        <f>IF(D26="","",IF(ISERROR(VLOOKUP(D26,Athletes!$A:$C,3,FALSE)),"?",VLOOKUP(D26,Athletes!$A:$C,3,FALSE)))</f>
        <v>Brighton</v>
      </c>
      <c r="E28" s="95" t="str">
        <f>IF(E26="","",IF(ISERROR(VLOOKUP(E26,Athletes!$A:$C,3,FALSE)),"?",VLOOKUP(E26,Athletes!$A:$C,3,FALSE)))</f>
        <v>Horsham</v>
      </c>
      <c r="F28" s="95" t="str">
        <f>IF(F26="","",IF(ISERROR(VLOOKUP(F26,Athletes!$A:$C,3,FALSE)),"?",VLOOKUP(F26,Athletes!$A:$C,3,FALSE)))</f>
        <v>Haywards Heath</v>
      </c>
      <c r="G28" s="95" t="str">
        <f>IF(G26="","",IF(ISERROR(VLOOKUP(G26,Athletes!$A:$C,3,FALSE)),"?",VLOOKUP(G26,Athletes!$A:$C,3,FALSE)))</f>
        <v>Phoenix</v>
      </c>
      <c r="H28" s="95" t="str">
        <f>IF(H26="","",IF(ISERROR(VLOOKUP(H26,Athletes!$A:$C,3,FALSE)),"?",VLOOKUP(H26,Athletes!$A:$C,3,FALSE)))</f>
        <v>Worthing</v>
      </c>
      <c r="I28" s="95"/>
      <c r="J28" s="99"/>
      <c r="K28" s="65"/>
      <c r="L28" s="22"/>
      <c r="M28" s="22"/>
      <c r="N28" s="22"/>
      <c r="O28" s="22"/>
      <c r="P28" s="22"/>
      <c r="Q28" s="22"/>
      <c r="R28" s="22"/>
      <c r="S28" s="30"/>
      <c r="T28" s="71"/>
      <c r="U28" s="18"/>
      <c r="V28" s="18"/>
      <c r="W28" s="18"/>
      <c r="X28" s="18"/>
      <c r="Y28" s="18"/>
      <c r="Z28" s="18"/>
      <c r="AA28" s="18"/>
      <c r="AB28" s="18"/>
    </row>
    <row r="29" spans="1:28" ht="14.4" x14ac:dyDescent="0.25">
      <c r="A29" s="125"/>
      <c r="B29" s="125"/>
      <c r="C29" s="77">
        <v>1.85</v>
      </c>
      <c r="D29" s="77">
        <v>1.75</v>
      </c>
      <c r="E29" s="77">
        <v>1.56</v>
      </c>
      <c r="F29" s="77">
        <v>1.53</v>
      </c>
      <c r="G29" s="77">
        <v>1.51</v>
      </c>
      <c r="H29" s="77">
        <v>1.41</v>
      </c>
      <c r="I29" s="77"/>
      <c r="J29" s="84"/>
      <c r="K29" s="65"/>
      <c r="L29" s="96">
        <f t="shared" ref="L29:S29" si="9">IF(ISERROR(MATCH(L$1,$U26:$AB26,0)),"",9-MATCH(L$1,$U26:$AB26,0)+IF(ISERROR(MATCH(L$1,$U26:$AB26,0)),0,INDEX($U29:$AB29,1,MATCH(L$1,$U26:$AB26,0))))</f>
        <v>7</v>
      </c>
      <c r="M29" s="97">
        <f t="shared" si="9"/>
        <v>8</v>
      </c>
      <c r="N29" s="97" t="str">
        <f t="shared" si="9"/>
        <v/>
      </c>
      <c r="O29" s="97">
        <f t="shared" si="9"/>
        <v>5</v>
      </c>
      <c r="P29" s="97">
        <f t="shared" si="9"/>
        <v>6</v>
      </c>
      <c r="Q29" s="97" t="str">
        <f t="shared" si="9"/>
        <v/>
      </c>
      <c r="R29" s="97">
        <f t="shared" si="9"/>
        <v>4</v>
      </c>
      <c r="S29" s="98">
        <f t="shared" si="9"/>
        <v>3</v>
      </c>
      <c r="T29" s="72"/>
      <c r="U29" s="92">
        <f>IF(C26="","",IF(INDEX($C29:$J29,1,MATCH(U26,$U26:$AB26,0))=INDEX($C29:$J29,1,MATCH(V26,$U26:$AB26,0)),-0.5,0)+IF(INDEX($C29:$J29,1,MATCH(U26,$U26:$AB26,0))=INDEX($C29:$J29,1,MATCH(W26,$U26:$AB26,0)),-0.5,0))</f>
        <v>0</v>
      </c>
      <c r="V29" s="92">
        <f>IF(D26="","",IF(INDEX($C29:$J29,1,MATCH(V26,$U26:$AB26,0))=INDEX($C29:$J29,1,MATCH(U26,$U26:$AB26,0)),0.5,0)+IF(INDEX($C29:$J29,1,MATCH(V26,$U26:$AB26,0))=INDEX($C29:$J29,1,MATCH(W26,$U26:$AB26,0)),-0.5,0)+IF(INDEX($C29:$J29,1,MATCH(V26,$U26:$AB26,0))=INDEX($C29:$J29,1,MATCH(X26,$U26:$AB26,0)),-0.5,0))</f>
        <v>0</v>
      </c>
      <c r="W29" s="92">
        <f>IF(E26="","",IF(INDEX($C29:$J29,1,MATCH(W26,$U26:$AB26,0))=INDEX($C29:$J29,1,MATCH(U26,$U26:$AB26,0)),0.5,0)+IF(INDEX($C29:$J29,1,MATCH(W26,$U26:$AB26,0))=INDEX($C29:$J29,1,MATCH(V26,$U26:$AB26,0)),0.5,0)+IF(INDEX($C29:$J29,1,MATCH(W26,$U26:$AB26,0))=INDEX($C29:$J29,1,MATCH(X26,$U26:$AB26,0)),-0.5,0)+IF(INDEX($C29:$J29,1,MATCH(W26,$U26:$AB26,0))=INDEX($C29:$J29,1,MATCH(Y26,$U26:$AB26,0)),-0.5,0))</f>
        <v>0</v>
      </c>
      <c r="X29" s="92">
        <f>IF(F26="","",IF(INDEX($C29:$J29,1,MATCH(X26,$U26:$AB26,0))=INDEX($C29:$J29,1,MATCH(V26,$U26:$AB26,0)),0.5,0)+IF(INDEX($C29:$J29,1,MATCH(X26,$U26:$AB26,0))=INDEX($C29:$J29,1,MATCH(W26,$U26:$AB26,0)),0.5,0)+IF(INDEX($C29:$J29,1,MATCH(X26,$U26:$AB26,0))=INDEX($C29:$J29,1,MATCH(Y26,$U26:$AB26,0)),-0.5,0)+IF(INDEX($C29:$J29,1,MATCH(X26,$U26:$AB26,0))=INDEX($C29:$J29,1,MATCH(Z26,$U26:$AB26,0)),-0.5,0))</f>
        <v>0</v>
      </c>
      <c r="Y29" s="92">
        <f>IF(G26="","",IF(INDEX($C29:$J29,1,MATCH(Y26,$U26:$AB26,0))=INDEX($C29:$J29,1,MATCH(W26,$U26:$AB26,0)),0.5,0)+IF(INDEX($C29:$J29,1,MATCH(Y26,$U26:$AB26,0))=INDEX($C29:$J29,1,MATCH(X26,$U26:$AB26,0)),0.5,0)+IF(INDEX($C29:$J29,1,MATCH(Y26,$U26:$AB26,0))=INDEX($C29:$J29,1,MATCH(Z26,$U26:$AB26,0)),-0.5,0)+IF(INDEX($C29:$J29,1,MATCH(Y26,$U26:$AB26,0))=INDEX($C29:$J29,1,MATCH(AA26,$U26:$AB26,0)),-0.5,0))</f>
        <v>0</v>
      </c>
      <c r="Z29" s="92">
        <f>IF(H26="","",IF(INDEX($C29:$J29,1,MATCH(Z26,$U26:$AB26,0))=INDEX($C29:$J29,1,MATCH(X26,$U26:$AB26,0)),0.5,0)+IF(INDEX($C29:$J29,1,MATCH(Z26,$U26:$AB26,0))=INDEX($C29:$J29,1,MATCH(Y26,$U26:$AB26,0)),0.5,0)+IF(INDEX($C29:$J29,1,MATCH(Z26,$U26:$AB26,0))=INDEX($C29:$J29,1,MATCH(AA26,$U26:$AB26,0)),-0.5,0)+IF(INDEX($C29:$J29,1,MATCH(Z26,$U26:$AB26,0))=INDEX($C29:$J29,1,MATCH(AB26,$U26:$AB26,0)),-0.5,0))</f>
        <v>0</v>
      </c>
      <c r="AA29" s="92" t="str">
        <f>IF(I26="","",IF(INDEX($C29:$J29,1,MATCH(AA26,$U26:$AB26,0))=INDEX($C29:$J29,1,MATCH(Y26,$U26:$AB26,0)),0.5,0)+IF(INDEX($C29:$J29,1,MATCH(AA26,$U26:$AB26,0))=INDEX($C29:$J29,1,MATCH(Z26,$U26:$AB26,0)),0.5,0)+IF(INDEX($C29:$J29,1,MATCH(AA26,$U26:$AB26,0))=INDEX($C29:$J29,1,MATCH(AB26,$U26:$AB26,0)),-0.5,0))</f>
        <v/>
      </c>
      <c r="AB29" s="92" t="str">
        <f>IF(J26="","",IF(INDEX($C29:$J29,1,MATCH(AB26,$U26:$AB26,0))=INDEX($C29:$J29,1,MATCH(Z26,$U26:$AB26,0)),0.5,0)+IF(INDEX($C29:$J29,1,MATCH(AB26,$U26:$AB26,0))=INDEX($C29:$J29,1,MATCH(AA26,$U26:$AB26,0)),0.5,0))</f>
        <v/>
      </c>
    </row>
    <row r="30" spans="1:28" ht="14.4" x14ac:dyDescent="0.25">
      <c r="A30" s="124" t="s">
        <v>24</v>
      </c>
      <c r="B30" s="123" t="s">
        <v>17</v>
      </c>
      <c r="C30" s="25">
        <v>44</v>
      </c>
      <c r="D30" s="25">
        <v>18</v>
      </c>
      <c r="E30" s="25">
        <v>176</v>
      </c>
      <c r="F30" s="25">
        <v>254</v>
      </c>
      <c r="G30" s="25">
        <v>144</v>
      </c>
      <c r="H30" s="25">
        <v>121</v>
      </c>
      <c r="I30" s="25">
        <v>203</v>
      </c>
      <c r="J30" s="53">
        <v>90</v>
      </c>
      <c r="K30" s="65"/>
      <c r="L30" s="22"/>
      <c r="M30" s="22"/>
      <c r="N30" s="22"/>
      <c r="O30" s="22"/>
      <c r="P30" s="22"/>
      <c r="Q30" s="22"/>
      <c r="R30" s="22"/>
      <c r="S30" s="30"/>
      <c r="T30" s="71"/>
      <c r="U30" s="92" t="str">
        <f>IF(C30="","",IF(ISERROR(VLOOKUP(C30,Athletes!$A:$C,3,FALSE)),"?",VLOOKUP(C30,Athletes!$A:$C,3,FALSE)))</f>
        <v>Crawley</v>
      </c>
      <c r="V30" s="92" t="str">
        <f>IF(D30="","",IF(ISERROR(VLOOKUP(D30,Athletes!$A:$C,3,FALSE)),"?",VLOOKUP(D30,Athletes!$A:$C,3,FALSE)))</f>
        <v>Brighton</v>
      </c>
      <c r="W30" s="92" t="str">
        <f>IF(E30="","",IF(ISERROR(VLOOKUP(E30,Athletes!$A:$C,3,FALSE)),"?",VLOOKUP(E30,Athletes!$A:$C,3,FALSE)))</f>
        <v>Lewes</v>
      </c>
      <c r="X30" s="92" t="str">
        <f>IF(F30="","",IF(ISERROR(VLOOKUP(F30,Athletes!$A:$C,3,FALSE)),"?",VLOOKUP(F30,Athletes!$A:$C,3,FALSE)))</f>
        <v>Worthing</v>
      </c>
      <c r="Y30" s="92" t="str">
        <f>IF(G30="","",IF(ISERROR(VLOOKUP(G30,Athletes!$A:$C,3,FALSE)),"?",VLOOKUP(G30,Athletes!$A:$C,3,FALSE)))</f>
        <v>Horsham</v>
      </c>
      <c r="Z30" s="92" t="str">
        <f>IF(H30="","",IF(ISERROR(VLOOKUP(H30,Athletes!$A:$C,3,FALSE)),"?",VLOOKUP(H30,Athletes!$A:$C,3,FALSE)))</f>
        <v>Haywards Heath</v>
      </c>
      <c r="AA30" s="92" t="str">
        <f>IF(I30="","",IF(ISERROR(VLOOKUP(I30,Athletes!$A:$C,3,FALSE)),"?",VLOOKUP(I30,Athletes!$A:$C,3,FALSE)))</f>
        <v>Phoenix</v>
      </c>
      <c r="AB30" s="92" t="str">
        <f>IF(J30="","",IF(ISERROR(VLOOKUP(J30,Athletes!$A:$C,3,FALSE)),"?",VLOOKUP(J30,Athletes!$A:$C,3,FALSE)))</f>
        <v>Chichester</v>
      </c>
    </row>
    <row r="31" spans="1:28" ht="14.4" x14ac:dyDescent="0.25">
      <c r="A31" s="124"/>
      <c r="B31" s="124"/>
      <c r="C31" s="95" t="str">
        <f>IF(C30="","",IF(ISERROR(VLOOKUP(C30,Athletes!$A:$B,2,FALSE)),"?",VLOOKUP(C30,Athletes!$A:$B,2,FALSE)))</f>
        <v>Idris Oteng</v>
      </c>
      <c r="D31" s="95" t="str">
        <f>IF(D30="","",IF(ISERROR(VLOOKUP(D30,Athletes!$A:$B,2,FALSE)),"?",VLOOKUP(D30,Athletes!$A:$B,2,FALSE)))</f>
        <v>Marlow Brain</v>
      </c>
      <c r="E31" s="95" t="str">
        <f>IF(E30="","",IF(ISERROR(VLOOKUP(E30,Athletes!$A:$B,2,FALSE)),"?",VLOOKUP(E30,Athletes!$A:$B,2,FALSE)))</f>
        <v>Philip Krchnavy Vojtisck</v>
      </c>
      <c r="F31" s="95" t="str">
        <f>IF(F30="","",IF(ISERROR(VLOOKUP(F30,Athletes!$A:$B,2,FALSE)),"?",VLOOKUP(F30,Athletes!$A:$B,2,FALSE)))</f>
        <v>Lewis Lockyer</v>
      </c>
      <c r="G31" s="95" t="str">
        <f>IF(G30="","",IF(ISERROR(VLOOKUP(G30,Athletes!$A:$B,2,FALSE)),"?",VLOOKUP(G30,Athletes!$A:$B,2,FALSE)))</f>
        <v>Ewan  Welford</v>
      </c>
      <c r="H31" s="95" t="str">
        <f>IF(H30="","",IF(ISERROR(VLOOKUP(H30,Athletes!$A:$B,2,FALSE)),"?",VLOOKUP(H30,Athletes!$A:$B,2,FALSE)))</f>
        <v>Caspar Roderick</v>
      </c>
      <c r="I31" s="95" t="str">
        <f>IF(I30="","",IF(ISERROR(VLOOKUP(I30,Athletes!$A:$B,2,FALSE)),"?",VLOOKUP(I30,Athletes!$A:$B,2,FALSE)))</f>
        <v>Riley Lechemenant-Pays</v>
      </c>
      <c r="J31" s="99" t="str">
        <f>IF(J30="","",IF(ISERROR(VLOOKUP(J30,Athletes!$A:$B,2,FALSE)),"?",VLOOKUP(J30,Athletes!$A:$B,2,FALSE)))</f>
        <v>Fletcher Hall</v>
      </c>
      <c r="K31" s="65"/>
      <c r="L31" s="22"/>
      <c r="M31" s="22"/>
      <c r="N31" s="22"/>
      <c r="O31" s="22"/>
      <c r="P31" s="22"/>
      <c r="Q31" s="22"/>
      <c r="R31" s="22"/>
      <c r="S31" s="30"/>
      <c r="T31" s="71"/>
      <c r="U31" s="18"/>
      <c r="V31" s="18"/>
      <c r="W31" s="18"/>
      <c r="X31" s="18"/>
      <c r="Y31" s="18"/>
      <c r="Z31" s="18"/>
      <c r="AA31" s="18"/>
      <c r="AB31" s="18"/>
    </row>
    <row r="32" spans="1:28" ht="14.4" x14ac:dyDescent="0.25">
      <c r="A32" s="124"/>
      <c r="B32" s="124"/>
      <c r="C32" s="95" t="str">
        <f>IF(C30="","",IF(ISERROR(VLOOKUP(C30,Athletes!$A:$C,3,FALSE)),"?",VLOOKUP(C30,Athletes!$A:$C,3,FALSE)))</f>
        <v>Crawley</v>
      </c>
      <c r="D32" s="95" t="str">
        <f>IF(D30="","",IF(ISERROR(VLOOKUP(D30,Athletes!$A:$C,3,FALSE)),"?",VLOOKUP(D30,Athletes!$A:$C,3,FALSE)))</f>
        <v>Brighton</v>
      </c>
      <c r="E32" s="95" t="str">
        <f>IF(E30="","",IF(ISERROR(VLOOKUP(E30,Athletes!$A:$C,3,FALSE)),"?",VLOOKUP(E30,Athletes!$A:$C,3,FALSE)))</f>
        <v>Lewes</v>
      </c>
      <c r="F32" s="95" t="str">
        <f>IF(F30="","",IF(ISERROR(VLOOKUP(F30,Athletes!$A:$C,3,FALSE)),"?",VLOOKUP(F30,Athletes!$A:$C,3,FALSE)))</f>
        <v>Worthing</v>
      </c>
      <c r="G32" s="95" t="str">
        <f>IF(G30="","",IF(ISERROR(VLOOKUP(G30,Athletes!$A:$C,3,FALSE)),"?",VLOOKUP(G30,Athletes!$A:$C,3,FALSE)))</f>
        <v>Horsham</v>
      </c>
      <c r="H32" s="95" t="str">
        <f>IF(H30="","",IF(ISERROR(VLOOKUP(H30,Athletes!$A:$C,3,FALSE)),"?",VLOOKUP(H30,Athletes!$A:$C,3,FALSE)))</f>
        <v>Haywards Heath</v>
      </c>
      <c r="I32" s="95" t="str">
        <f>IF(I30="","",IF(ISERROR(VLOOKUP(I30,Athletes!$A:$C,3,FALSE)),"?",VLOOKUP(I30,Athletes!$A:$C,3,FALSE)))</f>
        <v>Phoenix</v>
      </c>
      <c r="J32" s="99" t="str">
        <f>IF(J30="","",IF(ISERROR(VLOOKUP(J30,Athletes!$A:$C,3,FALSE)),"?",VLOOKUP(J30,Athletes!$A:$C,3,FALSE)))</f>
        <v>Chichester</v>
      </c>
      <c r="K32" s="65"/>
      <c r="L32" s="22"/>
      <c r="M32" s="22"/>
      <c r="N32" s="22"/>
      <c r="O32" s="22"/>
      <c r="P32" s="22"/>
      <c r="Q32" s="22"/>
      <c r="R32" s="22"/>
      <c r="S32" s="30"/>
      <c r="T32" s="71"/>
      <c r="U32" s="18"/>
      <c r="V32" s="18"/>
      <c r="W32" s="18"/>
      <c r="X32" s="18"/>
      <c r="Y32" s="18"/>
      <c r="Z32" s="18"/>
      <c r="AA32" s="18"/>
      <c r="AB32" s="18"/>
    </row>
    <row r="33" spans="1:28" ht="14.4" x14ac:dyDescent="0.25">
      <c r="A33" s="124"/>
      <c r="B33" s="125"/>
      <c r="C33" s="24">
        <v>41</v>
      </c>
      <c r="D33" s="24">
        <v>39</v>
      </c>
      <c r="E33" s="24">
        <v>38</v>
      </c>
      <c r="F33" s="24">
        <v>37</v>
      </c>
      <c r="G33" s="24">
        <v>36</v>
      </c>
      <c r="H33" s="24">
        <v>35</v>
      </c>
      <c r="I33" s="24">
        <v>29</v>
      </c>
      <c r="J33" s="42">
        <v>28</v>
      </c>
      <c r="K33" s="65"/>
      <c r="L33" s="96">
        <f t="shared" ref="L33:S33" si="10">IF(ISERROR(MATCH(L$1,$U30:$AB30,0)),"",9-MATCH(L$1,$U30:$AB30,0)+IF(ISERROR(MATCH(L$1,$U30:$AB30,0)),0,INDEX($U33:$AB33,1,MATCH(L$1,$U30:$AB30,0))))</f>
        <v>7</v>
      </c>
      <c r="M33" s="97">
        <f t="shared" si="10"/>
        <v>8</v>
      </c>
      <c r="N33" s="97">
        <f t="shared" si="10"/>
        <v>1</v>
      </c>
      <c r="O33" s="97">
        <f t="shared" si="10"/>
        <v>3</v>
      </c>
      <c r="P33" s="97">
        <f t="shared" si="10"/>
        <v>4</v>
      </c>
      <c r="Q33" s="97">
        <f t="shared" si="10"/>
        <v>6</v>
      </c>
      <c r="R33" s="97">
        <f t="shared" si="10"/>
        <v>2</v>
      </c>
      <c r="S33" s="98">
        <f t="shared" si="10"/>
        <v>5</v>
      </c>
      <c r="T33" s="72"/>
      <c r="U33" s="92">
        <f>IF(C30="","",IF(INDEX($C33:$J33,1,MATCH(U30,$U30:$AB30,0))=INDEX($C33:$J33,1,MATCH(V30,$U30:$AB30,0)),-0.5,0)+IF(INDEX($C33:$J33,1,MATCH(U30,$U30:$AB30,0))=INDEX($C33:$J33,1,MATCH(W30,$U30:$AB30,0)),-0.5,0))</f>
        <v>0</v>
      </c>
      <c r="V33" s="92">
        <f>IF(D30="","",IF(INDEX($C33:$J33,1,MATCH(V30,$U30:$AB30,0))=INDEX($C33:$J33,1,MATCH(U30,$U30:$AB30,0)),0.5,0)+IF(INDEX($C33:$J33,1,MATCH(V30,$U30:$AB30,0))=INDEX($C33:$J33,1,MATCH(W30,$U30:$AB30,0)),-0.5,0)+IF(INDEX($C33:$J33,1,MATCH(V30,$U30:$AB30,0))=INDEX($C33:$J33,1,MATCH(X30,$U30:$AB30,0)),-0.5,0))</f>
        <v>0</v>
      </c>
      <c r="W33" s="92">
        <f>IF(E30="","",IF(INDEX($C33:$J33,1,MATCH(W30,$U30:$AB30,0))=INDEX($C33:$J33,1,MATCH(U30,$U30:$AB30,0)),0.5,0)+IF(INDEX($C33:$J33,1,MATCH(W30,$U30:$AB30,0))=INDEX($C33:$J33,1,MATCH(V30,$U30:$AB30,0)),0.5,0)+IF(INDEX($C33:$J33,1,MATCH(W30,$U30:$AB30,0))=INDEX($C33:$J33,1,MATCH(X30,$U30:$AB30,0)),-0.5,0)+IF(INDEX($C33:$J33,1,MATCH(W30,$U30:$AB30,0))=INDEX($C33:$J33,1,MATCH(Y30,$U30:$AB30,0)),-0.5,0))</f>
        <v>0</v>
      </c>
      <c r="X33" s="92">
        <f>IF(F30="","",IF(INDEX($C33:$J33,1,MATCH(X30,$U30:$AB30,0))=INDEX($C33:$J33,1,MATCH(V30,$U30:$AB30,0)),0.5,0)+IF(INDEX($C33:$J33,1,MATCH(X30,$U30:$AB30,0))=INDEX($C33:$J33,1,MATCH(W30,$U30:$AB30,0)),0.5,0)+IF(INDEX($C33:$J33,1,MATCH(X30,$U30:$AB30,0))=INDEX($C33:$J33,1,MATCH(Y30,$U30:$AB30,0)),-0.5,0)+IF(INDEX($C33:$J33,1,MATCH(X30,$U30:$AB30,0))=INDEX($C33:$J33,1,MATCH(Z30,$U30:$AB30,0)),-0.5,0))</f>
        <v>0</v>
      </c>
      <c r="Y33" s="92">
        <f>IF(G30="","",IF(INDEX($C33:$J33,1,MATCH(Y30,$U30:$AB30,0))=INDEX($C33:$J33,1,MATCH(W30,$U30:$AB30,0)),0.5,0)+IF(INDEX($C33:$J33,1,MATCH(Y30,$U30:$AB30,0))=INDEX($C33:$J33,1,MATCH(X30,$U30:$AB30,0)),0.5,0)+IF(INDEX($C33:$J33,1,MATCH(Y30,$U30:$AB30,0))=INDEX($C33:$J33,1,MATCH(Z30,$U30:$AB30,0)),-0.5,0)+IF(INDEX($C33:$J33,1,MATCH(Y30,$U30:$AB30,0))=INDEX($C33:$J33,1,MATCH(AA30,$U30:$AB30,0)),-0.5,0))</f>
        <v>0</v>
      </c>
      <c r="Z33" s="92">
        <f>IF(H30="","",IF(INDEX($C33:$J33,1,MATCH(Z30,$U30:$AB30,0))=INDEX($C33:$J33,1,MATCH(X30,$U30:$AB30,0)),0.5,0)+IF(INDEX($C33:$J33,1,MATCH(Z30,$U30:$AB30,0))=INDEX($C33:$J33,1,MATCH(Y30,$U30:$AB30,0)),0.5,0)+IF(INDEX($C33:$J33,1,MATCH(Z30,$U30:$AB30,0))=INDEX($C33:$J33,1,MATCH(AA30,$U30:$AB30,0)),-0.5,0)+IF(INDEX($C33:$J33,1,MATCH(Z30,$U30:$AB30,0))=INDEX($C33:$J33,1,MATCH(AB30,$U30:$AB30,0)),-0.5,0))</f>
        <v>0</v>
      </c>
      <c r="AA33" s="92">
        <f>IF(I30="","",IF(INDEX($C33:$J33,1,MATCH(AA30,$U30:$AB30,0))=INDEX($C33:$J33,1,MATCH(Y30,$U30:$AB30,0)),0.5,0)+IF(INDEX($C33:$J33,1,MATCH(AA30,$U30:$AB30,0))=INDEX($C33:$J33,1,MATCH(Z30,$U30:$AB30,0)),0.5,0)+IF(INDEX($C33:$J33,1,MATCH(AA30,$U30:$AB30,0))=INDEX($C33:$J33,1,MATCH(AB30,$U30:$AB30,0)),-0.5,0))</f>
        <v>0</v>
      </c>
      <c r="AB33" s="92">
        <f>IF(J30="","",IF(INDEX($C33:$J33,1,MATCH(AB30,$U30:$AB30,0))=INDEX($C33:$J33,1,MATCH(Z30,$U30:$AB30,0)),0.5,0)+IF(INDEX($C33:$J33,1,MATCH(AB30,$U30:$AB30,0))=INDEX($C33:$J33,1,MATCH(AA30,$U30:$AB30,0)),0.5,0))</f>
        <v>0</v>
      </c>
    </row>
    <row r="34" spans="1:28" ht="14.4" x14ac:dyDescent="0.25">
      <c r="A34" s="124"/>
      <c r="B34" s="124" t="s">
        <v>18</v>
      </c>
      <c r="C34" s="14">
        <v>14</v>
      </c>
      <c r="D34" s="14">
        <v>145</v>
      </c>
      <c r="E34" s="14">
        <v>41</v>
      </c>
      <c r="F34" s="14">
        <v>254</v>
      </c>
      <c r="G34" s="14">
        <v>86</v>
      </c>
      <c r="H34" s="14">
        <v>122</v>
      </c>
      <c r="I34" s="14"/>
      <c r="J34" s="53"/>
      <c r="K34" s="65"/>
      <c r="L34" s="22"/>
      <c r="M34" s="22"/>
      <c r="N34" s="22"/>
      <c r="O34" s="22"/>
      <c r="P34" s="22"/>
      <c r="Q34" s="22"/>
      <c r="R34" s="22"/>
      <c r="S34" s="30"/>
      <c r="T34" s="71"/>
      <c r="U34" s="92" t="str">
        <f>IF(C34="","",IF(ISERROR(VLOOKUP(C34,Athletes!$A:$C,3,FALSE)),"?",VLOOKUP(C34,Athletes!$A:$C,3,FALSE)))</f>
        <v>Brighton</v>
      </c>
      <c r="V34" s="92" t="str">
        <f>IF(D34="","",IF(ISERROR(VLOOKUP(D34,Athletes!$A:$C,3,FALSE)),"?",VLOOKUP(D34,Athletes!$A:$C,3,FALSE)))</f>
        <v>Horsham</v>
      </c>
      <c r="W34" s="92" t="str">
        <f>IF(E34="","",IF(ISERROR(VLOOKUP(E34,Athletes!$A:$C,3,FALSE)),"?",VLOOKUP(E34,Athletes!$A:$C,3,FALSE)))</f>
        <v>Crawley</v>
      </c>
      <c r="X34" s="92" t="str">
        <f>IF(F34="","",IF(ISERROR(VLOOKUP(F34,Athletes!$A:$C,3,FALSE)),"?",VLOOKUP(F34,Athletes!$A:$C,3,FALSE)))</f>
        <v>Worthing</v>
      </c>
      <c r="Y34" s="92" t="str">
        <f>IF(G34="","",IF(ISERROR(VLOOKUP(G34,Athletes!$A:$C,3,FALSE)),"?",VLOOKUP(G34,Athletes!$A:$C,3,FALSE)))</f>
        <v>Chichester</v>
      </c>
      <c r="Z34" s="92" t="str">
        <f>IF(H34="","",IF(ISERROR(VLOOKUP(H34,Athletes!$A:$C,3,FALSE)),"?",VLOOKUP(H34,Athletes!$A:$C,3,FALSE)))</f>
        <v>Haywards Heath</v>
      </c>
      <c r="AA34" s="92" t="str">
        <f>IF(I34="","",IF(ISERROR(VLOOKUP(I34,Athletes!$A:$C,3,FALSE)),"?",VLOOKUP(I34,Athletes!$A:$C,3,FALSE)))</f>
        <v/>
      </c>
      <c r="AB34" s="92" t="str">
        <f>IF(J34="","",IF(ISERROR(VLOOKUP(J34,Athletes!$A:$C,3,FALSE)),"?",VLOOKUP(J34,Athletes!$A:$C,3,FALSE)))</f>
        <v/>
      </c>
    </row>
    <row r="35" spans="1:28" ht="14.4" x14ac:dyDescent="0.25">
      <c r="A35" s="124"/>
      <c r="B35" s="124"/>
      <c r="C35" s="95" t="str">
        <f>IF(C34="","",IF(ISERROR(VLOOKUP(C34,Athletes!$A:$B,2,FALSE)),"?",VLOOKUP(C34,Athletes!$A:$B,2,FALSE)))</f>
        <v>Jem Marshall</v>
      </c>
      <c r="D35" s="95" t="str">
        <f>IF(D34="","",IF(ISERROR(VLOOKUP(D34,Athletes!$A:$B,2,FALSE)),"?",VLOOKUP(D34,Athletes!$A:$B,2,FALSE)))</f>
        <v xml:space="preserve">Flynn   Bellinger </v>
      </c>
      <c r="E35" s="95" t="str">
        <f>IF(E34="","",IF(ISERROR(VLOOKUP(E34,Athletes!$A:$B,2,FALSE)),"?",VLOOKUP(E34,Athletes!$A:$B,2,FALSE)))</f>
        <v>Ethan Cowell</v>
      </c>
      <c r="F35" s="95" t="str">
        <f>IF(F34="","",IF(ISERROR(VLOOKUP(F34,Athletes!$A:$B,2,FALSE)),"?",VLOOKUP(F34,Athletes!$A:$B,2,FALSE)))</f>
        <v>Lewis Lockyer</v>
      </c>
      <c r="G35" s="95" t="str">
        <f>IF(G34="","",IF(ISERROR(VLOOKUP(G34,Athletes!$A:$B,2,FALSE)),"?",VLOOKUP(G34,Athletes!$A:$B,2,FALSE)))</f>
        <v>Jack Ford</v>
      </c>
      <c r="H35" s="95" t="str">
        <f>IF(H34="","",IF(ISERROR(VLOOKUP(H34,Athletes!$A:$B,2,FALSE)),"?",VLOOKUP(H34,Athletes!$A:$B,2,FALSE)))</f>
        <v>William  Roderick</v>
      </c>
      <c r="I35" s="95" t="str">
        <f>IF(I34="","",IF(ISERROR(VLOOKUP(I34,Athletes!$A:$B,2,FALSE)),"?",VLOOKUP(I34,Athletes!$A:$B,2,FALSE)))</f>
        <v/>
      </c>
      <c r="J35" s="99" t="str">
        <f>IF(J34="","",IF(ISERROR(VLOOKUP(J34,Athletes!$A:$B,2,FALSE)),"?",VLOOKUP(J34,Athletes!$A:$B,2,FALSE)))</f>
        <v/>
      </c>
      <c r="K35" s="65"/>
      <c r="L35" s="22"/>
      <c r="M35" s="22"/>
      <c r="N35" s="22"/>
      <c r="O35" s="22"/>
      <c r="P35" s="22"/>
      <c r="Q35" s="22"/>
      <c r="R35" s="22"/>
      <c r="S35" s="30"/>
      <c r="T35" s="71"/>
      <c r="U35" s="18"/>
      <c r="V35" s="18"/>
      <c r="W35" s="18"/>
      <c r="X35" s="18"/>
      <c r="Y35" s="18"/>
      <c r="Z35" s="18"/>
      <c r="AA35" s="18"/>
      <c r="AB35" s="18"/>
    </row>
    <row r="36" spans="1:28" ht="14.4" x14ac:dyDescent="0.25">
      <c r="A36" s="124"/>
      <c r="B36" s="124"/>
      <c r="C36" s="95" t="str">
        <f>IF(C34="","",IF(ISERROR(VLOOKUP(C34,Athletes!$A:$C,3,FALSE)),"?",VLOOKUP(C34,Athletes!$A:$C,3,FALSE)))</f>
        <v>Brighton</v>
      </c>
      <c r="D36" s="95" t="str">
        <f>IF(D34="","",IF(ISERROR(VLOOKUP(D34,Athletes!$A:$C,3,FALSE)),"?",VLOOKUP(D34,Athletes!$A:$C,3,FALSE)))</f>
        <v>Horsham</v>
      </c>
      <c r="E36" s="95" t="str">
        <f>IF(E34="","",IF(ISERROR(VLOOKUP(E34,Athletes!$A:$C,3,FALSE)),"?",VLOOKUP(E34,Athletes!$A:$C,3,FALSE)))</f>
        <v>Crawley</v>
      </c>
      <c r="F36" s="95" t="str">
        <f>IF(F34="","",IF(ISERROR(VLOOKUP(F34,Athletes!$A:$C,3,FALSE)),"?",VLOOKUP(F34,Athletes!$A:$C,3,FALSE)))</f>
        <v>Worthing</v>
      </c>
      <c r="G36" s="95" t="str">
        <f>IF(G34="","",IF(ISERROR(VLOOKUP(G34,Athletes!$A:$C,3,FALSE)),"?",VLOOKUP(G34,Athletes!$A:$C,3,FALSE)))</f>
        <v>Chichester</v>
      </c>
      <c r="H36" s="95" t="str">
        <f>IF(H34="","",IF(ISERROR(VLOOKUP(H34,Athletes!$A:$C,3,FALSE)),"?",VLOOKUP(H34,Athletes!$A:$C,3,FALSE)))</f>
        <v>Haywards Heath</v>
      </c>
      <c r="I36" s="95"/>
      <c r="J36" s="99"/>
      <c r="K36" s="65"/>
      <c r="L36" s="22"/>
      <c r="M36" s="22"/>
      <c r="N36" s="22"/>
      <c r="O36" s="22"/>
      <c r="P36" s="22"/>
      <c r="Q36" s="22"/>
      <c r="R36" s="22"/>
      <c r="S36" s="30"/>
      <c r="T36" s="71"/>
      <c r="U36" s="18"/>
      <c r="V36" s="18"/>
      <c r="W36" s="18"/>
      <c r="X36" s="18"/>
      <c r="Y36" s="18"/>
      <c r="Z36" s="18"/>
      <c r="AA36" s="18"/>
      <c r="AB36" s="18"/>
    </row>
    <row r="37" spans="1:28" ht="14.4" x14ac:dyDescent="0.25">
      <c r="A37" s="125"/>
      <c r="B37" s="125"/>
      <c r="C37" s="24">
        <v>34</v>
      </c>
      <c r="D37" s="24">
        <v>34</v>
      </c>
      <c r="E37" s="24">
        <v>30</v>
      </c>
      <c r="F37" s="24">
        <v>29</v>
      </c>
      <c r="G37" s="24">
        <v>28</v>
      </c>
      <c r="H37" s="24">
        <v>23</v>
      </c>
      <c r="I37" s="24"/>
      <c r="J37" s="42"/>
      <c r="K37" s="65"/>
      <c r="L37" s="96">
        <f t="shared" ref="L37:S37" si="11">IF(ISERROR(MATCH(L$1,$U34:$AB34,0)),"",9-MATCH(L$1,$U34:$AB34,0)+IF(ISERROR(MATCH(L$1,$U34:$AB34,0)),0,INDEX($U37:$AB37,1,MATCH(L$1,$U34:$AB34,0))))</f>
        <v>7.5</v>
      </c>
      <c r="M37" s="97">
        <f t="shared" si="11"/>
        <v>6</v>
      </c>
      <c r="N37" s="97">
        <f t="shared" si="11"/>
        <v>4</v>
      </c>
      <c r="O37" s="97">
        <f t="shared" si="11"/>
        <v>3</v>
      </c>
      <c r="P37" s="97">
        <f t="shared" si="11"/>
        <v>7.5</v>
      </c>
      <c r="Q37" s="97" t="str">
        <f t="shared" si="11"/>
        <v/>
      </c>
      <c r="R37" s="97" t="str">
        <f t="shared" si="11"/>
        <v/>
      </c>
      <c r="S37" s="98">
        <f t="shared" si="11"/>
        <v>5</v>
      </c>
      <c r="T37" s="72"/>
      <c r="U37" s="92">
        <f>IF(C34="","",IF(INDEX($C37:$J37,1,MATCH(U34,$U34:$AB34,0))=INDEX($C37:$J37,1,MATCH(V34,$U34:$AB34,0)),-0.5,0)+IF(INDEX($C37:$J37,1,MATCH(U34,$U34:$AB34,0))=INDEX($C37:$J37,1,MATCH(W34,$U34:$AB34,0)),-0.5,0))</f>
        <v>-0.5</v>
      </c>
      <c r="V37" s="92">
        <f>IF(D34="","",IF(INDEX($C37:$J37,1,MATCH(V34,$U34:$AB34,0))=INDEX($C37:$J37,1,MATCH(U34,$U34:$AB34,0)),0.5,0)+IF(INDEX($C37:$J37,1,MATCH(V34,$U34:$AB34,0))=INDEX($C37:$J37,1,MATCH(W34,$U34:$AB34,0)),-0.5,0)+IF(INDEX($C37:$J37,1,MATCH(V34,$U34:$AB34,0))=INDEX($C37:$J37,1,MATCH(X34,$U34:$AB34,0)),-0.5,0))</f>
        <v>0.5</v>
      </c>
      <c r="W37" s="92">
        <f>IF(E34="","",IF(INDEX($C37:$J37,1,MATCH(W34,$U34:$AB34,0))=INDEX($C37:$J37,1,MATCH(U34,$U34:$AB34,0)),0.5,0)+IF(INDEX($C37:$J37,1,MATCH(W34,$U34:$AB34,0))=INDEX($C37:$J37,1,MATCH(V34,$U34:$AB34,0)),0.5,0)+IF(INDEX($C37:$J37,1,MATCH(W34,$U34:$AB34,0))=INDEX($C37:$J37,1,MATCH(X34,$U34:$AB34,0)),-0.5,0)+IF(INDEX($C37:$J37,1,MATCH(W34,$U34:$AB34,0))=INDEX($C37:$J37,1,MATCH(Y34,$U34:$AB34,0)),-0.5,0))</f>
        <v>0</v>
      </c>
      <c r="X37" s="92">
        <f>IF(F34="","",IF(INDEX($C37:$J37,1,MATCH(X34,$U34:$AB34,0))=INDEX($C37:$J37,1,MATCH(V34,$U34:$AB34,0)),0.5,0)+IF(INDEX($C37:$J37,1,MATCH(X34,$U34:$AB34,0))=INDEX($C37:$J37,1,MATCH(W34,$U34:$AB34,0)),0.5,0)+IF(INDEX($C37:$J37,1,MATCH(X34,$U34:$AB34,0))=INDEX($C37:$J37,1,MATCH(Y34,$U34:$AB34,0)),-0.5,0)+IF(INDEX($C37:$J37,1,MATCH(X34,$U34:$AB34,0))=INDEX($C37:$J37,1,MATCH(Z34,$U34:$AB34,0)),-0.5,0))</f>
        <v>0</v>
      </c>
      <c r="Y37" s="92">
        <f>IF(G34="","",IF(INDEX($C37:$J37,1,MATCH(Y34,$U34:$AB34,0))=INDEX($C37:$J37,1,MATCH(W34,$U34:$AB34,0)),0.5,0)+IF(INDEX($C37:$J37,1,MATCH(Y34,$U34:$AB34,0))=INDEX($C37:$J37,1,MATCH(X34,$U34:$AB34,0)),0.5,0)+IF(INDEX($C37:$J37,1,MATCH(Y34,$U34:$AB34,0))=INDEX($C37:$J37,1,MATCH(Z34,$U34:$AB34,0)),-0.5,0)+IF(INDEX($C37:$J37,1,MATCH(Y34,$U34:$AB34,0))=INDEX($C37:$J37,1,MATCH(AA34,$U34:$AB34,0)),-0.5,0))</f>
        <v>0</v>
      </c>
      <c r="Z37" s="92">
        <f>IF(H34="","",IF(INDEX($C37:$J37,1,MATCH(Z34,$U34:$AB34,0))=INDEX($C37:$J37,1,MATCH(X34,$U34:$AB34,0)),0.5,0)+IF(INDEX($C37:$J37,1,MATCH(Z34,$U34:$AB34,0))=INDEX($C37:$J37,1,MATCH(Y34,$U34:$AB34,0)),0.5,0)+IF(INDEX($C37:$J37,1,MATCH(Z34,$U34:$AB34,0))=INDEX($C37:$J37,1,MATCH(AA34,$U34:$AB34,0)),-0.5,0)+IF(INDEX($C37:$J37,1,MATCH(Z34,$U34:$AB34,0))=INDEX($C37:$J37,1,MATCH(AB34,$U34:$AB34,0)),-0.5,0))</f>
        <v>0</v>
      </c>
      <c r="AA37" s="92" t="str">
        <f>IF(I34="","",IF(INDEX($C37:$J37,1,MATCH(AA34,$U34:$AB34,0))=INDEX($C37:$J37,1,MATCH(Y34,$U34:$AB34,0)),0.5,0)+IF(INDEX($C37:$J37,1,MATCH(AA34,$U34:$AB34,0))=INDEX($C37:$J37,1,MATCH(Z34,$U34:$AB34,0)),0.5,0)+IF(INDEX($C37:$J37,1,MATCH(AA34,$U34:$AB34,0))=INDEX($C37:$J37,1,MATCH(AB34,$U34:$AB34,0)),-0.5,0))</f>
        <v/>
      </c>
      <c r="AB37" s="92" t="str">
        <f>IF(J34="","",IF(INDEX($C37:$J37,1,MATCH(AB34,$U34:$AB34,0))=INDEX($C37:$J37,1,MATCH(Z34,$U34:$AB34,0)),0.5,0)+IF(INDEX($C37:$J37,1,MATCH(AB34,$U34:$AB34,0))=INDEX($C37:$J37,1,MATCH(AA34,$U34:$AB34,0)),0.5,0))</f>
        <v/>
      </c>
    </row>
    <row r="38" spans="1:28" ht="14.4" customHeight="1" x14ac:dyDescent="0.25">
      <c r="A38" s="130" t="s">
        <v>25</v>
      </c>
      <c r="B38" s="123" t="s">
        <v>17</v>
      </c>
      <c r="C38" s="25">
        <v>42</v>
      </c>
      <c r="D38" s="25">
        <v>3</v>
      </c>
      <c r="E38" s="25">
        <v>115</v>
      </c>
      <c r="F38" s="25">
        <v>144</v>
      </c>
      <c r="G38" s="25">
        <v>207</v>
      </c>
      <c r="H38" s="25">
        <v>179</v>
      </c>
      <c r="I38" s="25">
        <v>89</v>
      </c>
      <c r="J38" s="53">
        <v>256</v>
      </c>
      <c r="K38" s="65"/>
      <c r="L38" s="43"/>
      <c r="M38" s="26"/>
      <c r="N38" s="26"/>
      <c r="O38" s="26"/>
      <c r="P38" s="26"/>
      <c r="Q38" s="26"/>
      <c r="R38" s="26"/>
      <c r="S38" s="31"/>
      <c r="T38" s="71"/>
      <c r="U38" s="92" t="str">
        <f>IF(C38="","",IF(ISERROR(VLOOKUP(C38,Athletes!$A:$C,3,FALSE)),"?",VLOOKUP(C38,Athletes!$A:$C,3,FALSE)))</f>
        <v>Crawley</v>
      </c>
      <c r="V38" s="92" t="str">
        <f>IF(D38="","",IF(ISERROR(VLOOKUP(D38,Athletes!$A:$C,3,FALSE)),"?",VLOOKUP(D38,Athletes!$A:$C,3,FALSE)))</f>
        <v>Brighton</v>
      </c>
      <c r="W38" s="92" t="str">
        <f>IF(E38="","",IF(ISERROR(VLOOKUP(E38,Athletes!$A:$C,3,FALSE)),"?",VLOOKUP(E38,Athletes!$A:$C,3,FALSE)))</f>
        <v>Haywards Heath</v>
      </c>
      <c r="X38" s="92" t="str">
        <f>IF(F38="","",IF(ISERROR(VLOOKUP(F38,Athletes!$A:$C,3,FALSE)),"?",VLOOKUP(F38,Athletes!$A:$C,3,FALSE)))</f>
        <v>Horsham</v>
      </c>
      <c r="Y38" s="92" t="str">
        <f>IF(G38="","",IF(ISERROR(VLOOKUP(G38,Athletes!$A:$C,3,FALSE)),"?",VLOOKUP(G38,Athletes!$A:$C,3,FALSE)))</f>
        <v>Phoenix</v>
      </c>
      <c r="Z38" s="92" t="str">
        <f>IF(H38="","",IF(ISERROR(VLOOKUP(H38,Athletes!$A:$C,3,FALSE)),"?",VLOOKUP(H38,Athletes!$A:$C,3,FALSE)))</f>
        <v>Lewes</v>
      </c>
      <c r="AA38" s="92" t="str">
        <f>IF(I38="","",IF(ISERROR(VLOOKUP(I38,Athletes!$A:$C,3,FALSE)),"?",VLOOKUP(I38,Athletes!$A:$C,3,FALSE)))</f>
        <v>Chichester</v>
      </c>
      <c r="AB38" s="92" t="str">
        <f>IF(J38="","",IF(ISERROR(VLOOKUP(J38,Athletes!$A:$C,3,FALSE)),"?",VLOOKUP(J38,Athletes!$A:$C,3,FALSE)))</f>
        <v>Worthing</v>
      </c>
    </row>
    <row r="39" spans="1:28" ht="14.4" customHeight="1" x14ac:dyDescent="0.25">
      <c r="A39" s="130"/>
      <c r="B39" s="124"/>
      <c r="C39" s="95" t="str">
        <f>IF(C38="","",IF(ISERROR(VLOOKUP(C38,Athletes!$A:$B,2,FALSE)),"?",VLOOKUP(C38,Athletes!$A:$B,2,FALSE)))</f>
        <v>Leo Hogg</v>
      </c>
      <c r="D39" s="95" t="str">
        <f>IF(D38="","",IF(ISERROR(VLOOKUP(D38,Athletes!$A:$B,2,FALSE)),"?",VLOOKUP(D38,Athletes!$A:$B,2,FALSE)))</f>
        <v>Isaac Machin</v>
      </c>
      <c r="E39" s="95" t="str">
        <f>IF(E38="","",IF(ISERROR(VLOOKUP(E38,Athletes!$A:$B,2,FALSE)),"?",VLOOKUP(E38,Athletes!$A:$B,2,FALSE)))</f>
        <v>Harley Mills</v>
      </c>
      <c r="F39" s="95" t="str">
        <f>IF(F38="","",IF(ISERROR(VLOOKUP(F38,Athletes!$A:$B,2,FALSE)),"?",VLOOKUP(F38,Athletes!$A:$B,2,FALSE)))</f>
        <v>Ewan  Welford</v>
      </c>
      <c r="G39" s="95" t="str">
        <f>IF(G38="","",IF(ISERROR(VLOOKUP(G38,Athletes!$A:$B,2,FALSE)),"?",VLOOKUP(G38,Athletes!$A:$B,2,FALSE)))</f>
        <v>Charlie Mason</v>
      </c>
      <c r="H39" s="95" t="str">
        <f>IF(H38="","",IF(ISERROR(VLOOKUP(H38,Athletes!$A:$B,2,FALSE)),"?",VLOOKUP(H38,Athletes!$A:$B,2,FALSE)))</f>
        <v>Flint Morrell</v>
      </c>
      <c r="I39" s="95" t="str">
        <f>IF(I38="","",IF(ISERROR(VLOOKUP(I38,Athletes!$A:$B,2,FALSE)),"?",VLOOKUP(I38,Athletes!$A:$B,2,FALSE)))</f>
        <v>Blake Fields</v>
      </c>
      <c r="J39" s="99" t="str">
        <f>IF(J38="","",IF(ISERROR(VLOOKUP(J38,Athletes!$A:$B,2,FALSE)),"?",VLOOKUP(J38,Athletes!$A:$B,2,FALSE)))</f>
        <v>Ambrose Rankin</v>
      </c>
      <c r="K39" s="65"/>
      <c r="L39" s="44"/>
      <c r="M39" s="22"/>
      <c r="N39" s="22"/>
      <c r="O39" s="22"/>
      <c r="P39" s="22"/>
      <c r="Q39" s="22"/>
      <c r="R39" s="22"/>
      <c r="S39" s="30"/>
      <c r="T39" s="71"/>
      <c r="U39" s="18"/>
      <c r="V39" s="18"/>
      <c r="W39" s="18"/>
      <c r="X39" s="18"/>
      <c r="Y39" s="18"/>
      <c r="Z39" s="18"/>
      <c r="AA39" s="18"/>
      <c r="AB39" s="18"/>
    </row>
    <row r="40" spans="1:28" ht="14.4" customHeight="1" x14ac:dyDescent="0.25">
      <c r="A40" s="130"/>
      <c r="B40" s="124"/>
      <c r="C40" s="95" t="str">
        <f>IF(C38="","",IF(ISERROR(VLOOKUP(C38,Athletes!$A:$C,3,FALSE)),"?",VLOOKUP(C38,Athletes!$A:$C,3,FALSE)))</f>
        <v>Crawley</v>
      </c>
      <c r="D40" s="95" t="str">
        <f>IF(D38="","",IF(ISERROR(VLOOKUP(D38,Athletes!$A:$C,3,FALSE)),"?",VLOOKUP(D38,Athletes!$A:$C,3,FALSE)))</f>
        <v>Brighton</v>
      </c>
      <c r="E40" s="95" t="str">
        <f>IF(E38="","",IF(ISERROR(VLOOKUP(E38,Athletes!$A:$C,3,FALSE)),"?",VLOOKUP(E38,Athletes!$A:$C,3,FALSE)))</f>
        <v>Haywards Heath</v>
      </c>
      <c r="F40" s="95" t="str">
        <f>IF(F38="","",IF(ISERROR(VLOOKUP(F38,Athletes!$A:$C,3,FALSE)),"?",VLOOKUP(F38,Athletes!$A:$C,3,FALSE)))</f>
        <v>Horsham</v>
      </c>
      <c r="G40" s="95" t="str">
        <f>IF(G38="","",IF(ISERROR(VLOOKUP(G38,Athletes!$A:$C,3,FALSE)),"?",VLOOKUP(G38,Athletes!$A:$C,3,FALSE)))</f>
        <v>Phoenix</v>
      </c>
      <c r="H40" s="95" t="str">
        <f>IF(H38="","",IF(ISERROR(VLOOKUP(H38,Athletes!$A:$C,3,FALSE)),"?",VLOOKUP(H38,Athletes!$A:$C,3,FALSE)))</f>
        <v>Lewes</v>
      </c>
      <c r="I40" s="95" t="str">
        <f>IF(I38="","",IF(ISERROR(VLOOKUP(I38,Athletes!$A:$C,3,FALSE)),"?",VLOOKUP(I38,Athletes!$A:$C,3,FALSE)))</f>
        <v>Chichester</v>
      </c>
      <c r="J40" s="99" t="str">
        <f>IF(J38="","",IF(ISERROR(VLOOKUP(J38,Athletes!$A:$C,3,FALSE)),"?",VLOOKUP(J38,Athletes!$A:$C,3,FALSE)))</f>
        <v>Worthing</v>
      </c>
      <c r="K40" s="65"/>
      <c r="L40" s="44"/>
      <c r="M40" s="22"/>
      <c r="N40" s="22"/>
      <c r="O40" s="22"/>
      <c r="P40" s="22"/>
      <c r="Q40" s="22"/>
      <c r="R40" s="22"/>
      <c r="S40" s="30"/>
      <c r="T40" s="71"/>
      <c r="U40" s="18"/>
      <c r="V40" s="18"/>
      <c r="W40" s="18"/>
      <c r="X40" s="18"/>
      <c r="Y40" s="18"/>
      <c r="Z40" s="18"/>
      <c r="AA40" s="18"/>
      <c r="AB40" s="18"/>
    </row>
    <row r="41" spans="1:28" ht="14.4" x14ac:dyDescent="0.25">
      <c r="A41" s="130"/>
      <c r="B41" s="125"/>
      <c r="C41" s="24">
        <v>53</v>
      </c>
      <c r="D41" s="24">
        <v>51</v>
      </c>
      <c r="E41" s="24">
        <v>49</v>
      </c>
      <c r="F41" s="24">
        <v>47</v>
      </c>
      <c r="G41" s="24">
        <v>46</v>
      </c>
      <c r="H41" s="24">
        <v>41</v>
      </c>
      <c r="I41" s="24">
        <v>39</v>
      </c>
      <c r="J41" s="42">
        <v>35</v>
      </c>
      <c r="K41" s="65"/>
      <c r="L41" s="96">
        <f t="shared" ref="L41:S41" si="12">IF(ISERROR(MATCH(L$1,$U38:$AB38,0)),"",9-MATCH(L$1,$U38:$AB38,0)+IF(ISERROR(MATCH(L$1,$U38:$AB38,0)),0,INDEX($U41:$AB41,1,MATCH(L$1,$U38:$AB38,0))))</f>
        <v>7</v>
      </c>
      <c r="M41" s="97">
        <f t="shared" si="12"/>
        <v>8</v>
      </c>
      <c r="N41" s="97">
        <f t="shared" si="12"/>
        <v>2</v>
      </c>
      <c r="O41" s="97">
        <f t="shared" si="12"/>
        <v>6</v>
      </c>
      <c r="P41" s="97">
        <f t="shared" si="12"/>
        <v>5</v>
      </c>
      <c r="Q41" s="97">
        <f t="shared" si="12"/>
        <v>3</v>
      </c>
      <c r="R41" s="97">
        <f t="shared" si="12"/>
        <v>4</v>
      </c>
      <c r="S41" s="98">
        <f t="shared" si="12"/>
        <v>1</v>
      </c>
      <c r="T41" s="72"/>
      <c r="U41" s="92">
        <f>IF(C38="","",IF(INDEX($C41:$J41,1,MATCH(U38,$U38:$AB38,0))=INDEX($C41:$J41,1,MATCH(V38,$U38:$AB38,0)),-0.5,0)+IF(INDEX($C41:$J41,1,MATCH(U38,$U38:$AB38,0))=INDEX($C41:$J41,1,MATCH(W38,$U38:$AB38,0)),-0.5,0))</f>
        <v>0</v>
      </c>
      <c r="V41" s="92">
        <f>IF(D38="","",IF(INDEX($C41:$J41,1,MATCH(V38,$U38:$AB38,0))=INDEX($C41:$J41,1,MATCH(U38,$U38:$AB38,0)),0.5,0)+IF(INDEX($C41:$J41,1,MATCH(V38,$U38:$AB38,0))=INDEX($C41:$J41,1,MATCH(W38,$U38:$AB38,0)),-0.5,0)+IF(INDEX($C41:$J41,1,MATCH(V38,$U38:$AB38,0))=INDEX($C41:$J41,1,MATCH(X38,$U38:$AB38,0)),-0.5,0))</f>
        <v>0</v>
      </c>
      <c r="W41" s="92">
        <f>IF(E38="","",IF(INDEX($C41:$J41,1,MATCH(W38,$U38:$AB38,0))=INDEX($C41:$J41,1,MATCH(U38,$U38:$AB38,0)),0.5,0)+IF(INDEX($C41:$J41,1,MATCH(W38,$U38:$AB38,0))=INDEX($C41:$J41,1,MATCH(V38,$U38:$AB38,0)),0.5,0)+IF(INDEX($C41:$J41,1,MATCH(W38,$U38:$AB38,0))=INDEX($C41:$J41,1,MATCH(X38,$U38:$AB38,0)),-0.5,0)+IF(INDEX($C41:$J41,1,MATCH(W38,$U38:$AB38,0))=INDEX($C41:$J41,1,MATCH(Y38,$U38:$AB38,0)),-0.5,0))</f>
        <v>0</v>
      </c>
      <c r="X41" s="92">
        <f>IF(F38="","",IF(INDEX($C41:$J41,1,MATCH(X38,$U38:$AB38,0))=INDEX($C41:$J41,1,MATCH(V38,$U38:$AB38,0)),0.5,0)+IF(INDEX($C41:$J41,1,MATCH(X38,$U38:$AB38,0))=INDEX($C41:$J41,1,MATCH(W38,$U38:$AB38,0)),0.5,0)+IF(INDEX($C41:$J41,1,MATCH(X38,$U38:$AB38,0))=INDEX($C41:$J41,1,MATCH(Y38,$U38:$AB38,0)),-0.5,0)+IF(INDEX($C41:$J41,1,MATCH(X38,$U38:$AB38,0))=INDEX($C41:$J41,1,MATCH(Z38,$U38:$AB38,0)),-0.5,0))</f>
        <v>0</v>
      </c>
      <c r="Y41" s="92">
        <f>IF(G38="","",IF(INDEX($C41:$J41,1,MATCH(Y38,$U38:$AB38,0))=INDEX($C41:$J41,1,MATCH(W38,$U38:$AB38,0)),0.5,0)+IF(INDEX($C41:$J41,1,MATCH(Y38,$U38:$AB38,0))=INDEX($C41:$J41,1,MATCH(X38,$U38:$AB38,0)),0.5,0)+IF(INDEX($C41:$J41,1,MATCH(Y38,$U38:$AB38,0))=INDEX($C41:$J41,1,MATCH(Z38,$U38:$AB38,0)),-0.5,0)+IF(INDEX($C41:$J41,1,MATCH(Y38,$U38:$AB38,0))=INDEX($C41:$J41,1,MATCH(AA38,$U38:$AB38,0)),-0.5,0))</f>
        <v>0</v>
      </c>
      <c r="Z41" s="92">
        <f>IF(H38="","",IF(INDEX($C41:$J41,1,MATCH(Z38,$U38:$AB38,0))=INDEX($C41:$J41,1,MATCH(X38,$U38:$AB38,0)),0.5,0)+IF(INDEX($C41:$J41,1,MATCH(Z38,$U38:$AB38,0))=INDEX($C41:$J41,1,MATCH(Y38,$U38:$AB38,0)),0.5,0)+IF(INDEX($C41:$J41,1,MATCH(Z38,$U38:$AB38,0))=INDEX($C41:$J41,1,MATCH(AA38,$U38:$AB38,0)),-0.5,0)+IF(INDEX($C41:$J41,1,MATCH(Z38,$U38:$AB38,0))=INDEX($C41:$J41,1,MATCH(AB38,$U38:$AB38,0)),-0.5,0))</f>
        <v>0</v>
      </c>
      <c r="AA41" s="92">
        <f>IF(I38="","",IF(INDEX($C41:$J41,1,MATCH(AA38,$U38:$AB38,0))=INDEX($C41:$J41,1,MATCH(Y38,$U38:$AB38,0)),0.5,0)+IF(INDEX($C41:$J41,1,MATCH(AA38,$U38:$AB38,0))=INDEX($C41:$J41,1,MATCH(Z38,$U38:$AB38,0)),0.5,0)+IF(INDEX($C41:$J41,1,MATCH(AA38,$U38:$AB38,0))=INDEX($C41:$J41,1,MATCH(AB38,$U38:$AB38,0)),-0.5,0))</f>
        <v>0</v>
      </c>
      <c r="AB41" s="92">
        <f>IF(J38="","",IF(INDEX($C41:$J41,1,MATCH(AB38,$U38:$AB38,0))=INDEX($C41:$J41,1,MATCH(Z38,$U38:$AB38,0)),0.5,0)+IF(INDEX($C41:$J41,1,MATCH(AB38,$U38:$AB38,0))=INDEX($C41:$J41,1,MATCH(AA38,$U38:$AB38,0)),0.5,0))</f>
        <v>0</v>
      </c>
    </row>
    <row r="42" spans="1:28" ht="14.4" x14ac:dyDescent="0.25">
      <c r="A42" s="130"/>
      <c r="B42" s="124" t="s">
        <v>18</v>
      </c>
      <c r="C42" s="14">
        <v>41</v>
      </c>
      <c r="D42" s="14">
        <v>122</v>
      </c>
      <c r="E42" s="14">
        <v>143</v>
      </c>
      <c r="F42" s="14">
        <v>9</v>
      </c>
      <c r="G42" s="14">
        <v>254</v>
      </c>
      <c r="H42" s="14">
        <v>176</v>
      </c>
      <c r="I42" s="14"/>
      <c r="J42" s="53"/>
      <c r="K42" s="65"/>
      <c r="L42" s="22"/>
      <c r="M42" s="22"/>
      <c r="N42" s="22"/>
      <c r="O42" s="22"/>
      <c r="P42" s="22"/>
      <c r="Q42" s="22"/>
      <c r="R42" s="22"/>
      <c r="S42" s="30"/>
      <c r="T42" s="71"/>
      <c r="U42" s="92" t="str">
        <f>IF(C42="","",IF(ISERROR(VLOOKUP(C42,Athletes!$A:$C,3,FALSE)),"?",VLOOKUP(C42,Athletes!$A:$C,3,FALSE)))</f>
        <v>Crawley</v>
      </c>
      <c r="V42" s="92" t="str">
        <f>IF(D42="","",IF(ISERROR(VLOOKUP(D42,Athletes!$A:$C,3,FALSE)),"?",VLOOKUP(D42,Athletes!$A:$C,3,FALSE)))</f>
        <v>Haywards Heath</v>
      </c>
      <c r="W42" s="92" t="str">
        <f>IF(E42="","",IF(ISERROR(VLOOKUP(E42,Athletes!$A:$C,3,FALSE)),"?",VLOOKUP(E42,Athletes!$A:$C,3,FALSE)))</f>
        <v>Horsham</v>
      </c>
      <c r="X42" s="92" t="str">
        <f>IF(F42="","",IF(ISERROR(VLOOKUP(F42,Athletes!$A:$C,3,FALSE)),"?",VLOOKUP(F42,Athletes!$A:$C,3,FALSE)))</f>
        <v>Brighton</v>
      </c>
      <c r="Y42" s="92" t="str">
        <f>IF(G42="","",IF(ISERROR(VLOOKUP(G42,Athletes!$A:$C,3,FALSE)),"?",VLOOKUP(G42,Athletes!$A:$C,3,FALSE)))</f>
        <v>Worthing</v>
      </c>
      <c r="Z42" s="92" t="str">
        <f>IF(H42="","",IF(ISERROR(VLOOKUP(H42,Athletes!$A:$C,3,FALSE)),"?",VLOOKUP(H42,Athletes!$A:$C,3,FALSE)))</f>
        <v>Lewes</v>
      </c>
      <c r="AA42" s="92" t="str">
        <f>IF(I42="","",IF(ISERROR(VLOOKUP(I42,Athletes!$A:$C,3,FALSE)),"?",VLOOKUP(I42,Athletes!$A:$C,3,FALSE)))</f>
        <v/>
      </c>
      <c r="AB42" s="92" t="str">
        <f>IF(J42="","",IF(ISERROR(VLOOKUP(J42,Athletes!$A:$C,3,FALSE)),"?",VLOOKUP(J42,Athletes!$A:$C,3,FALSE)))</f>
        <v/>
      </c>
    </row>
    <row r="43" spans="1:28" ht="14.4" x14ac:dyDescent="0.25">
      <c r="A43" s="130"/>
      <c r="B43" s="124"/>
      <c r="C43" s="95" t="str">
        <f>IF(C42="","",IF(ISERROR(VLOOKUP(C42,Athletes!$A:$B,2,FALSE)),"?",VLOOKUP(C42,Athletes!$A:$B,2,FALSE)))</f>
        <v>Ethan Cowell</v>
      </c>
      <c r="D43" s="95" t="str">
        <f>IF(D42="","",IF(ISERROR(VLOOKUP(D42,Athletes!$A:$B,2,FALSE)),"?",VLOOKUP(D42,Athletes!$A:$B,2,FALSE)))</f>
        <v>William  Roderick</v>
      </c>
      <c r="E43" s="95" t="str">
        <f>IF(E42="","",IF(ISERROR(VLOOKUP(E42,Athletes!$A:$B,2,FALSE)),"?",VLOOKUP(E42,Athletes!$A:$B,2,FALSE)))</f>
        <v>Nathaniel   Craig</v>
      </c>
      <c r="F43" s="95" t="str">
        <f>IF(F42="","",IF(ISERROR(VLOOKUP(F42,Athletes!$A:$B,2,FALSE)),"?",VLOOKUP(F42,Athletes!$A:$B,2,FALSE)))</f>
        <v>Harvey Weston</v>
      </c>
      <c r="G43" s="95" t="str">
        <f>IF(G42="","",IF(ISERROR(VLOOKUP(G42,Athletes!$A:$B,2,FALSE)),"?",VLOOKUP(G42,Athletes!$A:$B,2,FALSE)))</f>
        <v>Lewis Lockyer</v>
      </c>
      <c r="H43" s="95" t="str">
        <f>IF(H42="","",IF(ISERROR(VLOOKUP(H42,Athletes!$A:$B,2,FALSE)),"?",VLOOKUP(H42,Athletes!$A:$B,2,FALSE)))</f>
        <v>Philip Krchnavy Vojtisck</v>
      </c>
      <c r="I43" s="95" t="str">
        <f>IF(I42="","",IF(ISERROR(VLOOKUP(I42,Athletes!$A:$B,2,FALSE)),"?",VLOOKUP(I42,Athletes!$A:$B,2,FALSE)))</f>
        <v/>
      </c>
      <c r="J43" s="99" t="str">
        <f>IF(J42="","",IF(ISERROR(VLOOKUP(J42,Athletes!$A:$B,2,FALSE)),"?",VLOOKUP(J42,Athletes!$A:$B,2,FALSE)))</f>
        <v/>
      </c>
      <c r="K43" s="65"/>
      <c r="L43" s="22"/>
      <c r="M43" s="22"/>
      <c r="N43" s="22"/>
      <c r="O43" s="22"/>
      <c r="P43" s="22"/>
      <c r="Q43" s="22"/>
      <c r="R43" s="22"/>
      <c r="S43" s="30"/>
      <c r="T43" s="71"/>
      <c r="U43" s="18"/>
      <c r="V43" s="18"/>
      <c r="W43" s="18"/>
      <c r="X43" s="18"/>
      <c r="Y43" s="18"/>
      <c r="Z43" s="18"/>
      <c r="AA43" s="18"/>
      <c r="AB43" s="18"/>
    </row>
    <row r="44" spans="1:28" ht="14.4" x14ac:dyDescent="0.25">
      <c r="A44" s="130"/>
      <c r="B44" s="124"/>
      <c r="C44" s="95" t="str">
        <f>IF(C42="","",IF(ISERROR(VLOOKUP(C42,Athletes!$A:$C,3,FALSE)),"?",VLOOKUP(C42,Athletes!$A:$C,3,FALSE)))</f>
        <v>Crawley</v>
      </c>
      <c r="D44" s="95" t="str">
        <f>IF(D42="","",IF(ISERROR(VLOOKUP(D42,Athletes!$A:$C,3,FALSE)),"?",VLOOKUP(D42,Athletes!$A:$C,3,FALSE)))</f>
        <v>Haywards Heath</v>
      </c>
      <c r="E44" s="95" t="str">
        <f>IF(E42="","",IF(ISERROR(VLOOKUP(E42,Athletes!$A:$C,3,FALSE)),"?",VLOOKUP(E42,Athletes!$A:$C,3,FALSE)))</f>
        <v>Horsham</v>
      </c>
      <c r="F44" s="95" t="str">
        <f>IF(F42="","",IF(ISERROR(VLOOKUP(F42,Athletes!$A:$C,3,FALSE)),"?",VLOOKUP(F42,Athletes!$A:$C,3,FALSE)))</f>
        <v>Brighton</v>
      </c>
      <c r="G44" s="95" t="str">
        <f>IF(G42="","",IF(ISERROR(VLOOKUP(G42,Athletes!$A:$C,3,FALSE)),"?",VLOOKUP(G42,Athletes!$A:$C,3,FALSE)))</f>
        <v>Worthing</v>
      </c>
      <c r="H44" s="95" t="str">
        <f>IF(H42="","",IF(ISERROR(VLOOKUP(H42,Athletes!$A:$C,3,FALSE)),"?",VLOOKUP(H42,Athletes!$A:$C,3,FALSE)))</f>
        <v>Lewes</v>
      </c>
      <c r="I44" s="95" t="str">
        <f>IF(I42="","",IF(ISERROR(VLOOKUP(I42,Athletes!$A:$C,3,FALSE)),"?",VLOOKUP(I42,Athletes!$A:$C,3,FALSE)))</f>
        <v/>
      </c>
      <c r="J44" s="99" t="str">
        <f>IF(J42="","",IF(ISERROR(VLOOKUP(J42,Athletes!$A:$C,3,FALSE)),"?",VLOOKUP(J42,Athletes!$A:$C,3,FALSE)))</f>
        <v/>
      </c>
      <c r="K44" s="65"/>
      <c r="L44" s="22"/>
      <c r="M44" s="22"/>
      <c r="N44" s="22"/>
      <c r="O44" s="22"/>
      <c r="P44" s="22"/>
      <c r="Q44" s="22"/>
      <c r="R44" s="22"/>
      <c r="S44" s="30"/>
      <c r="T44" s="71"/>
      <c r="U44" s="18"/>
      <c r="V44" s="18"/>
      <c r="W44" s="18"/>
      <c r="X44" s="18"/>
      <c r="Y44" s="18"/>
      <c r="Z44" s="18"/>
      <c r="AA44" s="18"/>
      <c r="AB44" s="18"/>
    </row>
    <row r="45" spans="1:28" ht="14.4" x14ac:dyDescent="0.25">
      <c r="A45" s="131"/>
      <c r="B45" s="126"/>
      <c r="C45" s="15">
        <v>50</v>
      </c>
      <c r="D45" s="15">
        <v>46</v>
      </c>
      <c r="E45" s="15">
        <v>43</v>
      </c>
      <c r="F45" s="15">
        <v>41</v>
      </c>
      <c r="G45" s="15">
        <v>33</v>
      </c>
      <c r="H45" s="15">
        <v>27</v>
      </c>
      <c r="I45" s="15"/>
      <c r="J45" s="56"/>
      <c r="K45" s="75"/>
      <c r="L45" s="96">
        <f t="shared" ref="L45:S45" si="13">IF(ISERROR(MATCH(L$1,$U42:$AB42,0)),"",9-MATCH(L$1,$U42:$AB42,0)+IF(ISERROR(MATCH(L$1,$U42:$AB42,0)),0,INDEX($U45:$AB45,1,MATCH(L$1,$U42:$AB42,0))))</f>
        <v>5</v>
      </c>
      <c r="M45" s="97">
        <f t="shared" si="13"/>
        <v>8</v>
      </c>
      <c r="N45" s="97" t="str">
        <f t="shared" si="13"/>
        <v/>
      </c>
      <c r="O45" s="97">
        <f t="shared" si="13"/>
        <v>7</v>
      </c>
      <c r="P45" s="97">
        <f t="shared" si="13"/>
        <v>6</v>
      </c>
      <c r="Q45" s="97">
        <f t="shared" si="13"/>
        <v>3</v>
      </c>
      <c r="R45" s="97" t="str">
        <f t="shared" si="13"/>
        <v/>
      </c>
      <c r="S45" s="98">
        <f t="shared" si="13"/>
        <v>4</v>
      </c>
      <c r="T45" s="73"/>
      <c r="U45" s="92">
        <f>IF(C42="","",IF(INDEX($C45:$J45,1,MATCH(U42,$U42:$AB42,0))=INDEX($C45:$J45,1,MATCH(V42,$U42:$AB42,0)),-0.5,0)+IF(INDEX($C45:$J45,1,MATCH(U42,$U42:$AB42,0))=INDEX($C45:$J45,1,MATCH(W42,$U42:$AB42,0)),-0.5,0))</f>
        <v>0</v>
      </c>
      <c r="V45" s="92">
        <f>IF(D42="","",IF(INDEX($C45:$J45,1,MATCH(V42,$U42:$AB42,0))=INDEX($C45:$J45,1,MATCH(U42,$U42:$AB42,0)),0.5,0)+IF(INDEX($C45:$J45,1,MATCH(V42,$U42:$AB42,0))=INDEX($C45:$J45,1,MATCH(W42,$U42:$AB42,0)),-0.5,0)+IF(INDEX($C45:$J45,1,MATCH(V42,$U42:$AB42,0))=INDEX($C45:$J45,1,MATCH(X42,$U42:$AB42,0)),-0.5,0))</f>
        <v>0</v>
      </c>
      <c r="W45" s="92">
        <f>IF(E42="","",IF(INDEX($C45:$J45,1,MATCH(W42,$U42:$AB42,0))=INDEX($C45:$J45,1,MATCH(U42,$U42:$AB42,0)),0.5,0)+IF(INDEX($C45:$J45,1,MATCH(W42,$U42:$AB42,0))=INDEX($C45:$J45,1,MATCH(V42,$U42:$AB42,0)),0.5,0)+IF(INDEX($C45:$J45,1,MATCH(W42,$U42:$AB42,0))=INDEX($C45:$J45,1,MATCH(X42,$U42:$AB42,0)),-0.5,0)+IF(INDEX($C45:$J45,1,MATCH(W42,$U42:$AB42,0))=INDEX($C45:$J45,1,MATCH(Y42,$U42:$AB42,0)),-0.5,0))</f>
        <v>0</v>
      </c>
      <c r="X45" s="92">
        <f>IF(F42="","",IF(INDEX($C45:$J45,1,MATCH(X42,$U42:$AB42,0))=INDEX($C45:$J45,1,MATCH(V42,$U42:$AB42,0)),0.5,0)+IF(INDEX($C45:$J45,1,MATCH(X42,$U42:$AB42,0))=INDEX($C45:$J45,1,MATCH(W42,$U42:$AB42,0)),0.5,0)+IF(INDEX($C45:$J45,1,MATCH(X42,$U42:$AB42,0))=INDEX($C45:$J45,1,MATCH(Y42,$U42:$AB42,0)),-0.5,0)+IF(INDEX($C45:$J45,1,MATCH(X42,$U42:$AB42,0))=INDEX($C45:$J45,1,MATCH(Z42,$U42:$AB42,0)),-0.5,0))</f>
        <v>0</v>
      </c>
      <c r="Y45" s="92">
        <f>IF(G42="","",IF(INDEX($C45:$J45,1,MATCH(Y42,$U42:$AB42,0))=INDEX($C45:$J45,1,MATCH(W42,$U42:$AB42,0)),0.5,0)+IF(INDEX($C45:$J45,1,MATCH(Y42,$U42:$AB42,0))=INDEX($C45:$J45,1,MATCH(X42,$U42:$AB42,0)),0.5,0)+IF(INDEX($C45:$J45,1,MATCH(Y42,$U42:$AB42,0))=INDEX($C45:$J45,1,MATCH(Z42,$U42:$AB42,0)),-0.5,0)+IF(INDEX($C45:$J45,1,MATCH(Y42,$U42:$AB42,0))=INDEX($C45:$J45,1,MATCH(AA42,$U42:$AB42,0)),-0.5,0))</f>
        <v>0</v>
      </c>
      <c r="Z45" s="92">
        <f>IF(H42="","",IF(INDEX($C45:$J45,1,MATCH(Z42,$U42:$AB42,0))=INDEX($C45:$J45,1,MATCH(X42,$U42:$AB42,0)),0.5,0)+IF(INDEX($C45:$J45,1,MATCH(Z42,$U42:$AB42,0))=INDEX($C45:$J45,1,MATCH(Y42,$U42:$AB42,0)),0.5,0)+IF(INDEX($C45:$J45,1,MATCH(Z42,$U42:$AB42,0))=INDEX($C45:$J45,1,MATCH(AA42,$U42:$AB42,0)),-0.5,0)+IF(INDEX($C45:$J45,1,MATCH(Z42,$U42:$AB42,0))=INDEX($C45:$J45,1,MATCH(AB42,$U42:$AB42,0)),-0.5,0))</f>
        <v>0</v>
      </c>
      <c r="AA45" s="92" t="str">
        <f>IF(I42="","",IF(INDEX($C45:$J45,1,MATCH(AA42,$U42:$AB42,0))=INDEX($C45:$J45,1,MATCH(Y42,$U42:$AB42,0)),0.5,0)+IF(INDEX($C45:$J45,1,MATCH(AA42,$U42:$AB42,0))=INDEX($C45:$J45,1,MATCH(Z42,$U42:$AB42,0)),0.5,0)+IF(INDEX($C45:$J45,1,MATCH(AA42,$U42:$AB42,0))=INDEX($C45:$J45,1,MATCH(AB42,$U42:$AB42,0)),-0.5,0))</f>
        <v/>
      </c>
      <c r="AB45" s="92" t="str">
        <f>IF(J42="","",IF(INDEX($C45:$J45,1,MATCH(AB42,$U42:$AB42,0))=INDEX($C45:$J45,1,MATCH(Z42,$U42:$AB42,0)),0.5,0)+IF(INDEX($C45:$J45,1,MATCH(AB42,$U42:$AB42,0))=INDEX($C45:$J45,1,MATCH(AA42,$U42:$AB42,0)),0.5,0))</f>
        <v/>
      </c>
    </row>
    <row r="46" spans="1:28" ht="28.8" x14ac:dyDescent="0.3">
      <c r="A46" s="38" t="s">
        <v>27</v>
      </c>
      <c r="B46" s="45"/>
      <c r="C46" s="59"/>
      <c r="D46" s="60"/>
      <c r="E46" s="60"/>
      <c r="F46" s="60"/>
      <c r="G46" s="60"/>
      <c r="H46" s="60"/>
      <c r="I46" s="60"/>
      <c r="J46" s="61"/>
      <c r="K46" s="33"/>
      <c r="L46" s="96">
        <f t="shared" ref="L46:S46" si="14">SUM(L5:L45)</f>
        <v>99.5</v>
      </c>
      <c r="M46" s="97">
        <f t="shared" si="14"/>
        <v>81</v>
      </c>
      <c r="N46" s="97">
        <f t="shared" si="14"/>
        <v>48</v>
      </c>
      <c r="O46" s="97">
        <f t="shared" si="14"/>
        <v>61</v>
      </c>
      <c r="P46" s="97">
        <f t="shared" si="14"/>
        <v>71.5</v>
      </c>
      <c r="Q46" s="97">
        <f t="shared" si="14"/>
        <v>31</v>
      </c>
      <c r="R46" s="97">
        <f t="shared" si="14"/>
        <v>25</v>
      </c>
      <c r="S46" s="98">
        <f t="shared" si="14"/>
        <v>69</v>
      </c>
      <c r="T46" s="19"/>
    </row>
    <row r="47" spans="1:28" x14ac:dyDescent="0.25">
      <c r="J47" s="100"/>
    </row>
  </sheetData>
  <mergeCells count="19">
    <mergeCell ref="A30:A37"/>
    <mergeCell ref="A38:A45"/>
    <mergeCell ref="B34:B37"/>
    <mergeCell ref="B38:B41"/>
    <mergeCell ref="B42:B45"/>
    <mergeCell ref="B30:B33"/>
    <mergeCell ref="B18:B19"/>
    <mergeCell ref="A18:A19"/>
    <mergeCell ref="A20:A21"/>
    <mergeCell ref="A10:A17"/>
    <mergeCell ref="A22:A29"/>
    <mergeCell ref="B20:B21"/>
    <mergeCell ref="B22:B25"/>
    <mergeCell ref="B26:B29"/>
    <mergeCell ref="B2:B5"/>
    <mergeCell ref="A2:A9"/>
    <mergeCell ref="B6:B9"/>
    <mergeCell ref="B10:B13"/>
    <mergeCell ref="B14:B17"/>
  </mergeCells>
  <pageMargins left="0.70866141732283472" right="0.70866141732283472" top="0.74803149606299213" bottom="0.74803149606299213" header="0.31496062992125984" footer="0.31496062992125984"/>
  <pageSetup paperSize="9" scale="70" orientation="landscape" horizont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B62"/>
  <sheetViews>
    <sheetView zoomScaleNormal="100" workbookViewId="0">
      <pane ySplit="1" topLeftCell="A27" activePane="bottomLeft" state="frozen"/>
      <selection activeCell="A2" sqref="A2:A9"/>
      <selection pane="bottomLeft" activeCell="E37" sqref="E37"/>
    </sheetView>
  </sheetViews>
  <sheetFormatPr defaultRowHeight="13.8" x14ac:dyDescent="0.25"/>
  <cols>
    <col min="1" max="1" width="26.8984375" bestFit="1" customWidth="1"/>
    <col min="3" max="3" width="12.69921875" bestFit="1" customWidth="1"/>
    <col min="4" max="4" width="15.19921875" bestFit="1" customWidth="1"/>
    <col min="5" max="5" width="14.69921875" bestFit="1" customWidth="1"/>
    <col min="6" max="6" width="17.3984375" bestFit="1" customWidth="1"/>
    <col min="7" max="7" width="16.09765625" bestFit="1" customWidth="1"/>
    <col min="8" max="8" width="17.3984375" bestFit="1" customWidth="1"/>
    <col min="9" max="9" width="14.69921875" bestFit="1" customWidth="1"/>
    <col min="10" max="10" width="7.69921875" customWidth="1"/>
    <col min="11" max="11" width="3.19921875" customWidth="1"/>
    <col min="12" max="12" width="7.5" bestFit="1" customWidth="1"/>
    <col min="13" max="13" width="7.09765625" bestFit="1" customWidth="1"/>
    <col min="14" max="14" width="9.09765625" bestFit="1" customWidth="1"/>
    <col min="15" max="15" width="13" bestFit="1" customWidth="1"/>
    <col min="16" max="16" width="7.69921875" bestFit="1" customWidth="1"/>
    <col min="17" max="17" width="5.69921875" bestFit="1" customWidth="1"/>
    <col min="18" max="18" width="7.19921875" bestFit="1" customWidth="1"/>
    <col min="19" max="19" width="8.09765625" bestFit="1" customWidth="1"/>
    <col min="20" max="20" width="5" customWidth="1"/>
    <col min="21" max="25" width="13.5" bestFit="1" customWidth="1"/>
    <col min="26" max="26" width="5.69921875" bestFit="1" customWidth="1"/>
    <col min="27" max="27" width="8.5" customWidth="1"/>
    <col min="28" max="28" width="7.69921875" customWidth="1"/>
  </cols>
  <sheetData>
    <row r="1" spans="1:28" ht="14.4" x14ac:dyDescent="0.25">
      <c r="A1" s="37" t="s">
        <v>11</v>
      </c>
      <c r="B1" s="37"/>
      <c r="C1" s="34" t="s">
        <v>12</v>
      </c>
      <c r="D1" s="34" t="s">
        <v>13</v>
      </c>
      <c r="E1" s="34" t="s">
        <v>14</v>
      </c>
      <c r="F1" s="34" t="s">
        <v>15</v>
      </c>
      <c r="G1" s="34" t="s">
        <v>37</v>
      </c>
      <c r="H1" s="34" t="s">
        <v>38</v>
      </c>
      <c r="I1" s="54" t="s">
        <v>39</v>
      </c>
      <c r="J1" s="54" t="s">
        <v>66</v>
      </c>
      <c r="K1" s="65"/>
      <c r="L1" s="35" t="s">
        <v>53</v>
      </c>
      <c r="M1" s="35" t="s">
        <v>54</v>
      </c>
      <c r="N1" s="35" t="s">
        <v>55</v>
      </c>
      <c r="O1" s="35" t="s">
        <v>131</v>
      </c>
      <c r="P1" s="35" t="s">
        <v>56</v>
      </c>
      <c r="Q1" s="35" t="s">
        <v>57</v>
      </c>
      <c r="R1" s="35" t="s">
        <v>58</v>
      </c>
      <c r="S1" s="36" t="s">
        <v>59</v>
      </c>
      <c r="T1" s="70"/>
      <c r="U1" s="21" t="s">
        <v>12</v>
      </c>
      <c r="V1" s="21" t="s">
        <v>13</v>
      </c>
      <c r="W1" s="21" t="s">
        <v>14</v>
      </c>
      <c r="X1" s="21" t="s">
        <v>15</v>
      </c>
      <c r="Y1" s="21" t="s">
        <v>37</v>
      </c>
      <c r="Z1" s="21" t="s">
        <v>38</v>
      </c>
      <c r="AA1" s="21" t="s">
        <v>39</v>
      </c>
      <c r="AB1" s="21" t="s">
        <v>66</v>
      </c>
    </row>
    <row r="2" spans="1:28" ht="14.4" x14ac:dyDescent="0.25">
      <c r="A2" s="124" t="s">
        <v>28</v>
      </c>
      <c r="B2" s="123" t="s">
        <v>17</v>
      </c>
      <c r="C2" s="76">
        <v>61</v>
      </c>
      <c r="D2" s="76">
        <v>8</v>
      </c>
      <c r="E2" s="76">
        <v>246</v>
      </c>
      <c r="F2" s="76">
        <v>92</v>
      </c>
      <c r="G2" s="76">
        <v>211</v>
      </c>
      <c r="H2" s="76">
        <v>150</v>
      </c>
      <c r="I2" s="2">
        <v>111</v>
      </c>
      <c r="J2" s="85"/>
      <c r="K2" s="67"/>
      <c r="L2" s="43"/>
      <c r="M2" s="26"/>
      <c r="N2" s="26"/>
      <c r="O2" s="26"/>
      <c r="P2" s="26"/>
      <c r="Q2" s="26"/>
      <c r="R2" s="26"/>
      <c r="S2" s="31"/>
      <c r="T2" s="71"/>
      <c r="U2" s="109" t="str">
        <f>IF(C2="","",IF(ISERROR(VLOOKUP(C2,Athletes!$A:$C,3,FALSE)),"?",VLOOKUP(C2,Athletes!$A:$C,3,FALSE)))</f>
        <v>Crawley</v>
      </c>
      <c r="V2" s="109" t="str">
        <f>IF(D2="","",IF(ISERROR(VLOOKUP(D2,Athletes!$A:$C,3,FALSE)),"?",VLOOKUP(D2,Athletes!$A:$C,3,FALSE)))</f>
        <v>Brighton</v>
      </c>
      <c r="W2" s="109" t="str">
        <f>IF(E2="","",IF(ISERROR(VLOOKUP(E2,Athletes!$A:$C,3,FALSE)),"?",VLOOKUP(E2,Athletes!$A:$C,3,FALSE)))</f>
        <v>Worthing</v>
      </c>
      <c r="X2" s="109" t="str">
        <f>IF(F2="","",IF(ISERROR(VLOOKUP(F2,Athletes!$A:$C,3,FALSE)),"?",VLOOKUP(F2,Athletes!$A:$C,3,FALSE)))</f>
        <v>Chichester</v>
      </c>
      <c r="Y2" s="109" t="str">
        <f>IF(G2="","",IF(ISERROR(VLOOKUP(G2,Athletes!$A:$C,3,FALSE)),"?",VLOOKUP(G2,Athletes!$A:$C,3,FALSE)))</f>
        <v>Phoenix</v>
      </c>
      <c r="Z2" s="109" t="str">
        <f>IF(H2="","",IF(ISERROR(VLOOKUP(H2,Athletes!$A:$C,3,FALSE)),"?",VLOOKUP(H2,Athletes!$A:$C,3,FALSE)))</f>
        <v>Horsham</v>
      </c>
      <c r="AA2" s="109" t="str">
        <f>IF(I2="","",IF(ISERROR(VLOOKUP(I2,Athletes!$A:$C,3,FALSE)),"?",VLOOKUP(I2,Athletes!$A:$C,3,FALSE)))</f>
        <v>Haywards Heath</v>
      </c>
      <c r="AB2" s="109" t="str">
        <f>IF(J2="","",IF(ISERROR(VLOOKUP(J2,Athletes!$A:$C,3,FALSE)),"?",VLOOKUP(J2,Athletes!$A:$C,3,FALSE)))</f>
        <v/>
      </c>
    </row>
    <row r="3" spans="1:28" ht="14.4" x14ac:dyDescent="0.25">
      <c r="A3" s="124"/>
      <c r="B3" s="124"/>
      <c r="C3" s="92" t="str">
        <f>IF(C2="","",IF(ISERROR(VLOOKUP(C2,Athletes!$A:$B,2,FALSE)),"?",VLOOKUP(C2,Athletes!$A:$B,2,FALSE)))</f>
        <v>Ella Clark</v>
      </c>
      <c r="D3" s="92" t="str">
        <f>IF(D2="","",IF(ISERROR(VLOOKUP(D2,Athletes!$A:$B,2,FALSE)),"?",VLOOKUP(D2,Athletes!$A:$B,2,FALSE)))</f>
        <v>Kira Dunford</v>
      </c>
      <c r="E3" s="92" t="str">
        <f>IF(E2="","",IF(ISERROR(VLOOKUP(E2,Athletes!$A:$B,2,FALSE)),"?",VLOOKUP(E2,Athletes!$A:$B,2,FALSE)))</f>
        <v>Amy Haydon</v>
      </c>
      <c r="F3" s="92" t="str">
        <f>IF(F2="","",IF(ISERROR(VLOOKUP(F2,Athletes!$A:$B,2,FALSE)),"?",VLOOKUP(F2,Athletes!$A:$B,2,FALSE)))</f>
        <v>Isla Pearson</v>
      </c>
      <c r="G3" s="92" t="str">
        <f>IF(G2="","",IF(ISERROR(VLOOKUP(G2,Athletes!$A:$B,2,FALSE)),"?",VLOOKUP(G2,Athletes!$A:$B,2,FALSE)))</f>
        <v>Joli Wong</v>
      </c>
      <c r="H3" s="92" t="str">
        <f>IF(H2="","",IF(ISERROR(VLOOKUP(H2,Athletes!$A:$B,2,FALSE)),"?",VLOOKUP(H2,Athletes!$A:$B,2,FALSE)))</f>
        <v>Arabella  Davies-Jones</v>
      </c>
      <c r="I3" s="92" t="str">
        <f>IF(I2="","",IF(ISERROR(VLOOKUP(I2,Athletes!$A:$B,2,FALSE)),"?",VLOOKUP(I2,Athletes!$A:$B,2,FALSE)))</f>
        <v>Jessie Diack</v>
      </c>
      <c r="J3" s="92" t="str">
        <f>IF(J2="","",IF(ISERROR(VLOOKUP(J2,Athletes!$A:$B,2,FALSE)),"?",VLOOKUP(J2,Athletes!$A:$B,2,FALSE)))</f>
        <v/>
      </c>
      <c r="K3" s="67"/>
      <c r="L3" s="44"/>
      <c r="M3" s="22"/>
      <c r="N3" s="22"/>
      <c r="O3" s="22"/>
      <c r="P3" s="22"/>
      <c r="Q3" s="22"/>
      <c r="R3" s="22"/>
      <c r="S3" s="30"/>
      <c r="T3" s="71"/>
      <c r="U3" s="18"/>
      <c r="V3" s="18"/>
      <c r="W3" s="18"/>
      <c r="X3" s="18"/>
      <c r="Y3" s="18"/>
      <c r="Z3" s="18"/>
      <c r="AA3" s="18"/>
      <c r="AB3" s="18"/>
    </row>
    <row r="4" spans="1:28" ht="14.4" x14ac:dyDescent="0.25">
      <c r="A4" s="124"/>
      <c r="B4" s="124"/>
      <c r="C4" s="92" t="str">
        <f>IF(C2="","",IF(ISERROR(VLOOKUP(C2,Athletes!$A:$C,3,FALSE)),"?",VLOOKUP(C2,Athletes!$A:$C,3,FALSE)))</f>
        <v>Crawley</v>
      </c>
      <c r="D4" s="92" t="str">
        <f>IF(D2="","",IF(ISERROR(VLOOKUP(D2,Athletes!$A:$C,3,FALSE)),"?",VLOOKUP(D2,Athletes!$A:$C,3,FALSE)))</f>
        <v>Brighton</v>
      </c>
      <c r="E4" s="92" t="str">
        <f>IF(E2="","",IF(ISERROR(VLOOKUP(E2,Athletes!$A:$C,3,FALSE)),"?",VLOOKUP(E2,Athletes!$A:$C,3,FALSE)))</f>
        <v>Worthing</v>
      </c>
      <c r="F4" s="92" t="str">
        <f>IF(F2="","",IF(ISERROR(VLOOKUP(F2,Athletes!$A:$C,3,FALSE)),"?",VLOOKUP(F2,Athletes!$A:$C,3,FALSE)))</f>
        <v>Chichester</v>
      </c>
      <c r="G4" s="92" t="str">
        <f>IF(G2="","",IF(ISERROR(VLOOKUP(G2,Athletes!$A:$C,3,FALSE)),"?",VLOOKUP(G2,Athletes!$A:$C,3,FALSE)))</f>
        <v>Phoenix</v>
      </c>
      <c r="H4" s="92" t="str">
        <f>IF(H2="","",IF(ISERROR(VLOOKUP(H2,Athletes!$A:$C,3,FALSE)),"?",VLOOKUP(H2,Athletes!$A:$C,3,FALSE)))</f>
        <v>Horsham</v>
      </c>
      <c r="I4" s="92" t="str">
        <f>IF(I2="","",IF(ISERROR(VLOOKUP(I2,Athletes!$A:$C,3,FALSE)),"?",VLOOKUP(I2,Athletes!$A:$C,3,FALSE)))</f>
        <v>Haywards Heath</v>
      </c>
      <c r="J4" s="92" t="str">
        <f>IF(J2="","",IF(ISERROR(VLOOKUP(J2,Athletes!$A:$C,3,FALSE)),"?",VLOOKUP(J2,Athletes!$A:$C,3,FALSE)))</f>
        <v/>
      </c>
      <c r="K4" s="67"/>
      <c r="L4" s="44"/>
      <c r="M4" s="22"/>
      <c r="N4" s="22"/>
      <c r="O4" s="22"/>
      <c r="P4" s="22"/>
      <c r="Q4" s="22"/>
      <c r="R4" s="22"/>
      <c r="S4" s="30"/>
      <c r="T4" s="71"/>
      <c r="U4" s="18"/>
      <c r="V4" s="18"/>
      <c r="W4" s="18"/>
      <c r="X4" s="18"/>
      <c r="Y4" s="18"/>
      <c r="Z4" s="18"/>
      <c r="AA4" s="18"/>
      <c r="AB4" s="18"/>
    </row>
    <row r="5" spans="1:28" ht="14.4" x14ac:dyDescent="0.25">
      <c r="A5" s="124"/>
      <c r="B5" s="125"/>
      <c r="C5" s="77">
        <v>26.4</v>
      </c>
      <c r="D5" s="77">
        <v>26.8</v>
      </c>
      <c r="E5" s="77">
        <v>27.4</v>
      </c>
      <c r="F5" s="77">
        <v>27.7</v>
      </c>
      <c r="G5" s="77">
        <v>28.5</v>
      </c>
      <c r="H5" s="77">
        <v>28.6</v>
      </c>
      <c r="I5" s="77">
        <v>28.8</v>
      </c>
      <c r="J5" s="86"/>
      <c r="K5" s="68"/>
      <c r="L5" s="109">
        <f t="shared" ref="L5:S5" si="0">IF(ISERROR(MATCH(L$1,$U2:$AB2,0)),"",9-MATCH(L$1,$U2:$AB2,0))</f>
        <v>7</v>
      </c>
      <c r="M5" s="109">
        <f t="shared" si="0"/>
        <v>8</v>
      </c>
      <c r="N5" s="109">
        <f t="shared" si="0"/>
        <v>5</v>
      </c>
      <c r="O5" s="109">
        <f t="shared" si="0"/>
        <v>2</v>
      </c>
      <c r="P5" s="109">
        <f t="shared" si="0"/>
        <v>3</v>
      </c>
      <c r="Q5" s="109" t="str">
        <f t="shared" si="0"/>
        <v/>
      </c>
      <c r="R5" s="109">
        <f t="shared" si="0"/>
        <v>4</v>
      </c>
      <c r="S5" s="109">
        <f t="shared" si="0"/>
        <v>6</v>
      </c>
      <c r="T5" s="72"/>
      <c r="U5" s="18"/>
      <c r="V5" s="18"/>
      <c r="W5" s="18"/>
      <c r="X5" s="18"/>
      <c r="Y5" s="18"/>
      <c r="Z5" s="18"/>
      <c r="AA5" s="18"/>
      <c r="AB5" s="18"/>
    </row>
    <row r="6" spans="1:28" ht="14.4" x14ac:dyDescent="0.25">
      <c r="A6" s="124"/>
      <c r="B6" s="124" t="s">
        <v>18</v>
      </c>
      <c r="C6" s="14">
        <v>63</v>
      </c>
      <c r="D6" s="14">
        <v>247</v>
      </c>
      <c r="E6" s="14">
        <v>11</v>
      </c>
      <c r="F6" s="14">
        <v>93</v>
      </c>
      <c r="G6" s="14">
        <v>151</v>
      </c>
      <c r="H6" s="14"/>
      <c r="I6" s="14"/>
      <c r="J6" s="48"/>
      <c r="K6" s="68"/>
      <c r="L6" s="22"/>
      <c r="M6" s="22"/>
      <c r="N6" s="22"/>
      <c r="O6" s="22"/>
      <c r="P6" s="22"/>
      <c r="Q6" s="22"/>
      <c r="R6" s="22"/>
      <c r="S6" s="30"/>
      <c r="T6" s="71"/>
      <c r="U6" s="109" t="str">
        <f>IF(C6="","",IF(ISERROR(VLOOKUP(C6,Athletes!$A:$C,3,FALSE)),"?",VLOOKUP(C6,Athletes!$A:$C,3,FALSE)))</f>
        <v>Crawley</v>
      </c>
      <c r="V6" s="109" t="str">
        <f>IF(D6="","",IF(ISERROR(VLOOKUP(D6,Athletes!$A:$C,3,FALSE)),"?",VLOOKUP(D6,Athletes!$A:$C,3,FALSE)))</f>
        <v>Worthing</v>
      </c>
      <c r="W6" s="109" t="str">
        <f>IF(E6="","",IF(ISERROR(VLOOKUP(E6,Athletes!$A:$C,3,FALSE)),"?",VLOOKUP(E6,Athletes!$A:$C,3,FALSE)))</f>
        <v>Brighton</v>
      </c>
      <c r="X6" s="109" t="str">
        <f>IF(F6="","",IF(ISERROR(VLOOKUP(F6,Athletes!$A:$C,3,FALSE)),"?",VLOOKUP(F6,Athletes!$A:$C,3,FALSE)))</f>
        <v>Chichester</v>
      </c>
      <c r="Y6" s="109" t="str">
        <f>IF(G6="","",IF(ISERROR(VLOOKUP(G6,Athletes!$A:$C,3,FALSE)),"?",VLOOKUP(G6,Athletes!$A:$C,3,FALSE)))</f>
        <v>Horsham</v>
      </c>
      <c r="Z6" s="109" t="str">
        <f>IF(H6="","",IF(ISERROR(VLOOKUP(H6,Athletes!$A:$C,3,FALSE)),"?",VLOOKUP(H6,Athletes!$A:$C,3,FALSE)))</f>
        <v/>
      </c>
      <c r="AA6" s="109" t="str">
        <f>IF(I6="","",IF(ISERROR(VLOOKUP(I6,Athletes!$A:$C,3,FALSE)),"?",VLOOKUP(I6,Athletes!$A:$C,3,FALSE)))</f>
        <v/>
      </c>
      <c r="AB6" s="109" t="str">
        <f>IF(J6="","",IF(ISERROR(VLOOKUP(J6,Athletes!$A:$C,3,FALSE)),"?",VLOOKUP(J6,Athletes!$A:$C,3,FALSE)))</f>
        <v/>
      </c>
    </row>
    <row r="7" spans="1:28" ht="14.4" x14ac:dyDescent="0.25">
      <c r="A7" s="124"/>
      <c r="B7" s="124"/>
      <c r="C7" s="92" t="str">
        <f>IF(C6="","",IF(ISERROR(VLOOKUP(C6,Athletes!$A:$B,2,FALSE)),"?",VLOOKUP(C6,Athletes!$A:$B,2,FALSE)))</f>
        <v>Heidi Ely</v>
      </c>
      <c r="D7" s="92" t="str">
        <f>IF(D6="","",IF(ISERROR(VLOOKUP(D6,Athletes!$A:$B,2,FALSE)),"?",VLOOKUP(D6,Athletes!$A:$B,2,FALSE)))</f>
        <v>Eva-Betsy Taylor</v>
      </c>
      <c r="E7" s="92" t="str">
        <f>IF(E6="","",IF(ISERROR(VLOOKUP(E6,Athletes!$A:$B,2,FALSE)),"?",VLOOKUP(E6,Athletes!$A:$B,2,FALSE)))</f>
        <v>Charley Short</v>
      </c>
      <c r="F7" s="92" t="str">
        <f>IF(F6="","",IF(ISERROR(VLOOKUP(F6,Athletes!$A:$B,2,FALSE)),"?",VLOOKUP(F6,Athletes!$A:$B,2,FALSE)))</f>
        <v>Jemima Heaver</v>
      </c>
      <c r="G7" s="92" t="str">
        <f>IF(G6="","",IF(ISERROR(VLOOKUP(G6,Athletes!$A:$B,2,FALSE)),"?",VLOOKUP(G6,Athletes!$A:$B,2,FALSE)))</f>
        <v>Meredith  Robertson</v>
      </c>
      <c r="H7" s="92" t="str">
        <f>IF(H6="","",IF(ISERROR(VLOOKUP(H6,Athletes!$A:$B,2,FALSE)),"?",VLOOKUP(H6,Athletes!$A:$B,2,FALSE)))</f>
        <v/>
      </c>
      <c r="I7" s="92" t="str">
        <f>IF(I6="","",IF(ISERROR(VLOOKUP(I6,Athletes!$A:$B,2,FALSE)),"?",VLOOKUP(I6,Athletes!$A:$B,2,FALSE)))</f>
        <v/>
      </c>
      <c r="J7" s="92" t="str">
        <f>IF(J6="","",IF(ISERROR(VLOOKUP(J6,Athletes!$A:$B,2,FALSE)),"?",VLOOKUP(J6,Athletes!$A:$B,2,FALSE)))</f>
        <v/>
      </c>
      <c r="K7" s="68"/>
      <c r="L7" s="22"/>
      <c r="M7" s="22"/>
      <c r="N7" s="22"/>
      <c r="O7" s="22"/>
      <c r="P7" s="22"/>
      <c r="Q7" s="22"/>
      <c r="R7" s="22"/>
      <c r="S7" s="30"/>
      <c r="T7" s="71"/>
      <c r="U7" s="18"/>
      <c r="V7" s="18"/>
      <c r="W7" s="18"/>
      <c r="X7" s="18"/>
      <c r="Y7" s="18"/>
      <c r="Z7" s="18"/>
      <c r="AA7" s="18"/>
      <c r="AB7" s="18"/>
    </row>
    <row r="8" spans="1:28" ht="14.4" x14ac:dyDescent="0.25">
      <c r="A8" s="124"/>
      <c r="B8" s="124"/>
      <c r="C8" s="92" t="str">
        <f>IF(C6="","",IF(ISERROR(VLOOKUP(C6,Athletes!$A:$C,3,FALSE)),"?",VLOOKUP(C6,Athletes!$A:$C,3,FALSE)))</f>
        <v>Crawley</v>
      </c>
      <c r="D8" s="92" t="str">
        <f>IF(D6="","",IF(ISERROR(VLOOKUP(D6,Athletes!$A:$C,3,FALSE)),"?",VLOOKUP(D6,Athletes!$A:$C,3,FALSE)))</f>
        <v>Worthing</v>
      </c>
      <c r="E8" s="92" t="str">
        <f>IF(E6="","",IF(ISERROR(VLOOKUP(E6,Athletes!$A:$C,3,FALSE)),"?",VLOOKUP(E6,Athletes!$A:$C,3,FALSE)))</f>
        <v>Brighton</v>
      </c>
      <c r="F8" s="92" t="str">
        <f>IF(F6="","",IF(ISERROR(VLOOKUP(F6,Athletes!$A:$C,3,FALSE)),"?",VLOOKUP(F6,Athletes!$A:$C,3,FALSE)))</f>
        <v>Chichester</v>
      </c>
      <c r="G8" s="92" t="str">
        <f>IF(G6="","",IF(ISERROR(VLOOKUP(G6,Athletes!$A:$C,3,FALSE)),"?",VLOOKUP(G6,Athletes!$A:$C,3,FALSE)))</f>
        <v>Horsham</v>
      </c>
      <c r="H8" s="92" t="str">
        <f>IF(H6="","",IF(ISERROR(VLOOKUP(H6,Athletes!$A:$C,3,FALSE)),"?",VLOOKUP(H6,Athletes!$A:$C,3,FALSE)))</f>
        <v/>
      </c>
      <c r="I8" s="92" t="str">
        <f>IF(I6="","",IF(ISERROR(VLOOKUP(I6,Athletes!$A:$C,3,FALSE)),"?",VLOOKUP(I6,Athletes!$A:$C,3,FALSE)))</f>
        <v/>
      </c>
      <c r="J8" s="92" t="str">
        <f>IF(J6="","",IF(ISERROR(VLOOKUP(J6,Athletes!$A:$C,3,FALSE)),"?",VLOOKUP(J6,Athletes!$A:$C,3,FALSE)))</f>
        <v/>
      </c>
      <c r="K8" s="68"/>
      <c r="L8" s="22"/>
      <c r="M8" s="22"/>
      <c r="N8" s="22"/>
      <c r="O8" s="22"/>
      <c r="P8" s="22"/>
      <c r="Q8" s="22"/>
      <c r="R8" s="22"/>
      <c r="S8" s="30"/>
      <c r="T8" s="71"/>
      <c r="U8" s="18"/>
      <c r="V8" s="18"/>
      <c r="W8" s="18"/>
      <c r="X8" s="18"/>
      <c r="Y8" s="18"/>
      <c r="Z8" s="18"/>
      <c r="AA8" s="18"/>
      <c r="AB8" s="18"/>
    </row>
    <row r="9" spans="1:28" ht="14.4" x14ac:dyDescent="0.25">
      <c r="A9" s="125"/>
      <c r="B9" s="125"/>
      <c r="C9" s="77">
        <v>26.9</v>
      </c>
      <c r="D9" s="77">
        <v>27.2</v>
      </c>
      <c r="E9" s="77">
        <v>27.3</v>
      </c>
      <c r="F9" s="77">
        <v>27.9</v>
      </c>
      <c r="G9" s="77">
        <v>28.1</v>
      </c>
      <c r="H9" s="77"/>
      <c r="I9" s="77"/>
      <c r="J9" s="86"/>
      <c r="K9" s="68"/>
      <c r="L9" s="92">
        <f t="shared" ref="L9:S9" si="1">IF(ISERROR(MATCH(L$1,$U6:$AB6,0)),"",9-MATCH(L$1,$U6:$AB6,0))</f>
        <v>6</v>
      </c>
      <c r="M9" s="92">
        <f t="shared" si="1"/>
        <v>8</v>
      </c>
      <c r="N9" s="92">
        <f t="shared" si="1"/>
        <v>5</v>
      </c>
      <c r="O9" s="92" t="str">
        <f t="shared" si="1"/>
        <v/>
      </c>
      <c r="P9" s="92">
        <f t="shared" si="1"/>
        <v>4</v>
      </c>
      <c r="Q9" s="92" t="str">
        <f t="shared" si="1"/>
        <v/>
      </c>
      <c r="R9" s="92" t="str">
        <f t="shared" si="1"/>
        <v/>
      </c>
      <c r="S9" s="92">
        <f t="shared" si="1"/>
        <v>7</v>
      </c>
      <c r="T9" s="72"/>
      <c r="U9" s="18"/>
      <c r="V9" s="18"/>
      <c r="W9" s="18"/>
      <c r="X9" s="18"/>
      <c r="Y9" s="18"/>
      <c r="Z9" s="18"/>
      <c r="AA9" s="18"/>
      <c r="AB9" s="18"/>
    </row>
    <row r="10" spans="1:28" ht="14.4" x14ac:dyDescent="0.25">
      <c r="A10" s="127" t="s">
        <v>19</v>
      </c>
      <c r="B10" s="127" t="s">
        <v>17</v>
      </c>
      <c r="C10" s="25">
        <v>11</v>
      </c>
      <c r="D10" s="25">
        <v>147</v>
      </c>
      <c r="E10" s="25">
        <v>96</v>
      </c>
      <c r="F10" s="25">
        <v>242</v>
      </c>
      <c r="G10" s="25">
        <v>62</v>
      </c>
      <c r="H10" s="25">
        <v>123</v>
      </c>
      <c r="I10" s="14"/>
      <c r="J10" s="48"/>
      <c r="K10" s="68"/>
      <c r="L10" s="43"/>
      <c r="M10" s="26"/>
      <c r="N10" s="26"/>
      <c r="O10" s="26"/>
      <c r="P10" s="26"/>
      <c r="Q10" s="26"/>
      <c r="R10" s="26"/>
      <c r="S10" s="31"/>
      <c r="T10" s="71"/>
      <c r="U10" s="109" t="str">
        <f>IF(C10="","",IF(ISERROR(VLOOKUP(C10,Athletes!$A:$C,3,FALSE)),"?",VLOOKUP(C10,Athletes!$A:$C,3,FALSE)))</f>
        <v>Brighton</v>
      </c>
      <c r="V10" s="109" t="str">
        <f>IF(D10="","",IF(ISERROR(VLOOKUP(D10,Athletes!$A:$C,3,FALSE)),"?",VLOOKUP(D10,Athletes!$A:$C,3,FALSE)))</f>
        <v>Horsham</v>
      </c>
      <c r="W10" s="109" t="str">
        <f>IF(E10="","",IF(ISERROR(VLOOKUP(E10,Athletes!$A:$C,3,FALSE)),"?",VLOOKUP(E10,Athletes!$A:$C,3,FALSE)))</f>
        <v>Chichester</v>
      </c>
      <c r="X10" s="109" t="str">
        <f>IF(F10="","",IF(ISERROR(VLOOKUP(F10,Athletes!$A:$C,3,FALSE)),"?",VLOOKUP(F10,Athletes!$A:$C,3,FALSE)))</f>
        <v>Worthing</v>
      </c>
      <c r="Y10" s="109" t="str">
        <f>IF(G10="","",IF(ISERROR(VLOOKUP(G10,Athletes!$A:$C,3,FALSE)),"?",VLOOKUP(G10,Athletes!$A:$C,3,FALSE)))</f>
        <v>Crawley</v>
      </c>
      <c r="Z10" s="109" t="str">
        <f>IF(H10="","",IF(ISERROR(VLOOKUP(H10,Athletes!$A:$C,3,FALSE)),"?",VLOOKUP(H10,Athletes!$A:$C,3,FALSE)))</f>
        <v>Haywards Heath</v>
      </c>
      <c r="AA10" s="109" t="str">
        <f>IF(I10="","",IF(ISERROR(VLOOKUP(I10,Athletes!$A:$C,3,FALSE)),"?",VLOOKUP(I10,Athletes!$A:$C,3,FALSE)))</f>
        <v/>
      </c>
      <c r="AB10" s="109" t="str">
        <f>IF(J10="","",IF(ISERROR(VLOOKUP(J10,Athletes!$A:$C,3,FALSE)),"?",VLOOKUP(J10,Athletes!$A:$C,3,FALSE)))</f>
        <v/>
      </c>
    </row>
    <row r="11" spans="1:28" ht="14.4" x14ac:dyDescent="0.25">
      <c r="A11" s="128"/>
      <c r="B11" s="128"/>
      <c r="C11" s="92" t="str">
        <f>IF(C10="","",IF(ISERROR(VLOOKUP(C10,Athletes!$A:$B,2,FALSE)),"?",VLOOKUP(C10,Athletes!$A:$B,2,FALSE)))</f>
        <v>Charley Short</v>
      </c>
      <c r="D11" s="92" t="str">
        <f>IF(D10="","",IF(ISERROR(VLOOKUP(D10,Athletes!$A:$B,2,FALSE)),"?",VLOOKUP(D10,Athletes!$A:$B,2,FALSE)))</f>
        <v>Saffie  Ayley</v>
      </c>
      <c r="E11" s="92" t="str">
        <f>IF(E10="","",IF(ISERROR(VLOOKUP(E10,Athletes!$A:$B,2,FALSE)),"?",VLOOKUP(E10,Athletes!$A:$B,2,FALSE)))</f>
        <v>Tilly Goodband</v>
      </c>
      <c r="F11" s="92" t="str">
        <f>IF(F10="","",IF(ISERROR(VLOOKUP(F10,Athletes!$A:$B,2,FALSE)),"?",VLOOKUP(F10,Athletes!$A:$B,2,FALSE)))</f>
        <v>Poppy Gordon</v>
      </c>
      <c r="G11" s="92" t="str">
        <f>IF(G10="","",IF(ISERROR(VLOOKUP(G10,Athletes!$A:$B,2,FALSE)),"?",VLOOKUP(G10,Athletes!$A:$B,2,FALSE)))</f>
        <v>Kaylee Cowell</v>
      </c>
      <c r="H11" s="92" t="str">
        <f>IF(H10="","",IF(ISERROR(VLOOKUP(H10,Athletes!$A:$B,2,FALSE)),"?",VLOOKUP(H10,Athletes!$A:$B,2,FALSE)))</f>
        <v>Lucy Roderick</v>
      </c>
      <c r="I11" s="92" t="str">
        <f>IF(I10="","",IF(ISERROR(VLOOKUP(I10,Athletes!$A:$B,2,FALSE)),"?",VLOOKUP(I10,Athletes!$A:$B,2,FALSE)))</f>
        <v/>
      </c>
      <c r="J11" s="92" t="str">
        <f>IF(J10="","",IF(ISERROR(VLOOKUP(J10,Athletes!$A:$B,2,FALSE)),"?",VLOOKUP(J10,Athletes!$A:$B,2,FALSE)))</f>
        <v/>
      </c>
      <c r="K11" s="68"/>
      <c r="L11" s="44"/>
      <c r="M11" s="22"/>
      <c r="N11" s="22"/>
      <c r="O11" s="22"/>
      <c r="P11" s="22"/>
      <c r="Q11" s="22"/>
      <c r="R11" s="22"/>
      <c r="S11" s="30"/>
      <c r="T11" s="71"/>
      <c r="U11" s="18"/>
      <c r="V11" s="18"/>
      <c r="W11" s="18"/>
      <c r="X11" s="18"/>
      <c r="Y11" s="18"/>
      <c r="Z11" s="18"/>
      <c r="AA11" s="18"/>
      <c r="AB11" s="18"/>
    </row>
    <row r="12" spans="1:28" ht="14.4" x14ac:dyDescent="0.25">
      <c r="A12" s="128"/>
      <c r="B12" s="128"/>
      <c r="C12" s="92" t="str">
        <f>IF(C10="","",IF(ISERROR(VLOOKUP(C10,Athletes!$A:$C,3,FALSE)),"?",VLOOKUP(C10,Athletes!$A:$C,3,FALSE)))</f>
        <v>Brighton</v>
      </c>
      <c r="D12" s="92" t="str">
        <f>IF(D10="","",IF(ISERROR(VLOOKUP(D10,Athletes!$A:$C,3,FALSE)),"?",VLOOKUP(D10,Athletes!$A:$C,3,FALSE)))</f>
        <v>Horsham</v>
      </c>
      <c r="E12" s="92" t="str">
        <f>IF(E10="","",IF(ISERROR(VLOOKUP(E10,Athletes!$A:$C,3,FALSE)),"?",VLOOKUP(E10,Athletes!$A:$C,3,FALSE)))</f>
        <v>Chichester</v>
      </c>
      <c r="F12" s="92" t="str">
        <f>IF(F10="","",IF(ISERROR(VLOOKUP(F10,Athletes!$A:$C,3,FALSE)),"?",VLOOKUP(F10,Athletes!$A:$C,3,FALSE)))</f>
        <v>Worthing</v>
      </c>
      <c r="G12" s="92" t="str">
        <f>IF(G10="","",IF(ISERROR(VLOOKUP(G10,Athletes!$A:$C,3,FALSE)),"?",VLOOKUP(G10,Athletes!$A:$C,3,FALSE)))</f>
        <v>Crawley</v>
      </c>
      <c r="H12" s="92" t="str">
        <f>IF(H10="","",IF(ISERROR(VLOOKUP(H10,Athletes!$A:$C,3,FALSE)),"?",VLOOKUP(H10,Athletes!$A:$C,3,FALSE)))</f>
        <v>Haywards Heath</v>
      </c>
      <c r="I12" s="92" t="str">
        <f>IF(I10="","",IF(ISERROR(VLOOKUP(I10,Athletes!$A:$C,3,FALSE)),"?",VLOOKUP(I10,Athletes!$A:$C,3,FALSE)))</f>
        <v/>
      </c>
      <c r="J12" s="92" t="str">
        <f>IF(J10="","",IF(ISERROR(VLOOKUP(J10,Athletes!$A:$C,3,FALSE)),"?",VLOOKUP(J10,Athletes!$A:$C,3,FALSE)))</f>
        <v/>
      </c>
      <c r="K12" s="68"/>
      <c r="L12" s="44"/>
      <c r="M12" s="22"/>
      <c r="N12" s="22"/>
      <c r="O12" s="22"/>
      <c r="P12" s="22"/>
      <c r="Q12" s="22"/>
      <c r="R12" s="22"/>
      <c r="S12" s="30"/>
      <c r="T12" s="71"/>
      <c r="U12" s="18"/>
      <c r="V12" s="18"/>
      <c r="W12" s="18"/>
      <c r="X12" s="18"/>
      <c r="Y12" s="18"/>
      <c r="Z12" s="18"/>
      <c r="AA12" s="18"/>
      <c r="AB12" s="18"/>
    </row>
    <row r="13" spans="1:28" ht="14.4" x14ac:dyDescent="0.25">
      <c r="A13" s="128"/>
      <c r="B13" s="129"/>
      <c r="C13" s="77">
        <v>59.3</v>
      </c>
      <c r="D13" s="77">
        <v>60</v>
      </c>
      <c r="E13" s="77">
        <v>62.1</v>
      </c>
      <c r="F13" s="77">
        <v>62.3</v>
      </c>
      <c r="G13" s="77">
        <v>63</v>
      </c>
      <c r="H13" s="77">
        <v>66.099999999999994</v>
      </c>
      <c r="I13" s="77"/>
      <c r="J13" s="86"/>
      <c r="K13" s="68"/>
      <c r="L13" s="92">
        <f t="shared" ref="L13:S13" si="2">IF(ISERROR(MATCH(L$1,$U10:$AB10,0)),"",9-MATCH(L$1,$U10:$AB10,0))</f>
        <v>8</v>
      </c>
      <c r="M13" s="92">
        <f t="shared" si="2"/>
        <v>4</v>
      </c>
      <c r="N13" s="92">
        <f t="shared" si="2"/>
        <v>6</v>
      </c>
      <c r="O13" s="92">
        <f t="shared" si="2"/>
        <v>3</v>
      </c>
      <c r="P13" s="92">
        <f t="shared" si="2"/>
        <v>7</v>
      </c>
      <c r="Q13" s="92" t="str">
        <f t="shared" si="2"/>
        <v/>
      </c>
      <c r="R13" s="92" t="str">
        <f t="shared" si="2"/>
        <v/>
      </c>
      <c r="S13" s="92">
        <f t="shared" si="2"/>
        <v>5</v>
      </c>
      <c r="T13" s="72"/>
      <c r="U13" s="18"/>
      <c r="V13" s="18"/>
      <c r="W13" s="18"/>
      <c r="X13" s="18"/>
      <c r="Y13" s="18"/>
      <c r="Z13" s="18"/>
      <c r="AA13" s="18"/>
      <c r="AB13" s="18"/>
    </row>
    <row r="14" spans="1:28" ht="14.4" x14ac:dyDescent="0.25">
      <c r="A14" s="128"/>
      <c r="B14" s="128" t="s">
        <v>18</v>
      </c>
      <c r="C14" s="14">
        <v>15</v>
      </c>
      <c r="D14" s="14">
        <v>246</v>
      </c>
      <c r="E14" s="14">
        <v>148</v>
      </c>
      <c r="F14" s="14">
        <v>91</v>
      </c>
      <c r="G14" s="14">
        <v>60</v>
      </c>
      <c r="H14" s="14"/>
      <c r="I14" s="14"/>
      <c r="J14" s="48"/>
      <c r="K14" s="68"/>
      <c r="L14" s="22"/>
      <c r="M14" s="22"/>
      <c r="N14" s="22"/>
      <c r="O14" s="22"/>
      <c r="P14" s="22"/>
      <c r="Q14" s="22"/>
      <c r="R14" s="22"/>
      <c r="S14" s="30"/>
      <c r="T14" s="71"/>
      <c r="U14" s="109" t="str">
        <f>IF(C14="","",IF(ISERROR(VLOOKUP(C14,Athletes!$A:$C,3,FALSE)),"?",VLOOKUP(C14,Athletes!$A:$C,3,FALSE)))</f>
        <v>Brighton</v>
      </c>
      <c r="V14" s="109" t="str">
        <f>IF(D14="","",IF(ISERROR(VLOOKUP(D14,Athletes!$A:$C,3,FALSE)),"?",VLOOKUP(D14,Athletes!$A:$C,3,FALSE)))</f>
        <v>Worthing</v>
      </c>
      <c r="W14" s="109" t="str">
        <f>IF(E14="","",IF(ISERROR(VLOOKUP(E14,Athletes!$A:$C,3,FALSE)),"?",VLOOKUP(E14,Athletes!$A:$C,3,FALSE)))</f>
        <v>Horsham</v>
      </c>
      <c r="X14" s="109" t="str">
        <f>IF(F14="","",IF(ISERROR(VLOOKUP(F14,Athletes!$A:$C,3,FALSE)),"?",VLOOKUP(F14,Athletes!$A:$C,3,FALSE)))</f>
        <v>Chichester</v>
      </c>
      <c r="Y14" s="109" t="str">
        <f>IF(G14="","",IF(ISERROR(VLOOKUP(G14,Athletes!$A:$C,3,FALSE)),"?",VLOOKUP(G14,Athletes!$A:$C,3,FALSE)))</f>
        <v>Crawley</v>
      </c>
      <c r="Z14" s="109" t="str">
        <f>IF(H14="","",IF(ISERROR(VLOOKUP(H14,Athletes!$A:$C,3,FALSE)),"?",VLOOKUP(H14,Athletes!$A:$C,3,FALSE)))</f>
        <v/>
      </c>
      <c r="AA14" s="109" t="str">
        <f>IF(I14="","",IF(ISERROR(VLOOKUP(I14,Athletes!$A:$C,3,FALSE)),"?",VLOOKUP(I14,Athletes!$A:$C,3,FALSE)))</f>
        <v/>
      </c>
      <c r="AB14" s="109" t="str">
        <f>IF(J14="","",IF(ISERROR(VLOOKUP(J14,Athletes!$A:$C,3,FALSE)),"?",VLOOKUP(J14,Athletes!$A:$C,3,FALSE)))</f>
        <v/>
      </c>
    </row>
    <row r="15" spans="1:28" ht="14.4" x14ac:dyDescent="0.25">
      <c r="A15" s="128"/>
      <c r="B15" s="128"/>
      <c r="C15" s="92" t="str">
        <f>IF(C14="","",IF(ISERROR(VLOOKUP(C14,Athletes!$A:$B,2,FALSE)),"?",VLOOKUP(C14,Athletes!$A:$B,2,FALSE)))</f>
        <v>Lola To</v>
      </c>
      <c r="D15" s="92" t="str">
        <f>IF(D14="","",IF(ISERROR(VLOOKUP(D14,Athletes!$A:$B,2,FALSE)),"?",VLOOKUP(D14,Athletes!$A:$B,2,FALSE)))</f>
        <v>Amy Haydon</v>
      </c>
      <c r="E15" s="92" t="str">
        <f>IF(E14="","",IF(ISERROR(VLOOKUP(E14,Athletes!$A:$B,2,FALSE)),"?",VLOOKUP(E14,Athletes!$A:$B,2,FALSE)))</f>
        <v>Amber  Nugent</v>
      </c>
      <c r="F15" s="92" t="str">
        <f>IF(F14="","",IF(ISERROR(VLOOKUP(F14,Athletes!$A:$B,2,FALSE)),"?",VLOOKUP(F14,Athletes!$A:$B,2,FALSE)))</f>
        <v>Evie Purvis</v>
      </c>
      <c r="G15" s="92" t="str">
        <f>IF(G14="","",IF(ISERROR(VLOOKUP(G14,Athletes!$A:$B,2,FALSE)),"?",VLOOKUP(G14,Athletes!$A:$B,2,FALSE)))</f>
        <v>Annabel Axford</v>
      </c>
      <c r="H15" s="92" t="str">
        <f>IF(H14="","",IF(ISERROR(VLOOKUP(H14,Athletes!$A:$B,2,FALSE)),"?",VLOOKUP(H14,Athletes!$A:$B,2,FALSE)))</f>
        <v/>
      </c>
      <c r="I15" s="92" t="str">
        <f>IF(I14="","",IF(ISERROR(VLOOKUP(I14,Athletes!$A:$B,2,FALSE)),"?",VLOOKUP(I14,Athletes!$A:$B,2,FALSE)))</f>
        <v/>
      </c>
      <c r="J15" s="92" t="str">
        <f>IF(J14="","",IF(ISERROR(VLOOKUP(J14,Athletes!$A:$B,2,FALSE)),"?",VLOOKUP(J14,Athletes!$A:$B,2,FALSE)))</f>
        <v/>
      </c>
      <c r="K15" s="68"/>
      <c r="L15" s="22"/>
      <c r="M15" s="22"/>
      <c r="N15" s="22"/>
      <c r="O15" s="22"/>
      <c r="P15" s="22"/>
      <c r="Q15" s="22"/>
      <c r="R15" s="22"/>
      <c r="S15" s="30"/>
      <c r="T15" s="71"/>
      <c r="U15" s="18"/>
      <c r="V15" s="18"/>
      <c r="W15" s="18"/>
      <c r="X15" s="18"/>
      <c r="Y15" s="18"/>
      <c r="Z15" s="18"/>
      <c r="AA15" s="18"/>
      <c r="AB15" s="18"/>
    </row>
    <row r="16" spans="1:28" ht="14.4" x14ac:dyDescent="0.25">
      <c r="A16" s="128"/>
      <c r="B16" s="128"/>
      <c r="C16" s="92" t="str">
        <f>IF(C14="","",IF(ISERROR(VLOOKUP(C14,Athletes!$A:$C,3,FALSE)),"?",VLOOKUP(C14,Athletes!$A:$C,3,FALSE)))</f>
        <v>Brighton</v>
      </c>
      <c r="D16" s="92" t="str">
        <f>IF(D14="","",IF(ISERROR(VLOOKUP(D14,Athletes!$A:$C,3,FALSE)),"?",VLOOKUP(D14,Athletes!$A:$C,3,FALSE)))</f>
        <v>Worthing</v>
      </c>
      <c r="E16" s="92" t="str">
        <f>IF(E14="","",IF(ISERROR(VLOOKUP(E14,Athletes!$A:$C,3,FALSE)),"?",VLOOKUP(E14,Athletes!$A:$C,3,FALSE)))</f>
        <v>Horsham</v>
      </c>
      <c r="F16" s="92" t="str">
        <f>IF(F14="","",IF(ISERROR(VLOOKUP(F14,Athletes!$A:$C,3,FALSE)),"?",VLOOKUP(F14,Athletes!$A:$C,3,FALSE)))</f>
        <v>Chichester</v>
      </c>
      <c r="G16" s="92" t="str">
        <f>IF(G14="","",IF(ISERROR(VLOOKUP(G14,Athletes!$A:$C,3,FALSE)),"?",VLOOKUP(G14,Athletes!$A:$C,3,FALSE)))</f>
        <v>Crawley</v>
      </c>
      <c r="H16" s="92" t="str">
        <f>IF(H14="","",IF(ISERROR(VLOOKUP(H14,Athletes!$A:$C,3,FALSE)),"?",VLOOKUP(H14,Athletes!$A:$C,3,FALSE)))</f>
        <v/>
      </c>
      <c r="I16" s="92" t="str">
        <f>IF(I14="","",IF(ISERROR(VLOOKUP(I14,Athletes!$A:$C,3,FALSE)),"?",VLOOKUP(I14,Athletes!$A:$C,3,FALSE)))</f>
        <v/>
      </c>
      <c r="J16" s="92" t="str">
        <f>IF(J14="","",IF(ISERROR(VLOOKUP(J14,Athletes!$A:$C,3,FALSE)),"?",VLOOKUP(J14,Athletes!$A:$C,3,FALSE)))</f>
        <v/>
      </c>
      <c r="K16" s="68"/>
      <c r="L16" s="22"/>
      <c r="M16" s="22"/>
      <c r="N16" s="22"/>
      <c r="O16" s="22"/>
      <c r="P16" s="22"/>
      <c r="Q16" s="22"/>
      <c r="R16" s="22"/>
      <c r="S16" s="30"/>
      <c r="T16" s="71"/>
      <c r="U16" s="18"/>
      <c r="V16" s="18"/>
      <c r="W16" s="18"/>
      <c r="X16" s="18"/>
      <c r="Y16" s="18"/>
      <c r="Z16" s="18"/>
      <c r="AA16" s="18"/>
      <c r="AB16" s="18"/>
    </row>
    <row r="17" spans="1:28" ht="14.4" x14ac:dyDescent="0.25">
      <c r="A17" s="129"/>
      <c r="B17" s="129"/>
      <c r="C17" s="77">
        <v>56.6</v>
      </c>
      <c r="D17" s="77">
        <v>59.3</v>
      </c>
      <c r="E17" s="77">
        <v>64.3</v>
      </c>
      <c r="F17" s="77">
        <v>65.8</v>
      </c>
      <c r="G17" s="77">
        <v>66</v>
      </c>
      <c r="H17" s="77"/>
      <c r="I17" s="77"/>
      <c r="J17" s="86"/>
      <c r="K17" s="68"/>
      <c r="L17" s="92">
        <f t="shared" ref="L17:S17" si="3">IF(ISERROR(MATCH(L$1,$U14:$AB14,0)),"",9-MATCH(L$1,$U14:$AB14,0))</f>
        <v>8</v>
      </c>
      <c r="M17" s="92">
        <f t="shared" si="3"/>
        <v>4</v>
      </c>
      <c r="N17" s="92">
        <f t="shared" si="3"/>
        <v>5</v>
      </c>
      <c r="O17" s="92" t="str">
        <f t="shared" si="3"/>
        <v/>
      </c>
      <c r="P17" s="92">
        <f t="shared" si="3"/>
        <v>6</v>
      </c>
      <c r="Q17" s="92" t="str">
        <f t="shared" si="3"/>
        <v/>
      </c>
      <c r="R17" s="92" t="str">
        <f t="shared" si="3"/>
        <v/>
      </c>
      <c r="S17" s="92">
        <f t="shared" si="3"/>
        <v>7</v>
      </c>
      <c r="T17" s="72"/>
      <c r="U17" s="18"/>
      <c r="V17" s="18"/>
      <c r="W17" s="18"/>
      <c r="X17" s="18"/>
      <c r="Y17" s="18"/>
      <c r="Z17" s="18"/>
      <c r="AA17" s="18"/>
      <c r="AB17" s="18"/>
    </row>
    <row r="18" spans="1:28" ht="14.4" x14ac:dyDescent="0.25">
      <c r="A18" s="127" t="s">
        <v>29</v>
      </c>
      <c r="B18" s="127" t="s">
        <v>17</v>
      </c>
      <c r="C18" s="25">
        <v>15</v>
      </c>
      <c r="D18" s="25">
        <v>66</v>
      </c>
      <c r="E18" s="25">
        <v>204</v>
      </c>
      <c r="F18" s="25">
        <v>150</v>
      </c>
      <c r="G18" s="25">
        <v>93</v>
      </c>
      <c r="H18" s="25">
        <v>242</v>
      </c>
      <c r="I18" s="14"/>
      <c r="J18" s="48"/>
      <c r="K18" s="68"/>
      <c r="L18" s="43"/>
      <c r="M18" s="26"/>
      <c r="N18" s="26"/>
      <c r="O18" s="26"/>
      <c r="P18" s="26"/>
      <c r="Q18" s="26"/>
      <c r="R18" s="26"/>
      <c r="S18" s="31"/>
      <c r="T18" s="71"/>
      <c r="U18" s="92" t="str">
        <f>IF(C18="","",IF(ISERROR(VLOOKUP(C18,Athletes!$A:$C,3,FALSE)),"?",VLOOKUP(C18,Athletes!$A:$C,3,FALSE)))</f>
        <v>Brighton</v>
      </c>
      <c r="V18" s="92" t="str">
        <f>IF(D18="","",IF(ISERROR(VLOOKUP(D18,Athletes!$A:$C,3,FALSE)),"?",VLOOKUP(D18,Athletes!$A:$C,3,FALSE)))</f>
        <v>Crawley</v>
      </c>
      <c r="W18" s="92" t="str">
        <f>IF(E18="","",IF(ISERROR(VLOOKUP(E18,Athletes!$A:$C,3,FALSE)),"?",VLOOKUP(E18,Athletes!$A:$C,3,FALSE)))</f>
        <v>Phoenix</v>
      </c>
      <c r="X18" s="92" t="str">
        <f>IF(F18="","",IF(ISERROR(VLOOKUP(F18,Athletes!$A:$C,3,FALSE)),"?",VLOOKUP(F18,Athletes!$A:$C,3,FALSE)))</f>
        <v>Horsham</v>
      </c>
      <c r="Y18" s="92" t="str">
        <f>IF(G18="","",IF(ISERROR(VLOOKUP(G18,Athletes!$A:$C,3,FALSE)),"?",VLOOKUP(G18,Athletes!$A:$C,3,FALSE)))</f>
        <v>Chichester</v>
      </c>
      <c r="Z18" s="92" t="str">
        <f>IF(H18="","",IF(ISERROR(VLOOKUP(H18,Athletes!$A:$C,3,FALSE)),"?",VLOOKUP(H18,Athletes!$A:$C,3,FALSE)))</f>
        <v>Worthing</v>
      </c>
      <c r="AA18" s="92" t="str">
        <f>IF(I18="","",IF(ISERROR(VLOOKUP(I18,Athletes!$A:$C,3,FALSE)),"?",VLOOKUP(I18,Athletes!$A:$C,3,FALSE)))</f>
        <v/>
      </c>
      <c r="AB18" s="92" t="str">
        <f>IF(J18="","",IF(ISERROR(VLOOKUP(J18,Athletes!$A:$C,3,FALSE)),"?",VLOOKUP(J18,Athletes!$A:$C,3,FALSE)))</f>
        <v/>
      </c>
    </row>
    <row r="19" spans="1:28" ht="14.4" x14ac:dyDescent="0.25">
      <c r="A19" s="128"/>
      <c r="B19" s="128"/>
      <c r="C19" s="92" t="str">
        <f>IF(C18="","",IF(ISERROR(VLOOKUP(C18,Athletes!$A:$B,2,FALSE)),"?",VLOOKUP(C18,Athletes!$A:$B,2,FALSE)))</f>
        <v>Lola To</v>
      </c>
      <c r="D19" s="92" t="str">
        <f>IF(D18="","",IF(ISERROR(VLOOKUP(D18,Athletes!$A:$B,2,FALSE)),"?",VLOOKUP(D18,Athletes!$A:$B,2,FALSE)))</f>
        <v>Amelie Whitehouse</v>
      </c>
      <c r="E19" s="92" t="str">
        <f>IF(E18="","",IF(ISERROR(VLOOKUP(E18,Athletes!$A:$B,2,FALSE)),"?",VLOOKUP(E18,Athletes!$A:$B,2,FALSE)))</f>
        <v>Tula Wedgebury</v>
      </c>
      <c r="F19" s="92" t="str">
        <f>IF(F18="","",IF(ISERROR(VLOOKUP(F18,Athletes!$A:$B,2,FALSE)),"?",VLOOKUP(F18,Athletes!$A:$B,2,FALSE)))</f>
        <v>Arabella  Davies-Jones</v>
      </c>
      <c r="G19" s="92" t="str">
        <f>IF(G18="","",IF(ISERROR(VLOOKUP(G18,Athletes!$A:$B,2,FALSE)),"?",VLOOKUP(G18,Athletes!$A:$B,2,FALSE)))</f>
        <v>Jemima Heaver</v>
      </c>
      <c r="H19" s="92" t="str">
        <f>IF(H18="","",IF(ISERROR(VLOOKUP(H18,Athletes!$A:$B,2,FALSE)),"?",VLOOKUP(H18,Athletes!$A:$B,2,FALSE)))</f>
        <v>Poppy Gordon</v>
      </c>
      <c r="I19" s="92" t="str">
        <f>IF(I18="","",IF(ISERROR(VLOOKUP(I18,Athletes!$A:$B,2,FALSE)),"?",VLOOKUP(I18,Athletes!$A:$B,2,FALSE)))</f>
        <v/>
      </c>
      <c r="J19" s="92" t="str">
        <f>IF(J18="","",IF(ISERROR(VLOOKUP(J18,Athletes!$A:$B,2,FALSE)),"?",VLOOKUP(J18,Athletes!$A:$B,2,FALSE)))</f>
        <v/>
      </c>
      <c r="K19" s="68"/>
      <c r="L19" s="44"/>
      <c r="M19" s="22"/>
      <c r="N19" s="22"/>
      <c r="O19" s="22"/>
      <c r="P19" s="22"/>
      <c r="Q19" s="22"/>
      <c r="R19" s="22"/>
      <c r="S19" s="30"/>
      <c r="T19" s="71"/>
      <c r="U19" s="18"/>
      <c r="V19" s="18"/>
      <c r="W19" s="18"/>
      <c r="X19" s="18"/>
      <c r="Y19" s="18"/>
      <c r="Z19" s="18"/>
      <c r="AA19" s="18"/>
      <c r="AB19" s="18"/>
    </row>
    <row r="20" spans="1:28" ht="14.4" x14ac:dyDescent="0.25">
      <c r="A20" s="128"/>
      <c r="B20" s="128"/>
      <c r="C20" s="92" t="str">
        <f>IF(C18="","",IF(ISERROR(VLOOKUP(C18,Athletes!$A:$C,3,FALSE)),"?",VLOOKUP(C18,Athletes!$A:$C,3,FALSE)))</f>
        <v>Brighton</v>
      </c>
      <c r="D20" s="92" t="str">
        <f>IF(D18="","",IF(ISERROR(VLOOKUP(D18,Athletes!$A:$C,3,FALSE)),"?",VLOOKUP(D18,Athletes!$A:$C,3,FALSE)))</f>
        <v>Crawley</v>
      </c>
      <c r="E20" s="92" t="str">
        <f>IF(E18="","",IF(ISERROR(VLOOKUP(E18,Athletes!$A:$C,3,FALSE)),"?",VLOOKUP(E18,Athletes!$A:$C,3,FALSE)))</f>
        <v>Phoenix</v>
      </c>
      <c r="F20" s="92" t="str">
        <f>IF(F18="","",IF(ISERROR(VLOOKUP(F18,Athletes!$A:$C,3,FALSE)),"?",VLOOKUP(F18,Athletes!$A:$C,3,FALSE)))</f>
        <v>Horsham</v>
      </c>
      <c r="G20" s="92" t="str">
        <f>IF(G18="","",IF(ISERROR(VLOOKUP(G18,Athletes!$A:$C,3,FALSE)),"?",VLOOKUP(G18,Athletes!$A:$C,3,FALSE)))</f>
        <v>Chichester</v>
      </c>
      <c r="H20" s="92" t="str">
        <f>IF(H18="","",IF(ISERROR(VLOOKUP(H18,Athletes!$A:$C,3,FALSE)),"?",VLOOKUP(H18,Athletes!$A:$C,3,FALSE)))</f>
        <v>Worthing</v>
      </c>
      <c r="I20" s="92" t="str">
        <f>IF(I18="","",IF(ISERROR(VLOOKUP(I18,Athletes!$A:$C,3,FALSE)),"?",VLOOKUP(I18,Athletes!$A:$C,3,FALSE)))</f>
        <v/>
      </c>
      <c r="J20" s="92" t="str">
        <f>IF(J18="","",IF(ISERROR(VLOOKUP(J18,Athletes!$A:$C,3,FALSE)),"?",VLOOKUP(J18,Athletes!$A:$C,3,FALSE)))</f>
        <v/>
      </c>
      <c r="K20" s="68"/>
      <c r="L20" s="44"/>
      <c r="M20" s="22"/>
      <c r="N20" s="22"/>
      <c r="O20" s="22"/>
      <c r="P20" s="22"/>
      <c r="Q20" s="22"/>
      <c r="R20" s="22"/>
      <c r="S20" s="30"/>
      <c r="T20" s="71"/>
      <c r="U20" s="18"/>
      <c r="V20" s="18"/>
      <c r="W20" s="18"/>
      <c r="X20" s="18"/>
      <c r="Y20" s="18"/>
      <c r="Z20" s="18"/>
      <c r="AA20" s="18"/>
      <c r="AB20" s="18"/>
    </row>
    <row r="21" spans="1:28" ht="14.4" x14ac:dyDescent="0.25">
      <c r="A21" s="128"/>
      <c r="B21" s="129"/>
      <c r="C21" s="77" t="s">
        <v>306</v>
      </c>
      <c r="D21" s="77" t="s">
        <v>307</v>
      </c>
      <c r="E21" s="77" t="s">
        <v>308</v>
      </c>
      <c r="F21" s="77" t="s">
        <v>309</v>
      </c>
      <c r="G21" s="77" t="s">
        <v>310</v>
      </c>
      <c r="H21" s="77" t="s">
        <v>311</v>
      </c>
      <c r="I21" s="77"/>
      <c r="J21" s="86"/>
      <c r="K21" s="68"/>
      <c r="L21" s="92">
        <f t="shared" ref="L21:S21" si="4">IF(ISERROR(MATCH(L$1,$U18:$AB18,0)),"",9-MATCH(L$1,$U18:$AB18,0))</f>
        <v>8</v>
      </c>
      <c r="M21" s="92">
        <f t="shared" si="4"/>
        <v>7</v>
      </c>
      <c r="N21" s="92">
        <f t="shared" si="4"/>
        <v>4</v>
      </c>
      <c r="O21" s="92" t="str">
        <f t="shared" si="4"/>
        <v/>
      </c>
      <c r="P21" s="92">
        <f t="shared" si="4"/>
        <v>5</v>
      </c>
      <c r="Q21" s="92" t="str">
        <f t="shared" si="4"/>
        <v/>
      </c>
      <c r="R21" s="92">
        <f t="shared" si="4"/>
        <v>6</v>
      </c>
      <c r="S21" s="92">
        <f t="shared" si="4"/>
        <v>3</v>
      </c>
      <c r="T21" s="72"/>
      <c r="U21" s="18"/>
      <c r="V21" s="18"/>
      <c r="W21" s="18"/>
      <c r="X21" s="18"/>
      <c r="Y21" s="18"/>
      <c r="Z21" s="18"/>
      <c r="AA21" s="18"/>
      <c r="AB21" s="18"/>
    </row>
    <row r="22" spans="1:28" ht="14.4" x14ac:dyDescent="0.25">
      <c r="A22" s="128"/>
      <c r="B22" s="128" t="s">
        <v>18</v>
      </c>
      <c r="C22" s="14">
        <v>241</v>
      </c>
      <c r="D22" s="14">
        <v>6</v>
      </c>
      <c r="E22" s="14">
        <v>64</v>
      </c>
      <c r="F22" s="14">
        <v>95</v>
      </c>
      <c r="G22" s="14"/>
      <c r="H22" s="14"/>
      <c r="I22" s="14"/>
      <c r="J22" s="48"/>
      <c r="K22" s="68"/>
      <c r="L22" s="22"/>
      <c r="M22" s="22"/>
      <c r="N22" s="22"/>
      <c r="O22" s="22"/>
      <c r="P22" s="22"/>
      <c r="Q22" s="22"/>
      <c r="R22" s="22"/>
      <c r="S22" s="30"/>
      <c r="T22" s="71"/>
      <c r="U22" s="92" t="str">
        <f>IF(C22="","",IF(ISERROR(VLOOKUP(C22,Athletes!$A:$C,3,FALSE)),"?",VLOOKUP(C22,Athletes!$A:$C,3,FALSE)))</f>
        <v>Worthing</v>
      </c>
      <c r="V22" s="92" t="str">
        <f>IF(D22="","",IF(ISERROR(VLOOKUP(D22,Athletes!$A:$C,3,FALSE)),"?",VLOOKUP(D22,Athletes!$A:$C,3,FALSE)))</f>
        <v>Brighton</v>
      </c>
      <c r="W22" s="92" t="str">
        <f>IF(E22="","",IF(ISERROR(VLOOKUP(E22,Athletes!$A:$C,3,FALSE)),"?",VLOOKUP(E22,Athletes!$A:$C,3,FALSE)))</f>
        <v>Crawley</v>
      </c>
      <c r="X22" s="92" t="str">
        <f>IF(F22="","",IF(ISERROR(VLOOKUP(F22,Athletes!$A:$C,3,FALSE)),"?",VLOOKUP(F22,Athletes!$A:$C,3,FALSE)))</f>
        <v>Chichester</v>
      </c>
      <c r="Y22" s="92" t="str">
        <f>IF(G22="","",IF(ISERROR(VLOOKUP(G22,Athletes!$A:$C,3,FALSE)),"?",VLOOKUP(G22,Athletes!$A:$C,3,FALSE)))</f>
        <v/>
      </c>
      <c r="Z22" s="92" t="str">
        <f>IF(H22="","",IF(ISERROR(VLOOKUP(H22,Athletes!$A:$C,3,FALSE)),"?",VLOOKUP(H22,Athletes!$A:$C,3,FALSE)))</f>
        <v/>
      </c>
      <c r="AA22" s="92" t="str">
        <f>IF(I22="","",IF(ISERROR(VLOOKUP(I22,Athletes!$A:$C,3,FALSE)),"?",VLOOKUP(I22,Athletes!$A:$C,3,FALSE)))</f>
        <v/>
      </c>
      <c r="AB22" s="92" t="str">
        <f>IF(J22="","",IF(ISERROR(VLOOKUP(J22,Athletes!$A:$C,3,FALSE)),"?",VLOOKUP(J22,Athletes!$A:$C,3,FALSE)))</f>
        <v/>
      </c>
    </row>
    <row r="23" spans="1:28" ht="14.4" x14ac:dyDescent="0.25">
      <c r="A23" s="128"/>
      <c r="B23" s="128"/>
      <c r="C23" s="92" t="str">
        <f>IF(C22="","",IF(ISERROR(VLOOKUP(C22,Athletes!$A:$B,2,FALSE)),"?",VLOOKUP(C22,Athletes!$A:$B,2,FALSE)))</f>
        <v>Hope Norman</v>
      </c>
      <c r="D23" s="92" t="str">
        <f>IF(D22="","",IF(ISERROR(VLOOKUP(D22,Athletes!$A:$B,2,FALSE)),"?",VLOOKUP(D22,Athletes!$A:$B,2,FALSE)))</f>
        <v>Evie Murray</v>
      </c>
      <c r="E23" s="92" t="str">
        <f>IF(E22="","",IF(ISERROR(VLOOKUP(E22,Athletes!$A:$B,2,FALSE)),"?",VLOOKUP(E22,Athletes!$A:$B,2,FALSE)))</f>
        <v>Sophie Shaw</v>
      </c>
      <c r="F23" s="92" t="str">
        <f>IF(F22="","",IF(ISERROR(VLOOKUP(F22,Athletes!$A:$B,2,FALSE)),"?",VLOOKUP(F22,Athletes!$A:$B,2,FALSE)))</f>
        <v>Kitty Goodband</v>
      </c>
      <c r="G23" s="92" t="str">
        <f>IF(G22="","",IF(ISERROR(VLOOKUP(G22,Athletes!$A:$B,2,FALSE)),"?",VLOOKUP(G22,Athletes!$A:$B,2,FALSE)))</f>
        <v/>
      </c>
      <c r="H23" s="92" t="str">
        <f>IF(H22="","",IF(ISERROR(VLOOKUP(H22,Athletes!$A:$B,2,FALSE)),"?",VLOOKUP(H22,Athletes!$A:$B,2,FALSE)))</f>
        <v/>
      </c>
      <c r="I23" s="92" t="str">
        <f>IF(I22="","",IF(ISERROR(VLOOKUP(I22,Athletes!$A:$B,2,FALSE)),"?",VLOOKUP(I22,Athletes!$A:$B,2,FALSE)))</f>
        <v/>
      </c>
      <c r="J23" s="92" t="str">
        <f>IF(J22="","",IF(ISERROR(VLOOKUP(J22,Athletes!$A:$B,2,FALSE)),"?",VLOOKUP(J22,Athletes!$A:$B,2,FALSE)))</f>
        <v/>
      </c>
      <c r="K23" s="68"/>
      <c r="L23" s="22"/>
      <c r="M23" s="22"/>
      <c r="N23" s="22"/>
      <c r="O23" s="22"/>
      <c r="P23" s="22"/>
      <c r="Q23" s="22"/>
      <c r="R23" s="22"/>
      <c r="S23" s="30"/>
      <c r="T23" s="71"/>
      <c r="U23" s="18"/>
      <c r="V23" s="18"/>
      <c r="W23" s="18"/>
      <c r="X23" s="18"/>
      <c r="Y23" s="18"/>
      <c r="Z23" s="18"/>
      <c r="AA23" s="18"/>
      <c r="AB23" s="18"/>
    </row>
    <row r="24" spans="1:28" ht="14.4" x14ac:dyDescent="0.25">
      <c r="A24" s="128"/>
      <c r="B24" s="128"/>
      <c r="C24" s="92" t="str">
        <f>IF(C22="","",IF(ISERROR(VLOOKUP(C22,Athletes!$A:$C,3,FALSE)),"?",VLOOKUP(C22,Athletes!$A:$C,3,FALSE)))</f>
        <v>Worthing</v>
      </c>
      <c r="D24" s="92" t="str">
        <f>IF(D22="","",IF(ISERROR(VLOOKUP(D22,Athletes!$A:$C,3,FALSE)),"?",VLOOKUP(D22,Athletes!$A:$C,3,FALSE)))</f>
        <v>Brighton</v>
      </c>
      <c r="E24" s="92" t="str">
        <f>IF(E22="","",IF(ISERROR(VLOOKUP(E22,Athletes!$A:$C,3,FALSE)),"?",VLOOKUP(E22,Athletes!$A:$C,3,FALSE)))</f>
        <v>Crawley</v>
      </c>
      <c r="F24" s="92" t="str">
        <f>IF(F22="","",IF(ISERROR(VLOOKUP(F22,Athletes!$A:$C,3,FALSE)),"?",VLOOKUP(F22,Athletes!$A:$C,3,FALSE)))</f>
        <v>Chichester</v>
      </c>
      <c r="G24" s="92" t="str">
        <f>IF(G22="","",IF(ISERROR(VLOOKUP(G22,Athletes!$A:$C,3,FALSE)),"?",VLOOKUP(G22,Athletes!$A:$C,3,FALSE)))</f>
        <v/>
      </c>
      <c r="H24" s="92" t="str">
        <f>IF(H22="","",IF(ISERROR(VLOOKUP(H22,Athletes!$A:$C,3,FALSE)),"?",VLOOKUP(H22,Athletes!$A:$C,3,FALSE)))</f>
        <v/>
      </c>
      <c r="I24" s="92" t="str">
        <f>IF(I22="","",IF(ISERROR(VLOOKUP(I22,Athletes!$A:$C,3,FALSE)),"?",VLOOKUP(I22,Athletes!$A:$C,3,FALSE)))</f>
        <v/>
      </c>
      <c r="J24" s="92" t="str">
        <f>IF(J22="","",IF(ISERROR(VLOOKUP(J22,Athletes!$A:$C,3,FALSE)),"?",VLOOKUP(J22,Athletes!$A:$C,3,FALSE)))</f>
        <v/>
      </c>
      <c r="K24" s="68"/>
      <c r="L24" s="22"/>
      <c r="M24" s="22"/>
      <c r="N24" s="22"/>
      <c r="O24" s="22"/>
      <c r="P24" s="22"/>
      <c r="Q24" s="22"/>
      <c r="R24" s="22"/>
      <c r="S24" s="30"/>
      <c r="T24" s="71"/>
      <c r="U24" s="18"/>
      <c r="V24" s="18"/>
      <c r="W24" s="18"/>
      <c r="X24" s="18"/>
      <c r="Y24" s="18"/>
      <c r="Z24" s="18"/>
      <c r="AA24" s="18"/>
      <c r="AB24" s="18"/>
    </row>
    <row r="25" spans="1:28" ht="14.4" x14ac:dyDescent="0.25">
      <c r="A25" s="129"/>
      <c r="B25" s="129"/>
      <c r="C25" s="24" t="s">
        <v>312</v>
      </c>
      <c r="D25" s="24" t="s">
        <v>313</v>
      </c>
      <c r="E25" s="24" t="s">
        <v>314</v>
      </c>
      <c r="F25" s="24" t="s">
        <v>315</v>
      </c>
      <c r="G25" s="24"/>
      <c r="H25" s="24"/>
      <c r="I25" s="24"/>
      <c r="J25" s="49"/>
      <c r="K25" s="68"/>
      <c r="L25" s="92">
        <f t="shared" ref="L25:S25" si="5">IF(ISERROR(MATCH(L$1,$U22:$AB22,0)),"",9-MATCH(L$1,$U22:$AB22,0))</f>
        <v>7</v>
      </c>
      <c r="M25" s="92">
        <f t="shared" si="5"/>
        <v>6</v>
      </c>
      <c r="N25" s="92">
        <f t="shared" si="5"/>
        <v>5</v>
      </c>
      <c r="O25" s="92" t="str">
        <f t="shared" si="5"/>
        <v/>
      </c>
      <c r="P25" s="92" t="str">
        <f t="shared" si="5"/>
        <v/>
      </c>
      <c r="Q25" s="92" t="str">
        <f t="shared" si="5"/>
        <v/>
      </c>
      <c r="R25" s="92" t="str">
        <f t="shared" si="5"/>
        <v/>
      </c>
      <c r="S25" s="92">
        <f t="shared" si="5"/>
        <v>8</v>
      </c>
      <c r="T25" s="72"/>
      <c r="U25" s="18"/>
      <c r="V25" s="18"/>
      <c r="W25" s="18"/>
      <c r="X25" s="18"/>
      <c r="Y25" s="18"/>
      <c r="Z25" s="18"/>
      <c r="AA25" s="18"/>
      <c r="AB25" s="18"/>
    </row>
    <row r="26" spans="1:28" ht="14.4" x14ac:dyDescent="0.25">
      <c r="A26" s="123" t="s">
        <v>50</v>
      </c>
      <c r="B26" s="123" t="s">
        <v>21</v>
      </c>
      <c r="C26" s="25" t="s">
        <v>59</v>
      </c>
      <c r="D26" s="25" t="s">
        <v>53</v>
      </c>
      <c r="E26" s="25" t="s">
        <v>55</v>
      </c>
      <c r="F26" s="25" t="s">
        <v>56</v>
      </c>
      <c r="G26" s="25" t="s">
        <v>54</v>
      </c>
      <c r="H26" s="25"/>
      <c r="I26" s="25"/>
      <c r="J26" s="48"/>
      <c r="K26" s="68"/>
      <c r="L26" s="27"/>
      <c r="M26" s="28"/>
      <c r="N26" s="28"/>
      <c r="O26" s="28"/>
      <c r="P26" s="28"/>
      <c r="Q26" s="29"/>
      <c r="R26" s="28"/>
      <c r="S26" s="32"/>
      <c r="T26" s="72"/>
      <c r="U26" s="92" t="str">
        <f t="shared" ref="U26:AB26" si="6">IF(C26="","",C26)</f>
        <v>Worthing</v>
      </c>
      <c r="V26" s="92" t="str">
        <f t="shared" si="6"/>
        <v>Brighton</v>
      </c>
      <c r="W26" s="92" t="str">
        <f t="shared" si="6"/>
        <v>Chichester</v>
      </c>
      <c r="X26" s="92" t="str">
        <f t="shared" si="6"/>
        <v>Horsham</v>
      </c>
      <c r="Y26" s="92" t="str">
        <f t="shared" si="6"/>
        <v>Crawley</v>
      </c>
      <c r="Z26" s="92" t="str">
        <f t="shared" si="6"/>
        <v/>
      </c>
      <c r="AA26" s="92" t="str">
        <f t="shared" si="6"/>
        <v/>
      </c>
      <c r="AB26" s="92" t="str">
        <f t="shared" si="6"/>
        <v/>
      </c>
    </row>
    <row r="27" spans="1:28" ht="14.4" x14ac:dyDescent="0.25">
      <c r="A27" s="125"/>
      <c r="B27" s="125"/>
      <c r="C27" s="24" t="s">
        <v>316</v>
      </c>
      <c r="D27" s="24" t="s">
        <v>317</v>
      </c>
      <c r="E27" s="24" t="s">
        <v>318</v>
      </c>
      <c r="F27" s="24" t="s">
        <v>319</v>
      </c>
      <c r="G27" s="24" t="s">
        <v>320</v>
      </c>
      <c r="H27" s="24"/>
      <c r="I27" s="24"/>
      <c r="J27" s="49"/>
      <c r="K27" s="68"/>
      <c r="L27" s="92">
        <f t="shared" ref="L27:S27" si="7">IF(ISERROR(MATCH(L$1,$U26:$AB26,0)),"",18-2*MATCH(L$1,$U26:$AB26,0))</f>
        <v>14</v>
      </c>
      <c r="M27" s="92">
        <f t="shared" si="7"/>
        <v>8</v>
      </c>
      <c r="N27" s="92">
        <f t="shared" si="7"/>
        <v>12</v>
      </c>
      <c r="O27" s="92" t="str">
        <f t="shared" si="7"/>
        <v/>
      </c>
      <c r="P27" s="92">
        <f t="shared" si="7"/>
        <v>10</v>
      </c>
      <c r="Q27" s="92" t="str">
        <f t="shared" si="7"/>
        <v/>
      </c>
      <c r="R27" s="92" t="str">
        <f t="shared" si="7"/>
        <v/>
      </c>
      <c r="S27" s="92">
        <f t="shared" si="7"/>
        <v>16</v>
      </c>
      <c r="T27" s="72"/>
      <c r="U27" s="16"/>
      <c r="V27" s="16"/>
      <c r="W27" s="16"/>
      <c r="X27" s="16"/>
      <c r="Y27" s="16"/>
      <c r="Z27" s="16"/>
      <c r="AA27" s="16"/>
      <c r="AB27" s="16"/>
    </row>
    <row r="28" spans="1:28" ht="14.4" x14ac:dyDescent="0.25">
      <c r="A28" s="123" t="s">
        <v>30</v>
      </c>
      <c r="B28" s="123" t="s">
        <v>21</v>
      </c>
      <c r="C28" s="25" t="s">
        <v>53</v>
      </c>
      <c r="D28" s="25" t="s">
        <v>59</v>
      </c>
      <c r="E28" s="25" t="s">
        <v>54</v>
      </c>
      <c r="F28" s="25" t="s">
        <v>56</v>
      </c>
      <c r="G28" s="25" t="s">
        <v>55</v>
      </c>
      <c r="H28" s="25"/>
      <c r="I28" s="25"/>
      <c r="J28" s="48"/>
      <c r="K28" s="68"/>
      <c r="L28" s="27"/>
      <c r="M28" s="28"/>
      <c r="N28" s="28"/>
      <c r="O28" s="28"/>
      <c r="P28" s="28"/>
      <c r="Q28" s="29"/>
      <c r="R28" s="28"/>
      <c r="S28" s="32"/>
      <c r="T28" s="72"/>
      <c r="U28" s="92" t="str">
        <f t="shared" ref="U28:AB28" si="8">IF(C28="","",C28)</f>
        <v>Brighton</v>
      </c>
      <c r="V28" s="92" t="str">
        <f t="shared" si="8"/>
        <v>Worthing</v>
      </c>
      <c r="W28" s="92" t="str">
        <f t="shared" si="8"/>
        <v>Crawley</v>
      </c>
      <c r="X28" s="92" t="str">
        <f t="shared" si="8"/>
        <v>Horsham</v>
      </c>
      <c r="Y28" s="92" t="str">
        <f t="shared" si="8"/>
        <v>Chichester</v>
      </c>
      <c r="Z28" s="92" t="str">
        <f t="shared" si="8"/>
        <v/>
      </c>
      <c r="AA28" s="92" t="str">
        <f t="shared" si="8"/>
        <v/>
      </c>
      <c r="AB28" s="92" t="str">
        <f t="shared" si="8"/>
        <v/>
      </c>
    </row>
    <row r="29" spans="1:28" ht="14.4" x14ac:dyDescent="0.25">
      <c r="A29" s="125"/>
      <c r="B29" s="125"/>
      <c r="C29" s="24" t="s">
        <v>321</v>
      </c>
      <c r="D29" s="24" t="s">
        <v>94</v>
      </c>
      <c r="E29" s="24" t="s">
        <v>322</v>
      </c>
      <c r="F29" s="24" t="s">
        <v>323</v>
      </c>
      <c r="G29" s="24" t="s">
        <v>95</v>
      </c>
      <c r="H29" s="24"/>
      <c r="I29" s="24"/>
      <c r="J29" s="49"/>
      <c r="K29" s="68"/>
      <c r="L29" s="92">
        <f t="shared" ref="L29:S29" si="9">IF(ISERROR(MATCH(L$1,$U28:$AB28,0)),"",18-2*MATCH(L$1,$U28:$AB28,0))</f>
        <v>16</v>
      </c>
      <c r="M29" s="92">
        <f t="shared" si="9"/>
        <v>12</v>
      </c>
      <c r="N29" s="92">
        <f t="shared" si="9"/>
        <v>8</v>
      </c>
      <c r="O29" s="92" t="str">
        <f t="shared" si="9"/>
        <v/>
      </c>
      <c r="P29" s="92">
        <f t="shared" si="9"/>
        <v>10</v>
      </c>
      <c r="Q29" s="92" t="str">
        <f t="shared" si="9"/>
        <v/>
      </c>
      <c r="R29" s="92" t="str">
        <f t="shared" si="9"/>
        <v/>
      </c>
      <c r="S29" s="92">
        <f t="shared" si="9"/>
        <v>14</v>
      </c>
      <c r="T29" s="72"/>
      <c r="U29" s="16"/>
      <c r="V29" s="16"/>
      <c r="W29" s="16"/>
      <c r="X29" s="16"/>
      <c r="Y29" s="16"/>
      <c r="Z29" s="16"/>
      <c r="AA29" s="16"/>
      <c r="AB29" s="16"/>
    </row>
    <row r="30" spans="1:28" ht="14.4" x14ac:dyDescent="0.25">
      <c r="A30" s="123" t="s">
        <v>23</v>
      </c>
      <c r="B30" s="123" t="s">
        <v>17</v>
      </c>
      <c r="C30" s="25">
        <v>244</v>
      </c>
      <c r="D30" s="25">
        <v>95</v>
      </c>
      <c r="E30" s="25">
        <v>152</v>
      </c>
      <c r="F30" s="25">
        <v>2</v>
      </c>
      <c r="G30" s="25">
        <v>63</v>
      </c>
      <c r="H30" s="25">
        <v>111</v>
      </c>
      <c r="I30" s="25"/>
      <c r="J30" s="48"/>
      <c r="K30" s="68"/>
      <c r="L30" s="43"/>
      <c r="M30" s="26"/>
      <c r="N30" s="26"/>
      <c r="O30" s="26"/>
      <c r="P30" s="26"/>
      <c r="Q30" s="26"/>
      <c r="R30" s="26"/>
      <c r="S30" s="31"/>
      <c r="T30" s="71"/>
      <c r="U30" s="92" t="str">
        <f>IF(C30="","",IF(ISERROR(VLOOKUP(C30,Athletes!$A:$C,3,FALSE)),"?",VLOOKUP(C30,Athletes!$A:$C,3,FALSE)))</f>
        <v>Worthing</v>
      </c>
      <c r="V30" s="92" t="str">
        <f>IF(D30="","",IF(ISERROR(VLOOKUP(D30,Athletes!$A:$C,3,FALSE)),"?",VLOOKUP(D30,Athletes!$A:$C,3,FALSE)))</f>
        <v>Chichester</v>
      </c>
      <c r="W30" s="92" t="str">
        <f>IF(E30="","",IF(ISERROR(VLOOKUP(E30,Athletes!$A:$C,3,FALSE)),"?",VLOOKUP(E30,Athletes!$A:$C,3,FALSE)))</f>
        <v>Horsham</v>
      </c>
      <c r="X30" s="92" t="str">
        <f>IF(F30="","",IF(ISERROR(VLOOKUP(F30,Athletes!$A:$C,3,FALSE)),"?",VLOOKUP(F30,Athletes!$A:$C,3,FALSE)))</f>
        <v>Brighton</v>
      </c>
      <c r="Y30" s="92" t="str">
        <f>IF(G30="","",IF(ISERROR(VLOOKUP(G30,Athletes!$A:$C,3,FALSE)),"?",VLOOKUP(G30,Athletes!$A:$C,3,FALSE)))</f>
        <v>Crawley</v>
      </c>
      <c r="Z30" s="92" t="str">
        <f>IF(H30="","",IF(ISERROR(VLOOKUP(H30,Athletes!$A:$C,3,FALSE)),"?",VLOOKUP(H30,Athletes!$A:$C,3,FALSE)))</f>
        <v>Haywards Heath</v>
      </c>
      <c r="AA30" s="92" t="str">
        <f>IF(I30="","",IF(ISERROR(VLOOKUP(I30,Athletes!$A:$C,3,FALSE)),"?",VLOOKUP(I30,Athletes!$A:$C,3,FALSE)))</f>
        <v/>
      </c>
      <c r="AB30" s="92" t="str">
        <f>IF(J30="","",IF(ISERROR(VLOOKUP(J30,Athletes!$A:$C,3,FALSE)),"?",VLOOKUP(J30,Athletes!$A:$C,3,FALSE)))</f>
        <v/>
      </c>
    </row>
    <row r="31" spans="1:28" ht="14.4" x14ac:dyDescent="0.25">
      <c r="A31" s="124"/>
      <c r="B31" s="124"/>
      <c r="C31" s="92" t="str">
        <f>IF(C30="","",IF(ISERROR(VLOOKUP(C30,Athletes!$A:$B,2,FALSE)),"?",VLOOKUP(C30,Athletes!$A:$B,2,FALSE)))</f>
        <v>Isabel Grigg</v>
      </c>
      <c r="D31" s="92" t="str">
        <f>IF(D30="","",IF(ISERROR(VLOOKUP(D30,Athletes!$A:$B,2,FALSE)),"?",VLOOKUP(D30,Athletes!$A:$B,2,FALSE)))</f>
        <v>Kitty Goodband</v>
      </c>
      <c r="E31" s="92" t="str">
        <f>IF(E30="","",IF(ISERROR(VLOOKUP(E30,Athletes!$A:$B,2,FALSE)),"?",VLOOKUP(E30,Athletes!$A:$B,2,FALSE)))</f>
        <v>Evie  Delahunt</v>
      </c>
      <c r="F31" s="92" t="str">
        <f>IF(F30="","",IF(ISERROR(VLOOKUP(F30,Athletes!$A:$B,2,FALSE)),"?",VLOOKUP(F30,Athletes!$A:$B,2,FALSE)))</f>
        <v>Cecelia Eke</v>
      </c>
      <c r="G31" s="92" t="str">
        <f>IF(G30="","",IF(ISERROR(VLOOKUP(G30,Athletes!$A:$B,2,FALSE)),"?",VLOOKUP(G30,Athletes!$A:$B,2,FALSE)))</f>
        <v>Heidi Ely</v>
      </c>
      <c r="H31" s="92" t="str">
        <f>IF(H30="","",IF(ISERROR(VLOOKUP(H30,Athletes!$A:$B,2,FALSE)),"?",VLOOKUP(H30,Athletes!$A:$B,2,FALSE)))</f>
        <v>Jessie Diack</v>
      </c>
      <c r="I31" s="92" t="str">
        <f>IF(I30="","",IF(ISERROR(VLOOKUP(I30,Athletes!$A:$B,2,FALSE)),"?",VLOOKUP(I30,Athletes!$A:$B,2,FALSE)))</f>
        <v/>
      </c>
      <c r="J31" s="92" t="str">
        <f>IF(J30="","",IF(ISERROR(VLOOKUP(J30,Athletes!$A:$B,2,FALSE)),"?",VLOOKUP(J30,Athletes!$A:$B,2,FALSE)))</f>
        <v/>
      </c>
      <c r="K31" s="68"/>
      <c r="L31" s="44"/>
      <c r="M31" s="22"/>
      <c r="N31" s="22"/>
      <c r="O31" s="22"/>
      <c r="P31" s="22"/>
      <c r="Q31" s="22"/>
      <c r="R31" s="22"/>
      <c r="S31" s="30"/>
      <c r="T31" s="71"/>
      <c r="U31" s="18"/>
      <c r="V31" s="18"/>
      <c r="W31" s="18"/>
      <c r="X31" s="18"/>
      <c r="Y31" s="18"/>
      <c r="Z31" s="18"/>
      <c r="AA31" s="18"/>
      <c r="AB31" s="18"/>
    </row>
    <row r="32" spans="1:28" ht="14.4" x14ac:dyDescent="0.25">
      <c r="A32" s="124"/>
      <c r="B32" s="124"/>
      <c r="C32" s="92" t="str">
        <f>IF(C30="","",IF(ISERROR(VLOOKUP(C30,Athletes!$A:$C,3,FALSE)),"?",VLOOKUP(C30,Athletes!$A:$C,3,FALSE)))</f>
        <v>Worthing</v>
      </c>
      <c r="D32" s="92" t="str">
        <f>IF(D30="","",IF(ISERROR(VLOOKUP(D30,Athletes!$A:$C,3,FALSE)),"?",VLOOKUP(D30,Athletes!$A:$C,3,FALSE)))</f>
        <v>Chichester</v>
      </c>
      <c r="E32" s="92" t="str">
        <f>IF(E30="","",IF(ISERROR(VLOOKUP(E30,Athletes!$A:$C,3,FALSE)),"?",VLOOKUP(E30,Athletes!$A:$C,3,FALSE)))</f>
        <v>Horsham</v>
      </c>
      <c r="F32" s="92" t="str">
        <f>IF(F30="","",IF(ISERROR(VLOOKUP(F30,Athletes!$A:$C,3,FALSE)),"?",VLOOKUP(F30,Athletes!$A:$C,3,FALSE)))</f>
        <v>Brighton</v>
      </c>
      <c r="G32" s="92" t="str">
        <f>IF(G30="","",IF(ISERROR(VLOOKUP(G30,Athletes!$A:$C,3,FALSE)),"?",VLOOKUP(G30,Athletes!$A:$C,3,FALSE)))</f>
        <v>Crawley</v>
      </c>
      <c r="H32" s="92" t="str">
        <f>IF(H30="","",IF(ISERROR(VLOOKUP(H30,Athletes!$A:$C,3,FALSE)),"?",VLOOKUP(H30,Athletes!$A:$C,3,FALSE)))</f>
        <v>Haywards Heath</v>
      </c>
      <c r="I32" s="92" t="str">
        <f>IF(I31="","",IF(ISERROR(VLOOKUP(I31,Athletes!$A:$B,2,FALSE)),"?",VLOOKUP(I31,Athletes!$A:$B,2,FALSE)))</f>
        <v/>
      </c>
      <c r="J32" s="92" t="str">
        <f>IF(J31="","",IF(ISERROR(VLOOKUP(J31,Athletes!$A:$B,2,FALSE)),"?",VLOOKUP(J31,Athletes!$A:$B,2,FALSE)))</f>
        <v/>
      </c>
      <c r="K32" s="68"/>
      <c r="L32" s="44"/>
      <c r="M32" s="22"/>
      <c r="N32" s="22"/>
      <c r="O32" s="22"/>
      <c r="P32" s="22"/>
      <c r="Q32" s="22"/>
      <c r="R32" s="22"/>
      <c r="S32" s="30"/>
      <c r="T32" s="71"/>
      <c r="U32" s="18"/>
      <c r="V32" s="18"/>
      <c r="W32" s="18"/>
      <c r="X32" s="18"/>
      <c r="Y32" s="18"/>
      <c r="Z32" s="18"/>
      <c r="AA32" s="18"/>
      <c r="AB32" s="18"/>
    </row>
    <row r="33" spans="1:28" ht="14.4" x14ac:dyDescent="0.25">
      <c r="A33" s="124"/>
      <c r="B33" s="125"/>
      <c r="C33" s="77">
        <v>2.14</v>
      </c>
      <c r="D33" s="77">
        <v>2.1</v>
      </c>
      <c r="E33" s="77">
        <v>2.02</v>
      </c>
      <c r="F33" s="77">
        <v>2</v>
      </c>
      <c r="G33" s="77">
        <v>2</v>
      </c>
      <c r="H33" s="77">
        <v>1.88</v>
      </c>
      <c r="I33" s="77"/>
      <c r="J33" s="86"/>
      <c r="K33" s="68"/>
      <c r="L33" s="92">
        <f t="shared" ref="L33:S33" si="10">IF(ISERROR(MATCH(L$1,$U30:$AB30,0)),"",9-MATCH(L$1,$U30:$AB30,0)+IF(ISERROR(MATCH(L$1,$U30:$AB30,0)),0,INDEX($U33:$AB33,1,MATCH(L$1,$U30:$AB30,0))))</f>
        <v>4.5</v>
      </c>
      <c r="M33" s="92">
        <f t="shared" si="10"/>
        <v>4.5</v>
      </c>
      <c r="N33" s="92">
        <f t="shared" si="10"/>
        <v>7</v>
      </c>
      <c r="O33" s="92">
        <f t="shared" si="10"/>
        <v>3</v>
      </c>
      <c r="P33" s="92">
        <f t="shared" si="10"/>
        <v>6</v>
      </c>
      <c r="Q33" s="92" t="str">
        <f t="shared" si="10"/>
        <v/>
      </c>
      <c r="R33" s="92" t="str">
        <f t="shared" si="10"/>
        <v/>
      </c>
      <c r="S33" s="92">
        <f t="shared" si="10"/>
        <v>8</v>
      </c>
      <c r="T33" s="72"/>
      <c r="U33" s="92">
        <f>IF(C30="","",IF(INDEX($C33:$J33,1,MATCH(U30,$U30:$AB30,0))=INDEX($C33:$J33,1,MATCH(V30,$U30:$AB30,0)),-0.5,0)+IF(INDEX($C33:$J33,1,MATCH(U30,$U30:$AB30,0))=INDEX($C33:$J33,1,MATCH(W30,$U30:$AB30,0)),-0.5,0))</f>
        <v>0</v>
      </c>
      <c r="V33" s="92">
        <f>IF(D30="","",IF(INDEX($C33:$J33,1,MATCH(V30,$U30:$AB30,0))=INDEX($C33:$J33,1,MATCH(U30,$U30:$AB30,0)),0.5,0)+IF(INDEX($C33:$J33,1,MATCH(V30,$U30:$AB30,0))=INDEX($C33:$J33,1,MATCH(W30,$U30:$AB30,0)),-0.5,0)+IF(INDEX($C33:$J33,1,MATCH(V30,$U30:$AB30,0))=INDEX($C33:$J33,1,MATCH(X30,$U30:$AB30,0)),-0.5,0))</f>
        <v>0</v>
      </c>
      <c r="W33" s="92">
        <f>IF(E30="","",IF(INDEX($C33:$J33,1,MATCH(W30,$U30:$AB30,0))=INDEX($C33:$J33,1,MATCH(U30,$U30:$AB30,0)),0.5,0)+IF(INDEX($C33:$J33,1,MATCH(W30,$U30:$AB30,0))=INDEX($C33:$J33,1,MATCH(V30,$U30:$AB30,0)),0.5,0)+IF(INDEX($C33:$J33,1,MATCH(W30,$U30:$AB30,0))=INDEX($C33:$J33,1,MATCH(X30,$U30:$AB30,0)),-0.5,0)+IF(INDEX($C33:$J33,1,MATCH(W30,$U30:$AB30,0))=INDEX($C33:$J33,1,MATCH(Y30,$U30:$AB30,0)),-0.5,0))</f>
        <v>0</v>
      </c>
      <c r="X33" s="92">
        <f>IF(F30="","",IF(INDEX($C33:$J33,1,MATCH(X30,$U30:$AB30,0))=INDEX($C33:$J33,1,MATCH(V30,$U30:$AB30,0)),0.5,0)+IF(INDEX($C33:$J33,1,MATCH(X30,$U30:$AB30,0))=INDEX($C33:$J33,1,MATCH(W30,$U30:$AB30,0)),0.5,0)+IF(INDEX($C33:$J33,1,MATCH(X30,$U30:$AB30,0))=INDEX($C33:$J33,1,MATCH(Y30,$U30:$AB30,0)),-0.5,0)+IF(INDEX($C33:$J33,1,MATCH(X30,$U30:$AB30,0))=INDEX($C33:$J33,1,MATCH(Z30,$U30:$AB30,0)),-0.5,0))</f>
        <v>-0.5</v>
      </c>
      <c r="Y33" s="92">
        <f>IF(G30="","",IF(INDEX($C33:$J33,1,MATCH(Y30,$U30:$AB30,0))=INDEX($C33:$J33,1,MATCH(W30,$U30:$AB30,0)),0.5,0)+IF(INDEX($C33:$J33,1,MATCH(Y30,$U30:$AB30,0))=INDEX($C33:$J33,1,MATCH(X30,$U30:$AB30,0)),0.5,0)+IF(INDEX($C33:$J33,1,MATCH(Y30,$U30:$AB30,0))=INDEX($C33:$J33,1,MATCH(Z30,$U30:$AB30,0)),-0.5,0)+IF(INDEX($C33:$J33,1,MATCH(Y30,$U30:$AB30,0))=INDEX($C33:$J33,1,MATCH(AA30,$U30:$AB30,0)),-0.5,0))</f>
        <v>0.5</v>
      </c>
      <c r="Z33" s="92">
        <f>IF(H30="","",IF(INDEX($C33:$J33,1,MATCH(Z30,$U30:$AB30,0))=INDEX($C33:$J33,1,MATCH(X30,$U30:$AB30,0)),0.5,0)+IF(INDEX($C33:$J33,1,MATCH(Z30,$U30:$AB30,0))=INDEX($C33:$J33,1,MATCH(Y30,$U30:$AB30,0)),0.5,0)+IF(INDEX($C33:$J33,1,MATCH(Z30,$U30:$AB30,0))=INDEX($C33:$J33,1,MATCH(AA30,$U30:$AB30,0)),-0.5,0)+IF(INDEX($C33:$J33,1,MATCH(Z30,$U30:$AB30,0))=INDEX($C33:$J33,1,MATCH(AB30,$U30:$AB30,0)),-0.5,0))</f>
        <v>0</v>
      </c>
      <c r="AA33" s="92" t="str">
        <f>IF(I30="","",IF(INDEX($C33:$J33,1,MATCH(AA30,$U30:$AB30,0))=INDEX($C33:$J33,1,MATCH(Y30,$U30:$AB30,0)),0.5,0)+IF(INDEX($C33:$J33,1,MATCH(AA30,$U30:$AB30,0))=INDEX($C33:$J33,1,MATCH(Z30,$U30:$AB30,0)),0.5,0)+IF(INDEX($C33:$J33,1,MATCH(AA30,$U30:$AB30,0))=INDEX($C33:$J33,1,MATCH(AB30,$U30:$AB30,0)),-0.5,0))</f>
        <v/>
      </c>
      <c r="AB33" s="92" t="str">
        <f>IF(J30="","",IF(INDEX($C33:$J33,1,MATCH(AB30,$U30:$AB30,0))=INDEX($C33:$J33,1,MATCH(Z30,$U30:$AB30,0)),0.5,0)+IF(INDEX($C33:$J33,1,MATCH(AB30,$U30:$AB30,0))=INDEX($C33:$J33,1,MATCH(AA30,$U30:$AB30,0)),0.5,0))</f>
        <v/>
      </c>
    </row>
    <row r="34" spans="1:28" ht="14.4" x14ac:dyDescent="0.25">
      <c r="A34" s="124"/>
      <c r="B34" s="124" t="s">
        <v>18</v>
      </c>
      <c r="C34" s="14">
        <v>241</v>
      </c>
      <c r="D34" s="14">
        <v>61</v>
      </c>
      <c r="E34" s="14">
        <v>96</v>
      </c>
      <c r="F34" s="14">
        <v>148</v>
      </c>
      <c r="G34" s="14">
        <v>11</v>
      </c>
      <c r="H34" s="14"/>
      <c r="I34" s="14"/>
      <c r="J34" s="48"/>
      <c r="K34" s="68"/>
      <c r="L34" s="22"/>
      <c r="M34" s="22"/>
      <c r="N34" s="22"/>
      <c r="O34" s="22"/>
      <c r="P34" s="22"/>
      <c r="Q34" s="22"/>
      <c r="R34" s="22"/>
      <c r="S34" s="30"/>
      <c r="T34" s="71"/>
      <c r="U34" s="109" t="str">
        <f>IF(C34="","",IF(ISERROR(VLOOKUP(C34,Athletes!$A:$C,3,FALSE)),"?",VLOOKUP(C34,Athletes!$A:$C,3,FALSE)))</f>
        <v>Worthing</v>
      </c>
      <c r="V34" s="109" t="str">
        <f>IF(D34="","",IF(ISERROR(VLOOKUP(D34,Athletes!$A:$C,3,FALSE)),"?",VLOOKUP(D34,Athletes!$A:$C,3,FALSE)))</f>
        <v>Crawley</v>
      </c>
      <c r="W34" s="109" t="str">
        <f>IF(E34="","",IF(ISERROR(VLOOKUP(E34,Athletes!$A:$C,3,FALSE)),"?",VLOOKUP(E34,Athletes!$A:$C,3,FALSE)))</f>
        <v>Chichester</v>
      </c>
      <c r="X34" s="109" t="str">
        <f>IF(F34="","",IF(ISERROR(VLOOKUP(F34,Athletes!$A:$C,3,FALSE)),"?",VLOOKUP(F34,Athletes!$A:$C,3,FALSE)))</f>
        <v>Horsham</v>
      </c>
      <c r="Y34" s="109" t="str">
        <f>IF(G34="","",IF(ISERROR(VLOOKUP(G34,Athletes!$A:$C,3,FALSE)),"?",VLOOKUP(G34,Athletes!$A:$C,3,FALSE)))</f>
        <v>Brighton</v>
      </c>
      <c r="Z34" s="109" t="str">
        <f>IF(H34="","",IF(ISERROR(VLOOKUP(H34,Athletes!$A:$C,3,FALSE)),"?",VLOOKUP(H34,Athletes!$A:$C,3,FALSE)))</f>
        <v/>
      </c>
      <c r="AA34" s="109" t="str">
        <f>IF(I34="","",IF(ISERROR(VLOOKUP(I34,Athletes!$A:$C,3,FALSE)),"?",VLOOKUP(I34,Athletes!$A:$C,3,FALSE)))</f>
        <v/>
      </c>
      <c r="AB34" s="109" t="str">
        <f>IF(J34="","",IF(ISERROR(VLOOKUP(J34,Athletes!$A:$C,3,FALSE)),"?",VLOOKUP(J34,Athletes!$A:$C,3,FALSE)))</f>
        <v/>
      </c>
    </row>
    <row r="35" spans="1:28" ht="14.4" x14ac:dyDescent="0.25">
      <c r="A35" s="124"/>
      <c r="B35" s="124"/>
      <c r="C35" s="92" t="str">
        <f>IF(C34="","",IF(ISERROR(VLOOKUP(C34,Athletes!$A:$B,2,FALSE)),"?",VLOOKUP(C34,Athletes!$A:$B,2,FALSE)))</f>
        <v>Hope Norman</v>
      </c>
      <c r="D35" s="92" t="str">
        <f>IF(D34="","",IF(ISERROR(VLOOKUP(D34,Athletes!$A:$B,2,FALSE)),"?",VLOOKUP(D34,Athletes!$A:$B,2,FALSE)))</f>
        <v>Ella Clark</v>
      </c>
      <c r="E35" s="92" t="str">
        <f>IF(E34="","",IF(ISERROR(VLOOKUP(E34,Athletes!$A:$B,2,FALSE)),"?",VLOOKUP(E34,Athletes!$A:$B,2,FALSE)))</f>
        <v>Tilly Goodband</v>
      </c>
      <c r="F35" s="92" t="str">
        <f>IF(F34="","",IF(ISERROR(VLOOKUP(F34,Athletes!$A:$B,2,FALSE)),"?",VLOOKUP(F34,Athletes!$A:$B,2,FALSE)))</f>
        <v>Amber  Nugent</v>
      </c>
      <c r="G35" s="92" t="str">
        <f>IF(G34="","",IF(ISERROR(VLOOKUP(G34,Athletes!$A:$B,2,FALSE)),"?",VLOOKUP(G34,Athletes!$A:$B,2,FALSE)))</f>
        <v>Charley Short</v>
      </c>
      <c r="H35" s="92" t="str">
        <f>IF(H34="","",IF(ISERROR(VLOOKUP(H34,Athletes!$A:$B,2,FALSE)),"?",VLOOKUP(H34,Athletes!$A:$B,2,FALSE)))</f>
        <v/>
      </c>
      <c r="I35" s="92" t="str">
        <f>IF(I34="","",IF(ISERROR(VLOOKUP(I34,Athletes!$A:$B,2,FALSE)),"?",VLOOKUP(I34,Athletes!$A:$B,2,FALSE)))</f>
        <v/>
      </c>
      <c r="J35" s="92" t="str">
        <f>IF(J34="","",IF(ISERROR(VLOOKUP(J34,Athletes!$A:$B,2,FALSE)),"?",VLOOKUP(J34,Athletes!$A:$B,2,FALSE)))</f>
        <v/>
      </c>
      <c r="K35" s="68"/>
      <c r="L35" s="22"/>
      <c r="M35" s="22"/>
      <c r="N35" s="22"/>
      <c r="O35" s="22"/>
      <c r="P35" s="22"/>
      <c r="Q35" s="22"/>
      <c r="R35" s="22"/>
      <c r="S35" s="30"/>
      <c r="T35" s="71"/>
      <c r="U35" s="18"/>
      <c r="V35" s="18"/>
      <c r="W35" s="18"/>
      <c r="X35" s="18"/>
      <c r="Y35" s="18"/>
      <c r="Z35" s="18"/>
      <c r="AA35" s="18"/>
      <c r="AB35" s="18"/>
    </row>
    <row r="36" spans="1:28" ht="14.4" x14ac:dyDescent="0.25">
      <c r="A36" s="124"/>
      <c r="B36" s="124"/>
      <c r="C36" s="92" t="str">
        <f>IF(C34="","",IF(ISERROR(VLOOKUP(C34,Athletes!$A:$C,3,FALSE)),"?",VLOOKUP(C34,Athletes!$A:$C,3,FALSE)))</f>
        <v>Worthing</v>
      </c>
      <c r="D36" s="92" t="str">
        <f>IF(D34="","",IF(ISERROR(VLOOKUP(D34,Athletes!$A:$C,3,FALSE)),"?",VLOOKUP(D34,Athletes!$A:$C,3,FALSE)))</f>
        <v>Crawley</v>
      </c>
      <c r="E36" s="92" t="str">
        <f>IF(E34="","",IF(ISERROR(VLOOKUP(E34,Athletes!$A:$C,3,FALSE)),"?",VLOOKUP(E34,Athletes!$A:$C,3,FALSE)))</f>
        <v>Chichester</v>
      </c>
      <c r="F36" s="92" t="str">
        <f>IF(F34="","",IF(ISERROR(VLOOKUP(F34,Athletes!$A:$C,3,FALSE)),"?",VLOOKUP(F34,Athletes!$A:$C,3,FALSE)))</f>
        <v>Horsham</v>
      </c>
      <c r="G36" s="92" t="str">
        <f>IF(G34="","",IF(ISERROR(VLOOKUP(G34,Athletes!$A:$C,3,FALSE)),"?",VLOOKUP(G34,Athletes!$A:$C,3,FALSE)))</f>
        <v>Brighton</v>
      </c>
      <c r="H36" s="92" t="str">
        <f>IF(H34="","",IF(ISERROR(VLOOKUP(H34,Athletes!$A:$C,3,FALSE)),"?",VLOOKUP(H34,Athletes!$A:$C,3,FALSE)))</f>
        <v/>
      </c>
      <c r="I36" s="92" t="str">
        <f>IF(I34="","",IF(ISERROR(VLOOKUP(I34,Athletes!$A:$C,3,FALSE)),"?",VLOOKUP(I34,Athletes!$A:$C,3,FALSE)))</f>
        <v/>
      </c>
      <c r="J36" s="92" t="str">
        <f>IF(J34="","",IF(ISERROR(VLOOKUP(J34,Athletes!$A:$C,3,FALSE)),"?",VLOOKUP(J34,Athletes!$A:$C,3,FALSE)))</f>
        <v/>
      </c>
      <c r="K36" s="68"/>
      <c r="L36" s="22"/>
      <c r="M36" s="22"/>
      <c r="N36" s="22"/>
      <c r="O36" s="22"/>
      <c r="P36" s="22"/>
      <c r="Q36" s="22"/>
      <c r="R36" s="22"/>
      <c r="S36" s="30"/>
      <c r="T36" s="71"/>
      <c r="U36" s="18"/>
      <c r="V36" s="18"/>
      <c r="W36" s="18"/>
      <c r="X36" s="18"/>
      <c r="Y36" s="18"/>
      <c r="Z36" s="18"/>
      <c r="AA36" s="18"/>
      <c r="AB36" s="18"/>
    </row>
    <row r="37" spans="1:28" ht="14.4" x14ac:dyDescent="0.25">
      <c r="A37" s="125"/>
      <c r="B37" s="125"/>
      <c r="C37" s="77">
        <v>2.04</v>
      </c>
      <c r="D37" s="77">
        <v>2</v>
      </c>
      <c r="E37" s="77">
        <v>1.94</v>
      </c>
      <c r="F37" s="77">
        <v>1.94</v>
      </c>
      <c r="G37" s="77">
        <v>1.93</v>
      </c>
      <c r="H37" s="77"/>
      <c r="I37" s="77"/>
      <c r="J37" s="86"/>
      <c r="K37" s="68"/>
      <c r="L37" s="92">
        <f t="shared" ref="L37:S37" si="11">IF(ISERROR(MATCH(L$1,$U34:$AB34,0)),"",9-MATCH(L$1,$U34:$AB34,0)+IF(ISERROR(MATCH(L$1,$U34:$AB34,0)),0,INDEX($U37:$AB37,1,MATCH(L$1,$U34:$AB34,0))))</f>
        <v>4</v>
      </c>
      <c r="M37" s="92">
        <f t="shared" si="11"/>
        <v>7</v>
      </c>
      <c r="N37" s="92">
        <f t="shared" si="11"/>
        <v>5.5</v>
      </c>
      <c r="O37" s="92" t="str">
        <f t="shared" si="11"/>
        <v/>
      </c>
      <c r="P37" s="92">
        <f t="shared" si="11"/>
        <v>5.5</v>
      </c>
      <c r="Q37" s="92" t="str">
        <f t="shared" si="11"/>
        <v/>
      </c>
      <c r="R37" s="92" t="str">
        <f t="shared" si="11"/>
        <v/>
      </c>
      <c r="S37" s="92">
        <f t="shared" si="11"/>
        <v>8</v>
      </c>
      <c r="T37" s="72"/>
      <c r="U37" s="92">
        <f>IF(C34="","",IF(INDEX($C37:$J37,1,MATCH(U34,$U34:$AB34,0))=INDEX($C37:$J37,1,MATCH(V34,$U34:$AB34,0)),-0.5,0)+IF(INDEX($C37:$J37,1,MATCH(U34,$U34:$AB34,0))=INDEX($C37:$J37,1,MATCH(W34,$U34:$AB34,0)),-0.5,0))</f>
        <v>0</v>
      </c>
      <c r="V37" s="92">
        <f>IF(D34="","",IF(INDEX($C37:$J37,1,MATCH(V34,$U34:$AB34,0))=INDEX($C37:$J37,1,MATCH(U34,$U34:$AB34,0)),0.5,0)+IF(INDEX($C37:$J37,1,MATCH(V34,$U34:$AB34,0))=INDEX($C37:$J37,1,MATCH(W34,$U34:$AB34,0)),-0.5,0)+IF(INDEX($C37:$J37,1,MATCH(V34,$U34:$AB34,0))=INDEX($C37:$J37,1,MATCH(X34,$U34:$AB34,0)),-0.5,0))</f>
        <v>0</v>
      </c>
      <c r="W37" s="92">
        <f>IF(E34="","",IF(INDEX($C37:$J37,1,MATCH(W34,$U34:$AB34,0))=INDEX($C37:$J37,1,MATCH(U34,$U34:$AB34,0)),0.5,0)+IF(INDEX($C37:$J37,1,MATCH(W34,$U34:$AB34,0))=INDEX($C37:$J37,1,MATCH(V34,$U34:$AB34,0)),0.5,0)+IF(INDEX($C37:$J37,1,MATCH(W34,$U34:$AB34,0))=INDEX($C37:$J37,1,MATCH(X34,$U34:$AB34,0)),-0.5,0)+IF(INDEX($C37:$J37,1,MATCH(W34,$U34:$AB34,0))=INDEX($C37:$J37,1,MATCH(Y34,$U34:$AB34,0)),-0.5,0))</f>
        <v>-0.5</v>
      </c>
      <c r="X37" s="92">
        <f>IF(F34="","",IF(INDEX($C37:$J37,1,MATCH(X34,$U34:$AB34,0))=INDEX($C37:$J37,1,MATCH(V34,$U34:$AB34,0)),0.5,0)+IF(INDEX($C37:$J37,1,MATCH(X34,$U34:$AB34,0))=INDEX($C37:$J37,1,MATCH(W34,$U34:$AB34,0)),0.5,0)+IF(INDEX($C37:$J37,1,MATCH(X34,$U34:$AB34,0))=INDEX($C37:$J37,1,MATCH(Y34,$U34:$AB34,0)),-0.5,0)+IF(INDEX($C37:$J37,1,MATCH(X34,$U34:$AB34,0))=INDEX($C37:$J37,1,MATCH(Z34,$U34:$AB34,0)),-0.5,0))</f>
        <v>0.5</v>
      </c>
      <c r="Y37" s="92">
        <f>IF(G34="","",IF(INDEX($C37:$J37,1,MATCH(Y34,$U34:$AB34,0))=INDEX($C37:$J37,1,MATCH(W34,$U34:$AB34,0)),0.5,0)+IF(INDEX($C37:$J37,1,MATCH(Y34,$U34:$AB34,0))=INDEX($C37:$J37,1,MATCH(X34,$U34:$AB34,0)),0.5,0)+IF(INDEX($C37:$J37,1,MATCH(Y34,$U34:$AB34,0))=INDEX($C37:$J37,1,MATCH(Z34,$U34:$AB34,0)),-0.5,0)+IF(INDEX($C37:$J37,1,MATCH(Y34,$U34:$AB34,0))=INDEX($C37:$J37,1,MATCH(AA34,$U34:$AB34,0)),-0.5,0))</f>
        <v>0</v>
      </c>
      <c r="Z37" s="92" t="str">
        <f>IF(H34="","",IF(INDEX($C37:$J37,1,MATCH(Z34,$U34:$AB34,0))=INDEX($C37:$J37,1,MATCH(X34,$U34:$AB34,0)),0.5,0)+IF(INDEX($C37:$J37,1,MATCH(Z34,$U34:$AB34,0))=INDEX($C37:$J37,1,MATCH(Y34,$U34:$AB34,0)),0.5,0)+IF(INDEX($C37:$J37,1,MATCH(Z34,$U34:$AB34,0))=INDEX($C37:$J37,1,MATCH(AA34,$U34:$AB34,0)),-0.5,0)+IF(INDEX($C37:$J37,1,MATCH(Z34,$U34:$AB34,0))=INDEX($C37:$J37,1,MATCH(AB34,$U34:$AB34,0)),-0.5,0))</f>
        <v/>
      </c>
      <c r="AA37" s="92" t="str">
        <f>IF(I34="","",IF(INDEX($C37:$J37,1,MATCH(AA34,$U34:$AB34,0))=INDEX($C37:$J37,1,MATCH(Y34,$U34:$AB34,0)),0.5,0)+IF(INDEX($C37:$J37,1,MATCH(AA34,$U34:$AB34,0))=INDEX($C37:$J37,1,MATCH(Z34,$U34:$AB34,0)),0.5,0)+IF(INDEX($C37:$J37,1,MATCH(AA34,$U34:$AB34,0))=INDEX($C37:$J37,1,MATCH(AB34,$U34:$AB34,0)),-0.5,0))</f>
        <v/>
      </c>
      <c r="AB37" s="92" t="str">
        <f>IF(J34="","",IF(INDEX($C37:$J37,1,MATCH(AB34,$U34:$AB34,0))=INDEX($C37:$J37,1,MATCH(Z34,$U34:$AB34,0)),0.5,0)+IF(INDEX($C37:$J37,1,MATCH(AB34,$U34:$AB34,0))=INDEX($C37:$J37,1,MATCH(AA34,$U34:$AB34,0)),0.5,0))</f>
        <v/>
      </c>
    </row>
    <row r="38" spans="1:28" ht="14.4" x14ac:dyDescent="0.25">
      <c r="A38" s="123" t="s">
        <v>365</v>
      </c>
      <c r="B38" s="123" t="s">
        <v>17</v>
      </c>
      <c r="C38" s="25">
        <v>2</v>
      </c>
      <c r="D38" s="25">
        <v>247</v>
      </c>
      <c r="E38" s="25">
        <v>96</v>
      </c>
      <c r="F38" s="25">
        <v>150</v>
      </c>
      <c r="G38" s="25">
        <v>65</v>
      </c>
      <c r="H38" s="25">
        <v>123</v>
      </c>
      <c r="I38" s="25"/>
      <c r="J38" s="41"/>
      <c r="K38" s="65"/>
      <c r="L38" s="43"/>
      <c r="M38" s="26"/>
      <c r="N38" s="26"/>
      <c r="O38" s="26"/>
      <c r="P38" s="26"/>
      <c r="Q38" s="26"/>
      <c r="R38" s="26"/>
      <c r="S38" s="31"/>
      <c r="T38" s="71"/>
      <c r="U38" s="109" t="str">
        <f>IF(C38="","",IF(ISERROR(VLOOKUP(C38,Athletes!$A:$C,3,FALSE)),"?",VLOOKUP(C38,Athletes!$A:$C,3,FALSE)))</f>
        <v>Brighton</v>
      </c>
      <c r="V38" s="109" t="str">
        <f>IF(D38="","",IF(ISERROR(VLOOKUP(D38,Athletes!$A:$C,3,FALSE)),"?",VLOOKUP(D38,Athletes!$A:$C,3,FALSE)))</f>
        <v>Worthing</v>
      </c>
      <c r="W38" s="109" t="str">
        <f>IF(E38="","",IF(ISERROR(VLOOKUP(E38,Athletes!$A:$C,3,FALSE)),"?",VLOOKUP(E38,Athletes!$A:$C,3,FALSE)))</f>
        <v>Chichester</v>
      </c>
      <c r="X38" s="109" t="str">
        <f>IF(F38="","",IF(ISERROR(VLOOKUP(F38,Athletes!$A:$C,3,FALSE)),"?",VLOOKUP(F38,Athletes!$A:$C,3,FALSE)))</f>
        <v>Horsham</v>
      </c>
      <c r="Y38" s="109" t="str">
        <f>IF(G38="","",IF(ISERROR(VLOOKUP(G38,Athletes!$A:$C,3,FALSE)),"?",VLOOKUP(G38,Athletes!$A:$C,3,FALSE)))</f>
        <v>Crawley</v>
      </c>
      <c r="Z38" s="109" t="str">
        <f>IF(H38="","",IF(ISERROR(VLOOKUP(H38,Athletes!$A:$C,3,FALSE)),"?",VLOOKUP(H38,Athletes!$A:$C,3,FALSE)))</f>
        <v>Haywards Heath</v>
      </c>
      <c r="AA38" s="109" t="str">
        <f>IF(I38="","",IF(ISERROR(VLOOKUP(I38,Athletes!$A:$C,3,FALSE)),"?",VLOOKUP(I38,Athletes!$A:$C,3,FALSE)))</f>
        <v/>
      </c>
      <c r="AB38" s="109" t="str">
        <f>IF(J38="","",IF(ISERROR(VLOOKUP(J38,Athletes!$A:$C,3,FALSE)),"?",VLOOKUP(J38,Athletes!$A:$C,3,FALSE)))</f>
        <v/>
      </c>
    </row>
    <row r="39" spans="1:28" ht="14.4" x14ac:dyDescent="0.25">
      <c r="A39" s="124"/>
      <c r="B39" s="124"/>
      <c r="C39" s="92" t="str">
        <f>IF(C38="","",IF(ISERROR(VLOOKUP(C38,Athletes!$A:$B,2,FALSE)),"?",VLOOKUP(C38,Athletes!$A:$B,2,FALSE)))</f>
        <v>Cecelia Eke</v>
      </c>
      <c r="D39" s="92" t="str">
        <f>IF(D38="","",IF(ISERROR(VLOOKUP(D38,Athletes!$A:$B,2,FALSE)),"?",VLOOKUP(D38,Athletes!$A:$B,2,FALSE)))</f>
        <v>Eva-Betsy Taylor</v>
      </c>
      <c r="E39" s="92" t="str">
        <f>IF(E38="","",IF(ISERROR(VLOOKUP(E38,Athletes!$A:$B,2,FALSE)),"?",VLOOKUP(E38,Athletes!$A:$B,2,FALSE)))</f>
        <v>Tilly Goodband</v>
      </c>
      <c r="F39" s="92" t="str">
        <f>IF(F38="","",IF(ISERROR(VLOOKUP(F38,Athletes!$A:$B,2,FALSE)),"?",VLOOKUP(F38,Athletes!$A:$B,2,FALSE)))</f>
        <v>Arabella  Davies-Jones</v>
      </c>
      <c r="G39" s="92" t="str">
        <f>IF(G38="","",IF(ISERROR(VLOOKUP(G38,Athletes!$A:$B,2,FALSE)),"?",VLOOKUP(G38,Athletes!$A:$B,2,FALSE)))</f>
        <v>Charlotte Tilley</v>
      </c>
      <c r="H39" s="92" t="str">
        <f>IF(H38="","",IF(ISERROR(VLOOKUP(H38,Athletes!$A:$B,2,FALSE)),"?",VLOOKUP(H38,Athletes!$A:$B,2,FALSE)))</f>
        <v>Lucy Roderick</v>
      </c>
      <c r="I39" s="92" t="str">
        <f>IF(I38="","",IF(ISERROR(VLOOKUP(I38,Athletes!$A:$B,2,FALSE)),"?",VLOOKUP(I38,Athletes!$A:$B,2,FALSE)))</f>
        <v/>
      </c>
      <c r="J39" s="92" t="str">
        <f>IF(J38="","",IF(ISERROR(VLOOKUP(J38,Athletes!$A:$B,2,FALSE)),"?",VLOOKUP(J38,Athletes!$A:$B,2,FALSE)))</f>
        <v/>
      </c>
      <c r="K39" s="65"/>
      <c r="L39" s="44"/>
      <c r="M39" s="22"/>
      <c r="N39" s="22"/>
      <c r="O39" s="22"/>
      <c r="P39" s="22"/>
      <c r="Q39" s="22"/>
      <c r="R39" s="22"/>
      <c r="S39" s="30"/>
      <c r="T39" s="71"/>
      <c r="U39" s="18"/>
      <c r="V39" s="18"/>
      <c r="W39" s="18"/>
      <c r="X39" s="18"/>
      <c r="Y39" s="18"/>
      <c r="Z39" s="18"/>
      <c r="AA39" s="18"/>
      <c r="AB39" s="18"/>
    </row>
    <row r="40" spans="1:28" ht="14.4" x14ac:dyDescent="0.25">
      <c r="A40" s="124"/>
      <c r="B40" s="124"/>
      <c r="C40" s="92" t="str">
        <f>IF(C38="","",IF(ISERROR(VLOOKUP(C38,Athletes!$A:$C,3,FALSE)),"?",VLOOKUP(C38,Athletes!$A:$C,3,FALSE)))</f>
        <v>Brighton</v>
      </c>
      <c r="D40" s="92" t="str">
        <f>IF(D38="","",IF(ISERROR(VLOOKUP(D38,Athletes!$A:$C,3,FALSE)),"?",VLOOKUP(D38,Athletes!$A:$C,3,FALSE)))</f>
        <v>Worthing</v>
      </c>
      <c r="E40" s="92" t="str">
        <f>IF(E38="","",IF(ISERROR(VLOOKUP(E38,Athletes!$A:$C,3,FALSE)),"?",VLOOKUP(E38,Athletes!$A:$C,3,FALSE)))</f>
        <v>Chichester</v>
      </c>
      <c r="F40" s="92" t="str">
        <f>IF(F38="","",IF(ISERROR(VLOOKUP(F38,Athletes!$A:$C,3,FALSE)),"?",VLOOKUP(F38,Athletes!$A:$C,3,FALSE)))</f>
        <v>Horsham</v>
      </c>
      <c r="G40" s="92" t="str">
        <f>IF(G38="","",IF(ISERROR(VLOOKUP(G38,Athletes!$A:$C,3,FALSE)),"?",VLOOKUP(G38,Athletes!$A:$C,3,FALSE)))</f>
        <v>Crawley</v>
      </c>
      <c r="H40" s="92" t="str">
        <f>IF(H38="","",IF(ISERROR(VLOOKUP(H38,Athletes!$A:$C,3,FALSE)),"?",VLOOKUP(H38,Athletes!$A:$C,3,FALSE)))</f>
        <v>Haywards Heath</v>
      </c>
      <c r="I40" s="92" t="str">
        <f>IF(I38="","",IF(ISERROR(VLOOKUP(I38,Athletes!$A:$C,3,FALSE)),"?",VLOOKUP(I38,Athletes!$A:$C,3,FALSE)))</f>
        <v/>
      </c>
      <c r="J40" s="92" t="str">
        <f>IF(J38="","",IF(ISERROR(VLOOKUP(J38,Athletes!$A:$C,3,FALSE)),"?",VLOOKUP(J38,Athletes!$A:$C,3,FALSE)))</f>
        <v/>
      </c>
      <c r="K40" s="65"/>
      <c r="L40" s="44"/>
      <c r="M40" s="22"/>
      <c r="N40" s="22"/>
      <c r="O40" s="22"/>
      <c r="P40" s="22"/>
      <c r="Q40" s="22"/>
      <c r="R40" s="22"/>
      <c r="S40" s="30"/>
      <c r="T40" s="71"/>
      <c r="U40" s="18"/>
      <c r="V40" s="18"/>
      <c r="W40" s="18"/>
      <c r="X40" s="18"/>
      <c r="Y40" s="18"/>
      <c r="Z40" s="18"/>
      <c r="AA40" s="18"/>
      <c r="AB40" s="18"/>
    </row>
    <row r="41" spans="1:28" ht="14.4" x14ac:dyDescent="0.25">
      <c r="A41" s="124"/>
      <c r="B41" s="125"/>
      <c r="C41" s="77">
        <v>5.94</v>
      </c>
      <c r="D41" s="77">
        <v>5.45</v>
      </c>
      <c r="E41" s="77">
        <v>5.18</v>
      </c>
      <c r="F41" s="77">
        <v>4.92</v>
      </c>
      <c r="G41" s="77">
        <v>4.5</v>
      </c>
      <c r="H41" s="77">
        <v>4.12</v>
      </c>
      <c r="I41" s="77"/>
      <c r="J41" s="84"/>
      <c r="K41" s="65"/>
      <c r="L41" s="92">
        <f t="shared" ref="L41:S41" si="12">IF(ISERROR(MATCH(L$1,$U38:$AB38,0)),"",9-MATCH(L$1,$U38:$AB38,0)+IF(ISERROR(MATCH(L$1,$U38:$AB38,0)),0,INDEX($U41:$AB41,1,MATCH(L$1,$U38:$AB38,0))))</f>
        <v>8</v>
      </c>
      <c r="M41" s="92">
        <f t="shared" si="12"/>
        <v>4</v>
      </c>
      <c r="N41" s="92">
        <f t="shared" si="12"/>
        <v>6</v>
      </c>
      <c r="O41" s="92">
        <f t="shared" si="12"/>
        <v>3</v>
      </c>
      <c r="P41" s="92">
        <f t="shared" si="12"/>
        <v>5</v>
      </c>
      <c r="Q41" s="92" t="str">
        <f t="shared" si="12"/>
        <v/>
      </c>
      <c r="R41" s="92" t="str">
        <f t="shared" si="12"/>
        <v/>
      </c>
      <c r="S41" s="92">
        <f t="shared" si="12"/>
        <v>7</v>
      </c>
      <c r="T41" s="72"/>
      <c r="U41" s="92">
        <f>IF(C38="","",IF(INDEX($C41:$J41,1,MATCH(U38,$U38:$AB38,0))=INDEX($C41:$J41,1,MATCH(V38,$U38:$AB38,0)),-0.5,0)+IF(INDEX($C41:$J41,1,MATCH(U38,$U38:$AB38,0))=INDEX($C41:$J41,1,MATCH(W38,$U38:$AB38,0)),-0.5,0))</f>
        <v>0</v>
      </c>
      <c r="V41" s="92">
        <f>IF(D38="","",IF(INDEX($C41:$J41,1,MATCH(V38,$U38:$AB38,0))=INDEX($C41:$J41,1,MATCH(U38,$U38:$AB38,0)),0.5,0)+IF(INDEX($C41:$J41,1,MATCH(V38,$U38:$AB38,0))=INDEX($C41:$J41,1,MATCH(W38,$U38:$AB38,0)),-0.5,0)+IF(INDEX($C41:$J41,1,MATCH(V38,$U38:$AB38,0))=INDEX($C41:$J41,1,MATCH(X38,$U38:$AB38,0)),-0.5,0))</f>
        <v>0</v>
      </c>
      <c r="W41" s="92">
        <f>IF(E38="","",IF(INDEX($C41:$J41,1,MATCH(W38,$U38:$AB38,0))=INDEX($C41:$J41,1,MATCH(U38,$U38:$AB38,0)),0.5,0)+IF(INDEX($C41:$J41,1,MATCH(W38,$U38:$AB38,0))=INDEX($C41:$J41,1,MATCH(V38,$U38:$AB38,0)),0.5,0)+IF(INDEX($C41:$J41,1,MATCH(W38,$U38:$AB38,0))=INDEX($C41:$J41,1,MATCH(X38,$U38:$AB38,0)),-0.5,0)+IF(INDEX($C41:$J41,1,MATCH(W38,$U38:$AB38,0))=INDEX($C41:$J41,1,MATCH(Y38,$U38:$AB38,0)),-0.5,0))</f>
        <v>0</v>
      </c>
      <c r="X41" s="92">
        <f>IF(F38="","",IF(INDEX($C41:$J41,1,MATCH(X38,$U38:$AB38,0))=INDEX($C41:$J41,1,MATCH(V38,$U38:$AB38,0)),0.5,0)+IF(INDEX($C41:$J41,1,MATCH(X38,$U38:$AB38,0))=INDEX($C41:$J41,1,MATCH(W38,$U38:$AB38,0)),0.5,0)+IF(INDEX($C41:$J41,1,MATCH(X38,$U38:$AB38,0))=INDEX($C41:$J41,1,MATCH(Y38,$U38:$AB38,0)),-0.5,0)+IF(INDEX($C41:$J41,1,MATCH(X38,$U38:$AB38,0))=INDEX($C41:$J41,1,MATCH(Z38,$U38:$AB38,0)),-0.5,0))</f>
        <v>0</v>
      </c>
      <c r="Y41" s="92">
        <f>IF(G38="","",IF(INDEX($C41:$J41,1,MATCH(Y38,$U38:$AB38,0))=INDEX($C41:$J41,1,MATCH(W38,$U38:$AB38,0)),0.5,0)+IF(INDEX($C41:$J41,1,MATCH(Y38,$U38:$AB38,0))=INDEX($C41:$J41,1,MATCH(X38,$U38:$AB38,0)),0.5,0)+IF(INDEX($C41:$J41,1,MATCH(Y38,$U38:$AB38,0))=INDEX($C41:$J41,1,MATCH(Z38,$U38:$AB38,0)),-0.5,0)+IF(INDEX($C41:$J41,1,MATCH(Y38,$U38:$AB38,0))=INDEX($C41:$J41,1,MATCH(AA38,$U38:$AB38,0)),-0.5,0))</f>
        <v>0</v>
      </c>
      <c r="Z41" s="92">
        <f>IF(H38="","",IF(INDEX($C41:$J41,1,MATCH(Z38,$U38:$AB38,0))=INDEX($C41:$J41,1,MATCH(X38,$U38:$AB38,0)),0.5,0)+IF(INDEX($C41:$J41,1,MATCH(Z38,$U38:$AB38,0))=INDEX($C41:$J41,1,MATCH(Y38,$U38:$AB38,0)),0.5,0)+IF(INDEX($C41:$J41,1,MATCH(Z38,$U38:$AB38,0))=INDEX($C41:$J41,1,MATCH(AA38,$U38:$AB38,0)),-0.5,0)+IF(INDEX($C41:$J41,1,MATCH(Z38,$U38:$AB38,0))=INDEX($C41:$J41,1,MATCH(AB38,$U38:$AB38,0)),-0.5,0))</f>
        <v>0</v>
      </c>
      <c r="AA41" s="92" t="str">
        <f>IF(I38="","",IF(INDEX($C41:$J41,1,MATCH(AA38,$U38:$AB38,0))=INDEX($C41:$J41,1,MATCH(Y38,$U38:$AB38,0)),0.5,0)+IF(INDEX($C41:$J41,1,MATCH(AA38,$U38:$AB38,0))=INDEX($C41:$J41,1,MATCH(Z38,$U38:$AB38,0)),0.5,0)+IF(INDEX($C41:$J41,1,MATCH(AA38,$U38:$AB38,0))=INDEX($C41:$J41,1,MATCH(AB38,$U38:$AB38,0)),-0.5,0))</f>
        <v/>
      </c>
      <c r="AB41" s="92" t="str">
        <f>IF(J38="","",IF(INDEX($C41:$J41,1,MATCH(AB38,$U38:$AB38,0))=INDEX($C41:$J41,1,MATCH(Z38,$U38:$AB38,0)),0.5,0)+IF(INDEX($C41:$J41,1,MATCH(AB38,$U38:$AB38,0))=INDEX($C41:$J41,1,MATCH(AA38,$U38:$AB38,0)),0.5,0))</f>
        <v/>
      </c>
    </row>
    <row r="42" spans="1:28" ht="14.4" x14ac:dyDescent="0.25">
      <c r="A42" s="124"/>
      <c r="B42" s="124" t="s">
        <v>18</v>
      </c>
      <c r="C42" s="14">
        <v>8</v>
      </c>
      <c r="D42" s="14">
        <v>245</v>
      </c>
      <c r="E42" s="14">
        <v>94</v>
      </c>
      <c r="F42" s="14">
        <v>151</v>
      </c>
      <c r="G42" s="14">
        <v>60</v>
      </c>
      <c r="H42" s="14">
        <v>118</v>
      </c>
      <c r="I42" s="14"/>
      <c r="J42" s="14"/>
      <c r="K42" s="65"/>
      <c r="L42" s="22"/>
      <c r="M42" s="22"/>
      <c r="N42" s="22"/>
      <c r="O42" s="22"/>
      <c r="P42" s="22"/>
      <c r="Q42" s="22"/>
      <c r="R42" s="22"/>
      <c r="S42" s="30"/>
      <c r="T42" s="71"/>
      <c r="U42" s="109" t="str">
        <f>IF(C42="","",IF(ISERROR(VLOOKUP(C42,Athletes!$A:$C,3,FALSE)),"?",VLOOKUP(C42,Athletes!$A:$C,3,FALSE)))</f>
        <v>Brighton</v>
      </c>
      <c r="V42" s="109" t="str">
        <f>IF(D42="","",IF(ISERROR(VLOOKUP(D42,Athletes!$A:$C,3,FALSE)),"?",VLOOKUP(D42,Athletes!$A:$C,3,FALSE)))</f>
        <v>Worthing</v>
      </c>
      <c r="W42" s="109" t="str">
        <f>IF(E42="","",IF(ISERROR(VLOOKUP(E42,Athletes!$A:$C,3,FALSE)),"?",VLOOKUP(E42,Athletes!$A:$C,3,FALSE)))</f>
        <v>Chichester</v>
      </c>
      <c r="X42" s="109" t="str">
        <f>IF(F42="","",IF(ISERROR(VLOOKUP(F42,Athletes!$A:$C,3,FALSE)),"?",VLOOKUP(F42,Athletes!$A:$C,3,FALSE)))</f>
        <v>Horsham</v>
      </c>
      <c r="Y42" s="109" t="str">
        <f>IF(G42="","",IF(ISERROR(VLOOKUP(G42,Athletes!$A:$C,3,FALSE)),"?",VLOOKUP(G42,Athletes!$A:$C,3,FALSE)))</f>
        <v>Crawley</v>
      </c>
      <c r="Z42" s="109" t="str">
        <f>IF(H42="","",IF(ISERROR(VLOOKUP(H42,Athletes!$A:$C,3,FALSE)),"?",VLOOKUP(H42,Athletes!$A:$C,3,FALSE)))</f>
        <v>Haywards Heath</v>
      </c>
      <c r="AA42" s="109" t="str">
        <f>IF(I42="","",IF(ISERROR(VLOOKUP(I42,Athletes!$A:$C,3,FALSE)),"?",VLOOKUP(I42,Athletes!$A:$C,3,FALSE)))</f>
        <v/>
      </c>
      <c r="AB42" s="109" t="str">
        <f>IF(J42="","",IF(ISERROR(VLOOKUP(J42,Athletes!$A:$C,3,FALSE)),"?",VLOOKUP(J42,Athletes!$A:$C,3,FALSE)))</f>
        <v/>
      </c>
    </row>
    <row r="43" spans="1:28" ht="14.4" x14ac:dyDescent="0.25">
      <c r="A43" s="124"/>
      <c r="B43" s="124"/>
      <c r="C43" s="92" t="str">
        <f>IF(C42="","",IF(ISERROR(VLOOKUP(C42,Athletes!$A:$B,2,FALSE)),"?",VLOOKUP(C42,Athletes!$A:$B,2,FALSE)))</f>
        <v>Kira Dunford</v>
      </c>
      <c r="D43" s="92" t="str">
        <f>IF(D42="","",IF(ISERROR(VLOOKUP(D42,Athletes!$A:$B,2,FALSE)),"?",VLOOKUP(D42,Athletes!$A:$B,2,FALSE)))</f>
        <v>Grace Garner</v>
      </c>
      <c r="E43" s="92" t="str">
        <f>IF(E42="","",IF(ISERROR(VLOOKUP(E42,Athletes!$A:$B,2,FALSE)),"?",VLOOKUP(E42,Athletes!$A:$B,2,FALSE)))</f>
        <v>Juliette Stangroom</v>
      </c>
      <c r="F43" s="92" t="str">
        <f>IF(F42="","",IF(ISERROR(VLOOKUP(F42,Athletes!$A:$B,2,FALSE)),"?",VLOOKUP(F42,Athletes!$A:$B,2,FALSE)))</f>
        <v>Meredith  Robertson</v>
      </c>
      <c r="G43" s="92" t="str">
        <f>IF(G42="","",IF(ISERROR(VLOOKUP(G42,Athletes!$A:$B,2,FALSE)),"?",VLOOKUP(G42,Athletes!$A:$B,2,FALSE)))</f>
        <v>Annabel Axford</v>
      </c>
      <c r="H43" s="92" t="str">
        <f>IF(H42="","",IF(ISERROR(VLOOKUP(H42,Athletes!$A:$B,2,FALSE)),"?",VLOOKUP(H42,Athletes!$A:$B,2,FALSE)))</f>
        <v>Lorna Cole</v>
      </c>
      <c r="I43" s="92" t="str">
        <f>IF(I42="","",IF(ISERROR(VLOOKUP(I42,Athletes!$A:$B,2,FALSE)),"?",VLOOKUP(I42,Athletes!$A:$B,2,FALSE)))</f>
        <v/>
      </c>
      <c r="J43" s="92" t="str">
        <f>IF(J42="","",IF(ISERROR(VLOOKUP(J42,Athletes!$A:$B,2,FALSE)),"?",VLOOKUP(J42,Athletes!$A:$B,2,FALSE)))</f>
        <v/>
      </c>
      <c r="K43" s="65"/>
      <c r="L43" s="22"/>
      <c r="M43" s="22"/>
      <c r="N43" s="22"/>
      <c r="O43" s="22"/>
      <c r="P43" s="22"/>
      <c r="Q43" s="22"/>
      <c r="R43" s="22"/>
      <c r="S43" s="30"/>
      <c r="T43" s="71"/>
      <c r="U43" s="18"/>
      <c r="V43" s="18"/>
      <c r="W43" s="18"/>
      <c r="X43" s="18"/>
      <c r="Y43" s="18"/>
      <c r="Z43" s="18"/>
      <c r="AA43" s="18"/>
      <c r="AB43" s="18"/>
    </row>
    <row r="44" spans="1:28" ht="14.4" x14ac:dyDescent="0.25">
      <c r="A44" s="124"/>
      <c r="B44" s="124"/>
      <c r="C44" s="92" t="str">
        <f>IF(C42="","",IF(ISERROR(VLOOKUP(C42,Athletes!$A:$C,3,FALSE)),"?",VLOOKUP(C42,Athletes!$A:$C,3,FALSE)))</f>
        <v>Brighton</v>
      </c>
      <c r="D44" s="92" t="str">
        <f>IF(D42="","",IF(ISERROR(VLOOKUP(D42,Athletes!$A:$C,3,FALSE)),"?",VLOOKUP(D42,Athletes!$A:$C,3,FALSE)))</f>
        <v>Worthing</v>
      </c>
      <c r="E44" s="92" t="str">
        <f>IF(E42="","",IF(ISERROR(VLOOKUP(E42,Athletes!$A:$C,3,FALSE)),"?",VLOOKUP(E42,Athletes!$A:$C,3,FALSE)))</f>
        <v>Chichester</v>
      </c>
      <c r="F44" s="92" t="str">
        <f>IF(F42="","",IF(ISERROR(VLOOKUP(F42,Athletes!$A:$C,3,FALSE)),"?",VLOOKUP(F42,Athletes!$A:$C,3,FALSE)))</f>
        <v>Horsham</v>
      </c>
      <c r="G44" s="92" t="str">
        <f>IF(G42="","",IF(ISERROR(VLOOKUP(G42,Athletes!$A:$C,3,FALSE)),"?",VLOOKUP(G42,Athletes!$A:$C,3,FALSE)))</f>
        <v>Crawley</v>
      </c>
      <c r="H44" s="92" t="str">
        <f>IF(H42="","",IF(ISERROR(VLOOKUP(H42,Athletes!$A:$C,3,FALSE)),"?",VLOOKUP(H42,Athletes!$A:$C,3,FALSE)))</f>
        <v>Haywards Heath</v>
      </c>
      <c r="I44" s="92" t="str">
        <f>IF(I42="","",IF(ISERROR(VLOOKUP(I42,Athletes!$A:$C,3,FALSE)),"?",VLOOKUP(I42,Athletes!$A:$C,3,FALSE)))</f>
        <v/>
      </c>
      <c r="J44" s="92" t="str">
        <f>IF(J43="","",IF(ISERROR(VLOOKUP(J43,Athletes!$A:$B,2,FALSE)),"?",VLOOKUP(J43,Athletes!$A:$B,2,FALSE)))</f>
        <v/>
      </c>
      <c r="K44" s="65"/>
      <c r="L44" s="22"/>
      <c r="M44" s="22"/>
      <c r="N44" s="22"/>
      <c r="O44" s="22"/>
      <c r="P44" s="22"/>
      <c r="Q44" s="22"/>
      <c r="R44" s="22"/>
      <c r="S44" s="30"/>
      <c r="T44" s="71"/>
      <c r="U44" s="18"/>
      <c r="V44" s="18"/>
      <c r="W44" s="18"/>
      <c r="X44" s="18"/>
      <c r="Y44" s="18"/>
      <c r="Z44" s="18"/>
      <c r="AA44" s="18"/>
      <c r="AB44" s="18"/>
    </row>
    <row r="45" spans="1:28" ht="14.4" x14ac:dyDescent="0.25">
      <c r="A45" s="125"/>
      <c r="B45" s="125"/>
      <c r="C45" s="77">
        <v>5.54</v>
      </c>
      <c r="D45" s="77">
        <v>5.32</v>
      </c>
      <c r="E45" s="77">
        <v>4.96</v>
      </c>
      <c r="F45" s="77">
        <v>4.78</v>
      </c>
      <c r="G45" s="77">
        <v>4.3499999999999996</v>
      </c>
      <c r="H45" s="77">
        <v>3.58</v>
      </c>
      <c r="I45" s="77"/>
      <c r="J45" s="77"/>
      <c r="K45" s="65"/>
      <c r="L45" s="92">
        <f t="shared" ref="L45:S45" si="13">IF(ISERROR(MATCH(L$1,$U42:$AB42,0)),"",9-MATCH(L$1,$U42:$AB42,0)+IF(ISERROR(MATCH(L$1,$U42:$AB42,0)),0,INDEX($U45:$AB45,1,MATCH(L$1,$U42:$AB42,0))))</f>
        <v>8</v>
      </c>
      <c r="M45" s="92">
        <f t="shared" si="13"/>
        <v>4</v>
      </c>
      <c r="N45" s="92">
        <f t="shared" si="13"/>
        <v>6</v>
      </c>
      <c r="O45" s="92">
        <f t="shared" si="13"/>
        <v>3</v>
      </c>
      <c r="P45" s="92">
        <f t="shared" si="13"/>
        <v>5</v>
      </c>
      <c r="Q45" s="92" t="str">
        <f t="shared" si="13"/>
        <v/>
      </c>
      <c r="R45" s="92" t="str">
        <f t="shared" si="13"/>
        <v/>
      </c>
      <c r="S45" s="92">
        <f t="shared" si="13"/>
        <v>7</v>
      </c>
      <c r="T45" s="72"/>
      <c r="U45" s="92">
        <f>IF(C42="","",IF(INDEX($C45:$J45,1,MATCH(U42,$U42:$AB42,0))=INDEX($C45:$J45,1,MATCH(V42,$U42:$AB42,0)),-0.5,0)+IF(INDEX($C45:$J45,1,MATCH(U42,$U42:$AB42,0))=INDEX($C45:$J45,1,MATCH(W42,$U42:$AB42,0)),-0.5,0))</f>
        <v>0</v>
      </c>
      <c r="V45" s="92">
        <f>IF(D42="","",IF(INDEX($C45:$J45,1,MATCH(V42,$U42:$AB42,0))=INDEX($C45:$J45,1,MATCH(U42,$U42:$AB42,0)),0.5,0)+IF(INDEX($C45:$J45,1,MATCH(V42,$U42:$AB42,0))=INDEX($C45:$J45,1,MATCH(W42,$U42:$AB42,0)),-0.5,0)+IF(INDEX($C45:$J45,1,MATCH(V42,$U42:$AB42,0))=INDEX($C45:$J45,1,MATCH(X42,$U42:$AB42,0)),-0.5,0))</f>
        <v>0</v>
      </c>
      <c r="W45" s="92">
        <f>IF(E42="","",IF(INDEX($C45:$J45,1,MATCH(W42,$U42:$AB42,0))=INDEX($C45:$J45,1,MATCH(U42,$U42:$AB42,0)),0.5,0)+IF(INDEX($C45:$J45,1,MATCH(W42,$U42:$AB42,0))=INDEX($C45:$J45,1,MATCH(V42,$U42:$AB42,0)),0.5,0)+IF(INDEX($C45:$J45,1,MATCH(W42,$U42:$AB42,0))=INDEX($C45:$J45,1,MATCH(X42,$U42:$AB42,0)),-0.5,0)+IF(INDEX($C45:$J45,1,MATCH(W42,$U42:$AB42,0))=INDEX($C45:$J45,1,MATCH(Y42,$U42:$AB42,0)),-0.5,0))</f>
        <v>0</v>
      </c>
      <c r="X45" s="92">
        <f>IF(F42="","",IF(INDEX($C45:$J45,1,MATCH(X42,$U42:$AB42,0))=INDEX($C45:$J45,1,MATCH(V42,$U42:$AB42,0)),0.5,0)+IF(INDEX($C45:$J45,1,MATCH(X42,$U42:$AB42,0))=INDEX($C45:$J45,1,MATCH(W42,$U42:$AB42,0)),0.5,0)+IF(INDEX($C45:$J45,1,MATCH(X42,$U42:$AB42,0))=INDEX($C45:$J45,1,MATCH(Y42,$U42:$AB42,0)),-0.5,0)+IF(INDEX($C45:$J45,1,MATCH(X42,$U42:$AB42,0))=INDEX($C45:$J45,1,MATCH(Z42,$U42:$AB42,0)),-0.5,0))</f>
        <v>0</v>
      </c>
      <c r="Y45" s="92">
        <f>IF(G42="","",IF(INDEX($C45:$J45,1,MATCH(Y42,$U42:$AB42,0))=INDEX($C45:$J45,1,MATCH(W42,$U42:$AB42,0)),0.5,0)+IF(INDEX($C45:$J45,1,MATCH(Y42,$U42:$AB42,0))=INDEX($C45:$J45,1,MATCH(X42,$U42:$AB42,0)),0.5,0)+IF(INDEX($C45:$J45,1,MATCH(Y42,$U42:$AB42,0))=INDEX($C45:$J45,1,MATCH(Z42,$U42:$AB42,0)),-0.5,0)+IF(INDEX($C45:$J45,1,MATCH(Y42,$U42:$AB42,0))=INDEX($C45:$J45,1,MATCH(AA42,$U42:$AB42,0)),-0.5,0))</f>
        <v>0</v>
      </c>
      <c r="Z45" s="92">
        <f>IF(H42="","",IF(INDEX($C45:$J45,1,MATCH(Z42,$U42:$AB42,0))=INDEX($C45:$J45,1,MATCH(X42,$U42:$AB42,0)),0.5,0)+IF(INDEX($C45:$J45,1,MATCH(Z42,$U42:$AB42,0))=INDEX($C45:$J45,1,MATCH(Y42,$U42:$AB42,0)),0.5,0)+IF(INDEX($C45:$J45,1,MATCH(Z42,$U42:$AB42,0))=INDEX($C45:$J45,1,MATCH(AA42,$U42:$AB42,0)),-0.5,0)+IF(INDEX($C45:$J45,1,MATCH(Z42,$U42:$AB42,0))=INDEX($C45:$J45,1,MATCH(AB42,$U42:$AB42,0)),-0.5,0))</f>
        <v>0</v>
      </c>
      <c r="AA45" s="92" t="str">
        <f>IF(I42="","",IF(INDEX($C45:$J45,1,MATCH(AA42,$U42:$AB42,0))=INDEX($C45:$J45,1,MATCH(Y42,$U42:$AB42,0)),0.5,0)+IF(INDEX($C45:$J45,1,MATCH(AA42,$U42:$AB42,0))=INDEX($C45:$J45,1,MATCH(Z42,$U42:$AB42,0)),0.5,0)+IF(INDEX($C45:$J45,1,MATCH(AA42,$U42:$AB42,0))=INDEX($C45:$J45,1,MATCH(AB42,$U42:$AB42,0)),-0.5,0))</f>
        <v/>
      </c>
      <c r="AB45" s="92" t="str">
        <f>IF(J42="","",IF(INDEX($C45:$J45,1,MATCH(AB42,$U42:$AB42,0))=INDEX($C45:$J45,1,MATCH(Z42,$U42:$AB42,0)),0.5,0)+IF(INDEX($C45:$J45,1,MATCH(AB42,$U42:$AB42,0))=INDEX($C45:$J45,1,MATCH(AA42,$U42:$AB42,0)),0.5,0))</f>
        <v/>
      </c>
    </row>
    <row r="46" spans="1:28" ht="14.4" x14ac:dyDescent="0.25">
      <c r="A46" s="124" t="s">
        <v>24</v>
      </c>
      <c r="B46" s="123" t="s">
        <v>17</v>
      </c>
      <c r="C46" s="25">
        <v>244</v>
      </c>
      <c r="D46" s="25">
        <v>211</v>
      </c>
      <c r="E46" s="25">
        <v>95</v>
      </c>
      <c r="F46" s="25">
        <v>61</v>
      </c>
      <c r="G46" s="25">
        <v>152</v>
      </c>
      <c r="H46" s="25">
        <v>2</v>
      </c>
      <c r="I46" s="25">
        <v>111</v>
      </c>
      <c r="J46" s="48"/>
      <c r="K46" s="68"/>
      <c r="L46" s="43"/>
      <c r="M46" s="26"/>
      <c r="N46" s="26"/>
      <c r="O46" s="26"/>
      <c r="P46" s="26"/>
      <c r="Q46" s="26"/>
      <c r="R46" s="26"/>
      <c r="S46" s="31"/>
      <c r="T46" s="71"/>
      <c r="U46" s="92" t="str">
        <f>IF(C46="","",IF(ISERROR(VLOOKUP(C46,Athletes!$A:$C,3,FALSE)),"?",VLOOKUP(C46,Athletes!$A:$C,3,FALSE)))</f>
        <v>Worthing</v>
      </c>
      <c r="V46" s="92" t="str">
        <f>IF(D46="","",IF(ISERROR(VLOOKUP(D46,Athletes!$A:$C,3,FALSE)),"?",VLOOKUP(D46,Athletes!$A:$C,3,FALSE)))</f>
        <v>Phoenix</v>
      </c>
      <c r="W46" s="92" t="str">
        <f>IF(E46="","",IF(ISERROR(VLOOKUP(E46,Athletes!$A:$C,3,FALSE)),"?",VLOOKUP(E46,Athletes!$A:$C,3,FALSE)))</f>
        <v>Chichester</v>
      </c>
      <c r="X46" s="92" t="str">
        <f>IF(F46="","",IF(ISERROR(VLOOKUP(F46,Athletes!$A:$C,3,FALSE)),"?",VLOOKUP(F46,Athletes!$A:$C,3,FALSE)))</f>
        <v>Crawley</v>
      </c>
      <c r="Y46" s="92" t="str">
        <f>IF(G46="","",IF(ISERROR(VLOOKUP(G46,Athletes!$A:$C,3,FALSE)),"?",VLOOKUP(G46,Athletes!$A:$C,3,FALSE)))</f>
        <v>Horsham</v>
      </c>
      <c r="Z46" s="92" t="str">
        <f>IF(H46="","",IF(ISERROR(VLOOKUP(H46,Athletes!$A:$C,3,FALSE)),"?",VLOOKUP(H46,Athletes!$A:$C,3,FALSE)))</f>
        <v>Brighton</v>
      </c>
      <c r="AA46" s="92" t="str">
        <f>IF(I46="","",IF(ISERROR(VLOOKUP(I46,Athletes!$A:$C,3,FALSE)),"?",VLOOKUP(I46,Athletes!$A:$C,3,FALSE)))</f>
        <v>Haywards Heath</v>
      </c>
      <c r="AB46" s="92" t="str">
        <f>IF(J46="","",IF(ISERROR(VLOOKUP(J46,Athletes!$A:$C,3,FALSE)),"?",VLOOKUP(J46,Athletes!$A:$C,3,FALSE)))</f>
        <v/>
      </c>
    </row>
    <row r="47" spans="1:28" ht="14.4" x14ac:dyDescent="0.25">
      <c r="A47" s="124"/>
      <c r="B47" s="124"/>
      <c r="C47" s="92" t="str">
        <f>IF(C46="","",IF(ISERROR(VLOOKUP(C46,Athletes!$A:$B,2,FALSE)),"?",VLOOKUP(C46,Athletes!$A:$B,2,FALSE)))</f>
        <v>Isabel Grigg</v>
      </c>
      <c r="D47" s="92" t="str">
        <f>IF(D46="","",IF(ISERROR(VLOOKUP(D46,Athletes!$A:$B,2,FALSE)),"?",VLOOKUP(D46,Athletes!$A:$B,2,FALSE)))</f>
        <v>Joli Wong</v>
      </c>
      <c r="E47" s="92" t="str">
        <f>IF(E46="","",IF(ISERROR(VLOOKUP(E46,Athletes!$A:$B,2,FALSE)),"?",VLOOKUP(E46,Athletes!$A:$B,2,FALSE)))</f>
        <v>Kitty Goodband</v>
      </c>
      <c r="F47" s="92" t="str">
        <f>IF(F46="","",IF(ISERROR(VLOOKUP(F46,Athletes!$A:$B,2,FALSE)),"?",VLOOKUP(F46,Athletes!$A:$B,2,FALSE)))</f>
        <v>Ella Clark</v>
      </c>
      <c r="G47" s="92" t="str">
        <f>IF(G46="","",IF(ISERROR(VLOOKUP(G46,Athletes!$A:$B,2,FALSE)),"?",VLOOKUP(G46,Athletes!$A:$B,2,FALSE)))</f>
        <v>Evie  Delahunt</v>
      </c>
      <c r="H47" s="92" t="str">
        <f>IF(H46="","",IF(ISERROR(VLOOKUP(H46,Athletes!$A:$B,2,FALSE)),"?",VLOOKUP(H46,Athletes!$A:$B,2,FALSE)))</f>
        <v>Cecelia Eke</v>
      </c>
      <c r="I47" s="92" t="str">
        <f>IF(I46="","",IF(ISERROR(VLOOKUP(I46,Athletes!$A:$B,2,FALSE)),"?",VLOOKUP(I46,Athletes!$A:$B,2,FALSE)))</f>
        <v>Jessie Diack</v>
      </c>
      <c r="J47" s="92" t="str">
        <f>IF(J46="","",IF(ISERROR(VLOOKUP(J46,Athletes!$A:$B,2,FALSE)),"?",VLOOKUP(J46,Athletes!$A:$B,2,FALSE)))</f>
        <v/>
      </c>
      <c r="K47" s="68"/>
      <c r="L47" s="44"/>
      <c r="M47" s="22"/>
      <c r="N47" s="22"/>
      <c r="O47" s="22"/>
      <c r="P47" s="22"/>
      <c r="Q47" s="22"/>
      <c r="R47" s="22"/>
      <c r="S47" s="30"/>
      <c r="T47" s="71"/>
      <c r="U47" s="18"/>
      <c r="V47" s="18"/>
      <c r="W47" s="18"/>
      <c r="X47" s="18"/>
      <c r="Y47" s="18"/>
      <c r="Z47" s="18"/>
      <c r="AA47" s="18"/>
      <c r="AB47" s="18"/>
    </row>
    <row r="48" spans="1:28" ht="14.4" x14ac:dyDescent="0.25">
      <c r="A48" s="124"/>
      <c r="B48" s="124"/>
      <c r="C48" s="92" t="str">
        <f>IF(C46="","",IF(ISERROR(VLOOKUP(C46,Athletes!$A:$C,3,FALSE)),"?",VLOOKUP(C46,Athletes!$A:$C,3,FALSE)))</f>
        <v>Worthing</v>
      </c>
      <c r="D48" s="92" t="str">
        <f>IF(D46="","",IF(ISERROR(VLOOKUP(D46,Athletes!$A:$C,3,FALSE)),"?",VLOOKUP(D46,Athletes!$A:$C,3,FALSE)))</f>
        <v>Phoenix</v>
      </c>
      <c r="E48" s="92" t="str">
        <f>IF(E46="","",IF(ISERROR(VLOOKUP(E46,Athletes!$A:$C,3,FALSE)),"?",VLOOKUP(E46,Athletes!$A:$C,3,FALSE)))</f>
        <v>Chichester</v>
      </c>
      <c r="F48" s="92" t="str">
        <f>IF(F46="","",IF(ISERROR(VLOOKUP(F46,Athletes!$A:$C,3,FALSE)),"?",VLOOKUP(F46,Athletes!$A:$C,3,FALSE)))</f>
        <v>Crawley</v>
      </c>
      <c r="G48" s="92" t="str">
        <f>IF(G46="","",IF(ISERROR(VLOOKUP(G46,Athletes!$A:$C,3,FALSE)),"?",VLOOKUP(G46,Athletes!$A:$C,3,FALSE)))</f>
        <v>Horsham</v>
      </c>
      <c r="H48" s="92" t="str">
        <f>IF(H46="","",IF(ISERROR(VLOOKUP(H46,Athletes!$A:$C,3,FALSE)),"?",VLOOKUP(H46,Athletes!$A:$C,3,FALSE)))</f>
        <v>Brighton</v>
      </c>
      <c r="I48" s="92" t="str">
        <f>IF(I46="","",IF(ISERROR(VLOOKUP(I46,Athletes!$A:$C,3,FALSE)),"?",VLOOKUP(I46,Athletes!$A:$C,3,FALSE)))</f>
        <v>Haywards Heath</v>
      </c>
      <c r="J48" s="92" t="str">
        <f>IF(J46="","",IF(ISERROR(VLOOKUP(J46,Athletes!$A:$C,3,FALSE)),"?",VLOOKUP(J46,Athletes!$A:$C,3,FALSE)))</f>
        <v/>
      </c>
      <c r="K48" s="68"/>
      <c r="L48" s="44"/>
      <c r="M48" s="22"/>
      <c r="N48" s="22"/>
      <c r="O48" s="22"/>
      <c r="P48" s="22"/>
      <c r="Q48" s="22"/>
      <c r="R48" s="22"/>
      <c r="S48" s="30"/>
      <c r="T48" s="71"/>
      <c r="U48" s="18"/>
      <c r="V48" s="18"/>
      <c r="W48" s="18"/>
      <c r="X48" s="18"/>
      <c r="Y48" s="18"/>
      <c r="Z48" s="18"/>
      <c r="AA48" s="18"/>
      <c r="AB48" s="18"/>
    </row>
    <row r="49" spans="1:28" ht="14.4" x14ac:dyDescent="0.25">
      <c r="A49" s="124"/>
      <c r="B49" s="125"/>
      <c r="C49" s="24">
        <v>58</v>
      </c>
      <c r="D49" s="24">
        <v>53</v>
      </c>
      <c r="E49" s="24">
        <v>52</v>
      </c>
      <c r="F49" s="24">
        <v>51</v>
      </c>
      <c r="G49" s="24">
        <v>50</v>
      </c>
      <c r="H49" s="24">
        <v>48</v>
      </c>
      <c r="I49" s="24">
        <v>44</v>
      </c>
      <c r="J49" s="49"/>
      <c r="K49" s="68"/>
      <c r="L49" s="92">
        <f t="shared" ref="L49:S49" si="14">IF(ISERROR(MATCH(L$1,$U46:$AB46,0)),"",9-MATCH(L$1,$U46:$AB46,0)+IF(ISERROR(MATCH(L$1,$U46:$AB46,0)),0,INDEX($U49:$AB49,1,MATCH(L$1,$U46:$AB46,0))))</f>
        <v>3</v>
      </c>
      <c r="M49" s="92">
        <f t="shared" si="14"/>
        <v>5</v>
      </c>
      <c r="N49" s="92">
        <f t="shared" si="14"/>
        <v>6</v>
      </c>
      <c r="O49" s="92">
        <f t="shared" si="14"/>
        <v>2</v>
      </c>
      <c r="P49" s="92">
        <f t="shared" si="14"/>
        <v>4</v>
      </c>
      <c r="Q49" s="92" t="str">
        <f t="shared" si="14"/>
        <v/>
      </c>
      <c r="R49" s="92">
        <f t="shared" si="14"/>
        <v>7</v>
      </c>
      <c r="S49" s="92">
        <f t="shared" si="14"/>
        <v>8</v>
      </c>
      <c r="T49" s="72"/>
      <c r="U49" s="92">
        <f>IF(C46="","",IF(INDEX($C49:$J49,1,MATCH(U46,$U46:$AB46,0))=INDEX($C49:$J49,1,MATCH(V46,$U46:$AB46,0)),-0.5,0)+IF(INDEX($C49:$J49,1,MATCH(U46,$U46:$AB46,0))=INDEX($C49:$J49,1,MATCH(W46,$U46:$AB46,0)),-0.5,0))</f>
        <v>0</v>
      </c>
      <c r="V49" s="92">
        <f>IF(D46="","",IF(INDEX($C49:$J49,1,MATCH(V46,$U46:$AB46,0))=INDEX($C49:$J49,1,MATCH(U46,$U46:$AB46,0)),0.5,0)+IF(INDEX($C49:$J49,1,MATCH(V46,$U46:$AB46,0))=INDEX($C49:$J49,1,MATCH(W46,$U46:$AB46,0)),-0.5,0)+IF(INDEX($C49:$J49,1,MATCH(V46,$U46:$AB46,0))=INDEX($C49:$J49,1,MATCH(X46,$U46:$AB46,0)),-0.5,0))</f>
        <v>0</v>
      </c>
      <c r="W49" s="92">
        <f>IF(E46="","",IF(INDEX($C49:$J49,1,MATCH(W46,$U46:$AB46,0))=INDEX($C49:$J49,1,MATCH(U46,$U46:$AB46,0)),0.5,0)+IF(INDEX($C49:$J49,1,MATCH(W46,$U46:$AB46,0))=INDEX($C49:$J49,1,MATCH(V46,$U46:$AB46,0)),0.5,0)+IF(INDEX($C49:$J49,1,MATCH(W46,$U46:$AB46,0))=INDEX($C49:$J49,1,MATCH(X46,$U46:$AB46,0)),-0.5,0)+IF(INDEX($C49:$J49,1,MATCH(W46,$U46:$AB46,0))=INDEX($C49:$J49,1,MATCH(Y46,$U46:$AB46,0)),-0.5,0))</f>
        <v>0</v>
      </c>
      <c r="X49" s="92">
        <f>IF(F46="","",IF(INDEX($C49:$J49,1,MATCH(X46,$U46:$AB46,0))=INDEX($C49:$J49,1,MATCH(V46,$U46:$AB46,0)),0.5,0)+IF(INDEX($C49:$J49,1,MATCH(X46,$U46:$AB46,0))=INDEX($C49:$J49,1,MATCH(W46,$U46:$AB46,0)),0.5,0)+IF(INDEX($C49:$J49,1,MATCH(X46,$U46:$AB46,0))=INDEX($C49:$J49,1,MATCH(Y46,$U46:$AB46,0)),-0.5,0)+IF(INDEX($C49:$J49,1,MATCH(X46,$U46:$AB46,0))=INDEX($C49:$J49,1,MATCH(Z46,$U46:$AB46,0)),-0.5,0))</f>
        <v>0</v>
      </c>
      <c r="Y49" s="92">
        <f>IF(G46="","",IF(INDEX($C49:$J49,1,MATCH(Y46,$U46:$AB46,0))=INDEX($C49:$J49,1,MATCH(W46,$U46:$AB46,0)),0.5,0)+IF(INDEX($C49:$J49,1,MATCH(Y46,$U46:$AB46,0))=INDEX($C49:$J49,1,MATCH(X46,$U46:$AB46,0)),0.5,0)+IF(INDEX($C49:$J49,1,MATCH(Y46,$U46:$AB46,0))=INDEX($C49:$J49,1,MATCH(Z46,$U46:$AB46,0)),-0.5,0)+IF(INDEX($C49:$J49,1,MATCH(Y46,$U46:$AB46,0))=INDEX($C49:$J49,1,MATCH(AA46,$U46:$AB46,0)),-0.5,0))</f>
        <v>0</v>
      </c>
      <c r="Z49" s="92">
        <f>IF(H46="","",IF(INDEX($C49:$J49,1,MATCH(Z46,$U46:$AB46,0))=INDEX($C49:$J49,1,MATCH(X46,$U46:$AB46,0)),0.5,0)+IF(INDEX($C49:$J49,1,MATCH(Z46,$U46:$AB46,0))=INDEX($C49:$J49,1,MATCH(Y46,$U46:$AB46,0)),0.5,0)+IF(INDEX($C49:$J49,1,MATCH(Z46,$U46:$AB46,0))=INDEX($C49:$J49,1,MATCH(AA46,$U46:$AB46,0)),-0.5,0)+IF(INDEX($C49:$J49,1,MATCH(Z46,$U46:$AB46,0))=INDEX($C49:$J49,1,MATCH(AB46,$U46:$AB46,0)),-0.5,0))</f>
        <v>0</v>
      </c>
      <c r="AA49" s="92">
        <f>IF(I46="","",IF(INDEX($C49:$J49,1,MATCH(AA46,$U46:$AB46,0))=INDEX($C49:$J49,1,MATCH(Y46,$U46:$AB46,0)),0.5,0)+IF(INDEX($C49:$J49,1,MATCH(AA46,$U46:$AB46,0))=INDEX($C49:$J49,1,MATCH(Z46,$U46:$AB46,0)),0.5,0)+IF(INDEX($C49:$J49,1,MATCH(AA46,$U46:$AB46,0))=INDEX($C49:$J49,1,MATCH(AB46,$U46:$AB46,0)),-0.5,0))</f>
        <v>0</v>
      </c>
      <c r="AB49" s="92" t="str">
        <f>IF(J46="","",IF(INDEX($C49:$J49,1,MATCH(AB46,$U46:$AB46,0))=INDEX($C49:$J49,1,MATCH(Z46,$U46:$AB46,0)),0.5,0)+IF(INDEX($C49:$J49,1,MATCH(AB46,$U46:$AB46,0))=INDEX($C49:$J49,1,MATCH(AA46,$U46:$AB46,0)),0.5,0))</f>
        <v/>
      </c>
    </row>
    <row r="50" spans="1:28" ht="14.4" x14ac:dyDescent="0.25">
      <c r="A50" s="124"/>
      <c r="B50" s="124" t="s">
        <v>18</v>
      </c>
      <c r="C50" s="14">
        <v>241</v>
      </c>
      <c r="D50" s="14">
        <v>63</v>
      </c>
      <c r="E50" s="14">
        <v>93</v>
      </c>
      <c r="F50" s="14">
        <v>147</v>
      </c>
      <c r="G50" s="14">
        <v>31</v>
      </c>
      <c r="H50" s="14">
        <v>118</v>
      </c>
      <c r="I50" s="14"/>
      <c r="J50" s="48"/>
      <c r="K50" s="68"/>
      <c r="L50" s="22"/>
      <c r="M50" s="22"/>
      <c r="N50" s="22"/>
      <c r="O50" s="22"/>
      <c r="P50" s="22"/>
      <c r="Q50" s="22"/>
      <c r="R50" s="22"/>
      <c r="S50" s="30"/>
      <c r="T50" s="71"/>
      <c r="U50" s="92" t="str">
        <f>IF(C50="","",IF(ISERROR(VLOOKUP(C50,Athletes!$A:$C,3,FALSE)),"?",VLOOKUP(C50,Athletes!$A:$C,3,FALSE)))</f>
        <v>Worthing</v>
      </c>
      <c r="V50" s="92" t="str">
        <f>IF(D50="","",IF(ISERROR(VLOOKUP(D50,Athletes!$A:$C,3,FALSE)),"?",VLOOKUP(D50,Athletes!$A:$C,3,FALSE)))</f>
        <v>Crawley</v>
      </c>
      <c r="W50" s="92" t="str">
        <f>IF(E50="","",IF(ISERROR(VLOOKUP(E50,Athletes!$A:$C,3,FALSE)),"?",VLOOKUP(E50,Athletes!$A:$C,3,FALSE)))</f>
        <v>Chichester</v>
      </c>
      <c r="X50" s="92" t="str">
        <f>IF(F50="","",IF(ISERROR(VLOOKUP(F50,Athletes!$A:$C,3,FALSE)),"?",VLOOKUP(F50,Athletes!$A:$C,3,FALSE)))</f>
        <v>Horsham</v>
      </c>
      <c r="Y50" s="92" t="str">
        <f>IF(G50="","",IF(ISERROR(VLOOKUP(G50,Athletes!$A:$C,3,FALSE)),"?",VLOOKUP(G50,Athletes!$A:$C,3,FALSE)))</f>
        <v>Brighton</v>
      </c>
      <c r="Z50" s="92" t="str">
        <f>IF(H50="","",IF(ISERROR(VLOOKUP(H50,Athletes!$A:$C,3,FALSE)),"?",VLOOKUP(H50,Athletes!$A:$C,3,FALSE)))</f>
        <v>Haywards Heath</v>
      </c>
      <c r="AA50" s="92" t="str">
        <f>IF(I50="","",IF(ISERROR(VLOOKUP(I50,Athletes!$A:$C,3,FALSE)),"?",VLOOKUP(I50,Athletes!$A:$C,3,FALSE)))</f>
        <v/>
      </c>
      <c r="AB50" s="92" t="str">
        <f>IF(J50="","",IF(ISERROR(VLOOKUP(J50,Athletes!$A:$C,3,FALSE)),"?",VLOOKUP(J50,Athletes!$A:$C,3,FALSE)))</f>
        <v/>
      </c>
    </row>
    <row r="51" spans="1:28" ht="14.4" x14ac:dyDescent="0.25">
      <c r="A51" s="124"/>
      <c r="B51" s="124"/>
      <c r="C51" s="92" t="str">
        <f>IF(C50="","",IF(ISERROR(VLOOKUP(C50,Athletes!$A:$B,2,FALSE)),"?",VLOOKUP(C50,Athletes!$A:$B,2,FALSE)))</f>
        <v>Hope Norman</v>
      </c>
      <c r="D51" s="92" t="str">
        <f>IF(D50="","",IF(ISERROR(VLOOKUP(D50,Athletes!$A:$B,2,FALSE)),"?",VLOOKUP(D50,Athletes!$A:$B,2,FALSE)))</f>
        <v>Heidi Ely</v>
      </c>
      <c r="E51" s="92" t="str">
        <f>IF(E50="","",IF(ISERROR(VLOOKUP(E50,Athletes!$A:$B,2,FALSE)),"?",VLOOKUP(E50,Athletes!$A:$B,2,FALSE)))</f>
        <v>Jemima Heaver</v>
      </c>
      <c r="F51" s="92" t="str">
        <f>IF(F50="","",IF(ISERROR(VLOOKUP(F50,Athletes!$A:$B,2,FALSE)),"?",VLOOKUP(F50,Athletes!$A:$B,2,FALSE)))</f>
        <v>Saffie  Ayley</v>
      </c>
      <c r="G51" s="92" t="str">
        <f>IF(G50="","",IF(ISERROR(VLOOKUP(G50,Athletes!$A:$B,2,FALSE)),"?",VLOOKUP(G50,Athletes!$A:$B,2,FALSE)))</f>
        <v>Scarlett Airey</v>
      </c>
      <c r="H51" s="92" t="str">
        <f>IF(H50="","",IF(ISERROR(VLOOKUP(H50,Athletes!$A:$B,2,FALSE)),"?",VLOOKUP(H50,Athletes!$A:$B,2,FALSE)))</f>
        <v>Lorna Cole</v>
      </c>
      <c r="I51" s="92" t="str">
        <f>IF(I50="","",IF(ISERROR(VLOOKUP(I50,Athletes!$A:$B,2,FALSE)),"?",VLOOKUP(I50,Athletes!$A:$B,2,FALSE)))</f>
        <v/>
      </c>
      <c r="J51" s="92" t="str">
        <f>IF(J50="","",IF(ISERROR(VLOOKUP(J50,Athletes!$A:$B,2,FALSE)),"?",VLOOKUP(J50,Athletes!$A:$B,2,FALSE)))</f>
        <v/>
      </c>
      <c r="K51" s="68"/>
      <c r="L51" s="22"/>
      <c r="M51" s="22"/>
      <c r="N51" s="22"/>
      <c r="O51" s="22"/>
      <c r="P51" s="22"/>
      <c r="Q51" s="22"/>
      <c r="R51" s="22"/>
      <c r="S51" s="30"/>
      <c r="T51" s="71"/>
      <c r="U51" s="18"/>
      <c r="V51" s="18"/>
      <c r="W51" s="18"/>
      <c r="X51" s="18"/>
      <c r="Y51" s="18"/>
      <c r="Z51" s="18"/>
      <c r="AA51" s="18"/>
      <c r="AB51" s="18"/>
    </row>
    <row r="52" spans="1:28" ht="14.4" x14ac:dyDescent="0.25">
      <c r="A52" s="124"/>
      <c r="B52" s="124"/>
      <c r="C52" s="92" t="str">
        <f>IF(C50="","",IF(ISERROR(VLOOKUP(C50,Athletes!$A:$C,3,FALSE)),"?",VLOOKUP(C50,Athletes!$A:$C,3,FALSE)))</f>
        <v>Worthing</v>
      </c>
      <c r="D52" s="92" t="str">
        <f>IF(D50="","",IF(ISERROR(VLOOKUP(D50,Athletes!$A:$C,3,FALSE)),"?",VLOOKUP(D50,Athletes!$A:$C,3,FALSE)))</f>
        <v>Crawley</v>
      </c>
      <c r="E52" s="92" t="str">
        <f>IF(E50="","",IF(ISERROR(VLOOKUP(E50,Athletes!$A:$C,3,FALSE)),"?",VLOOKUP(E50,Athletes!$A:$C,3,FALSE)))</f>
        <v>Chichester</v>
      </c>
      <c r="F52" s="92" t="str">
        <f>IF(F50="","",IF(ISERROR(VLOOKUP(F50,Athletes!$A:$C,3,FALSE)),"?",VLOOKUP(F50,Athletes!$A:$C,3,FALSE)))</f>
        <v>Horsham</v>
      </c>
      <c r="G52" s="92" t="str">
        <f>IF(G50="","",IF(ISERROR(VLOOKUP(G50,Athletes!$A:$C,3,FALSE)),"?",VLOOKUP(G50,Athletes!$A:$C,3,FALSE)))</f>
        <v>Brighton</v>
      </c>
      <c r="H52" s="92" t="str">
        <f>IF(H50="","",IF(ISERROR(VLOOKUP(H50,Athletes!$A:$C,3,FALSE)),"?",VLOOKUP(H50,Athletes!$A:$C,3,FALSE)))</f>
        <v>Haywards Heath</v>
      </c>
      <c r="I52" s="92" t="str">
        <f>IF(I50="","",IF(ISERROR(VLOOKUP(I50,Athletes!$A:$C,3,FALSE)),"?",VLOOKUP(I50,Athletes!$A:$C,3,FALSE)))</f>
        <v/>
      </c>
      <c r="J52" s="92" t="str">
        <f>IF(J50="","",IF(ISERROR(VLOOKUP(J50,Athletes!$A:$C,3,FALSE)),"?",VLOOKUP(J50,Athletes!$A:$C,3,FALSE)))</f>
        <v/>
      </c>
      <c r="K52" s="68"/>
      <c r="L52" s="22"/>
      <c r="M52" s="22"/>
      <c r="N52" s="22"/>
      <c r="O52" s="22"/>
      <c r="P52" s="22"/>
      <c r="Q52" s="22"/>
      <c r="R52" s="22"/>
      <c r="S52" s="30"/>
      <c r="T52" s="71"/>
      <c r="U52" s="18"/>
      <c r="V52" s="18"/>
      <c r="W52" s="18"/>
      <c r="X52" s="18"/>
      <c r="Y52" s="18"/>
      <c r="Z52" s="18"/>
      <c r="AA52" s="18"/>
      <c r="AB52" s="18"/>
    </row>
    <row r="53" spans="1:28" ht="14.4" x14ac:dyDescent="0.25">
      <c r="A53" s="125"/>
      <c r="B53" s="125"/>
      <c r="C53" s="24">
        <v>52</v>
      </c>
      <c r="D53" s="24">
        <v>45</v>
      </c>
      <c r="E53" s="24">
        <v>41</v>
      </c>
      <c r="F53" s="24">
        <v>38</v>
      </c>
      <c r="G53" s="24">
        <v>33</v>
      </c>
      <c r="H53" s="24">
        <v>27</v>
      </c>
      <c r="I53" s="24"/>
      <c r="J53" s="49"/>
      <c r="K53" s="68"/>
      <c r="L53" s="92">
        <f t="shared" ref="L53:S53" si="15">IF(ISERROR(MATCH(L$1,$U50:$AB50,0)),"",9-MATCH(L$1,$U50:$AB50,0)+IF(ISERROR(MATCH(L$1,$U50:$AB50,0)),0,INDEX($U53:$AB53,1,MATCH(L$1,$U50:$AB50,0))))</f>
        <v>4</v>
      </c>
      <c r="M53" s="92">
        <f t="shared" si="15"/>
        <v>7</v>
      </c>
      <c r="N53" s="92">
        <f t="shared" si="15"/>
        <v>6</v>
      </c>
      <c r="O53" s="92">
        <f t="shared" si="15"/>
        <v>3</v>
      </c>
      <c r="P53" s="92">
        <f t="shared" si="15"/>
        <v>5</v>
      </c>
      <c r="Q53" s="92" t="str">
        <f t="shared" si="15"/>
        <v/>
      </c>
      <c r="R53" s="92" t="str">
        <f t="shared" si="15"/>
        <v/>
      </c>
      <c r="S53" s="92">
        <f t="shared" si="15"/>
        <v>8</v>
      </c>
      <c r="T53" s="72"/>
      <c r="U53" s="92">
        <f>IF(C50="","",IF(INDEX($C53:$J53,1,MATCH(U50,$U50:$AB50,0))=INDEX($C53:$J53,1,MATCH(V50,$U50:$AB50,0)),-0.5,0)+IF(INDEX($C53:$J53,1,MATCH(U50,$U50:$AB50,0))=INDEX($C53:$J53,1,MATCH(W50,$U50:$AB50,0)),-0.5,0))</f>
        <v>0</v>
      </c>
      <c r="V53" s="92">
        <f>IF(D50="","",IF(INDEX($C53:$J53,1,MATCH(V50,$U50:$AB50,0))=INDEX($C53:$J53,1,MATCH(U50,$U50:$AB50,0)),0.5,0)+IF(INDEX($C53:$J53,1,MATCH(V50,$U50:$AB50,0))=INDEX($C53:$J53,1,MATCH(W50,$U50:$AB50,0)),-0.5,0)+IF(INDEX($C53:$J53,1,MATCH(V50,$U50:$AB50,0))=INDEX($C53:$J53,1,MATCH(X50,$U50:$AB50,0)),-0.5,0))</f>
        <v>0</v>
      </c>
      <c r="W53" s="92">
        <f>IF(E50="","",IF(INDEX($C53:$J53,1,MATCH(W50,$U50:$AB50,0))=INDEX($C53:$J53,1,MATCH(U50,$U50:$AB50,0)),0.5,0)+IF(INDEX($C53:$J53,1,MATCH(W50,$U50:$AB50,0))=INDEX($C53:$J53,1,MATCH(V50,$U50:$AB50,0)),0.5,0)+IF(INDEX($C53:$J53,1,MATCH(W50,$U50:$AB50,0))=INDEX($C53:$J53,1,MATCH(X50,$U50:$AB50,0)),-0.5,0)+IF(INDEX($C53:$J53,1,MATCH(W50,$U50:$AB50,0))=INDEX($C53:$J53,1,MATCH(Y50,$U50:$AB50,0)),-0.5,0))</f>
        <v>0</v>
      </c>
      <c r="X53" s="92">
        <f>IF(F50="","",IF(INDEX($C53:$J53,1,MATCH(X50,$U50:$AB50,0))=INDEX($C53:$J53,1,MATCH(V50,$U50:$AB50,0)),0.5,0)+IF(INDEX($C53:$J53,1,MATCH(X50,$U50:$AB50,0))=INDEX($C53:$J53,1,MATCH(W50,$U50:$AB50,0)),0.5,0)+IF(INDEX($C53:$J53,1,MATCH(X50,$U50:$AB50,0))=INDEX($C53:$J53,1,MATCH(Y50,$U50:$AB50,0)),-0.5,0)+IF(INDEX($C53:$J53,1,MATCH(X50,$U50:$AB50,0))=INDEX($C53:$J53,1,MATCH(Z50,$U50:$AB50,0)),-0.5,0))</f>
        <v>0</v>
      </c>
      <c r="Y53" s="92">
        <f>IF(G50="","",IF(INDEX($C53:$J53,1,MATCH(Y50,$U50:$AB50,0))=INDEX($C53:$J53,1,MATCH(W50,$U50:$AB50,0)),0.5,0)+IF(INDEX($C53:$J53,1,MATCH(Y50,$U50:$AB50,0))=INDEX($C53:$J53,1,MATCH(X50,$U50:$AB50,0)),0.5,0)+IF(INDEX($C53:$J53,1,MATCH(Y50,$U50:$AB50,0))=INDEX($C53:$J53,1,MATCH(Z50,$U50:$AB50,0)),-0.5,0)+IF(INDEX($C53:$J53,1,MATCH(Y50,$U50:$AB50,0))=INDEX($C53:$J53,1,MATCH(AA50,$U50:$AB50,0)),-0.5,0))</f>
        <v>0</v>
      </c>
      <c r="Z53" s="92">
        <f>IF(H50="","",IF(INDEX($C53:$J53,1,MATCH(Z50,$U50:$AB50,0))=INDEX($C53:$J53,1,MATCH(X50,$U50:$AB50,0)),0.5,0)+IF(INDEX($C53:$J53,1,MATCH(Z50,$U50:$AB50,0))=INDEX($C53:$J53,1,MATCH(Y50,$U50:$AB50,0)),0.5,0)+IF(INDEX($C53:$J53,1,MATCH(Z50,$U50:$AB50,0))=INDEX($C53:$J53,1,MATCH(AA50,$U50:$AB50,0)),-0.5,0)+IF(INDEX($C53:$J53,1,MATCH(Z50,$U50:$AB50,0))=INDEX($C53:$J53,1,MATCH(AB50,$U50:$AB50,0)),-0.5,0))</f>
        <v>0</v>
      </c>
      <c r="AA53" s="92" t="str">
        <f>IF(I50="","",IF(INDEX($C53:$J53,1,MATCH(AA50,$U50:$AB50,0))=INDEX($C53:$J53,1,MATCH(Y50,$U50:$AB50,0)),0.5,0)+IF(INDEX($C53:$J53,1,MATCH(AA50,$U50:$AB50,0))=INDEX($C53:$J53,1,MATCH(Z50,$U50:$AB50,0)),0.5,0)+IF(INDEX($C53:$J53,1,MATCH(AA50,$U50:$AB50,0))=INDEX($C53:$J53,1,MATCH(AB50,$U50:$AB50,0)),-0.5,0))</f>
        <v/>
      </c>
      <c r="AB53" s="92" t="str">
        <f>IF(J50="","",IF(INDEX($C53:$J53,1,MATCH(AB50,$U50:$AB50,0))=INDEX($C53:$J53,1,MATCH(Z50,$U50:$AB50,0)),0.5,0)+IF(INDEX($C53:$J53,1,MATCH(AB50,$U50:$AB50,0))=INDEX($C53:$J53,1,MATCH(AA50,$U50:$AB50,0)),0.5,0))</f>
        <v/>
      </c>
    </row>
    <row r="54" spans="1:28" ht="15" customHeight="1" x14ac:dyDescent="0.25">
      <c r="A54" s="130" t="s">
        <v>31</v>
      </c>
      <c r="B54" s="123" t="s">
        <v>17</v>
      </c>
      <c r="C54" s="25">
        <v>62</v>
      </c>
      <c r="D54" s="25">
        <v>245</v>
      </c>
      <c r="E54" s="25">
        <v>148</v>
      </c>
      <c r="F54" s="25">
        <v>204</v>
      </c>
      <c r="G54" s="25">
        <v>123</v>
      </c>
      <c r="H54" s="25">
        <v>6</v>
      </c>
      <c r="I54" s="25">
        <v>94</v>
      </c>
      <c r="J54" s="48"/>
      <c r="K54" s="68"/>
      <c r="L54" s="43"/>
      <c r="M54" s="26"/>
      <c r="N54" s="26"/>
      <c r="O54" s="26"/>
      <c r="P54" s="26"/>
      <c r="Q54" s="26"/>
      <c r="R54" s="26"/>
      <c r="S54" s="31"/>
      <c r="T54" s="71"/>
      <c r="U54" s="92" t="str">
        <f>IF(C54="","",IF(ISERROR(VLOOKUP(C54,Athletes!$A:$C,3,FALSE)),"?",VLOOKUP(C54,Athletes!$A:$C,3,FALSE)))</f>
        <v>Crawley</v>
      </c>
      <c r="V54" s="92" t="str">
        <f>IF(D54="","",IF(ISERROR(VLOOKUP(D54,Athletes!$A:$C,3,FALSE)),"?",VLOOKUP(D54,Athletes!$A:$C,3,FALSE)))</f>
        <v>Worthing</v>
      </c>
      <c r="W54" s="92" t="str">
        <f>IF(E54="","",IF(ISERROR(VLOOKUP(E54,Athletes!$A:$C,3,FALSE)),"?",VLOOKUP(E54,Athletes!$A:$C,3,FALSE)))</f>
        <v>Horsham</v>
      </c>
      <c r="X54" s="92" t="str">
        <f>IF(F54="","",IF(ISERROR(VLOOKUP(F54,Athletes!$A:$C,3,FALSE)),"?",VLOOKUP(F54,Athletes!$A:$C,3,FALSE)))</f>
        <v>Phoenix</v>
      </c>
      <c r="Y54" s="92" t="str">
        <f>IF(G54="","",IF(ISERROR(VLOOKUP(G54,Athletes!$A:$C,3,FALSE)),"?",VLOOKUP(G54,Athletes!$A:$C,3,FALSE)))</f>
        <v>Haywards Heath</v>
      </c>
      <c r="Z54" s="92" t="str">
        <f>IF(H54="","",IF(ISERROR(VLOOKUP(H54,Athletes!$A:$C,3,FALSE)),"?",VLOOKUP(H54,Athletes!$A:$C,3,FALSE)))</f>
        <v>Brighton</v>
      </c>
      <c r="AA54" s="92" t="str">
        <f>IF(I54="","",IF(ISERROR(VLOOKUP(I54,Athletes!$A:$C,3,FALSE)),"?",VLOOKUP(I54,Athletes!$A:$C,3,FALSE)))</f>
        <v>Chichester</v>
      </c>
      <c r="AB54" s="92" t="str">
        <f>IF(J54="","",IF(ISERROR(VLOOKUP(J54,Athletes!$A:$C,3,FALSE)),"?",VLOOKUP(J54,Athletes!$A:$C,3,FALSE)))</f>
        <v/>
      </c>
    </row>
    <row r="55" spans="1:28" ht="14.4" x14ac:dyDescent="0.25">
      <c r="A55" s="130"/>
      <c r="B55" s="124"/>
      <c r="C55" s="92" t="str">
        <f>IF(C54="","",IF(ISERROR(VLOOKUP(C54,Athletes!$A:$B,2,FALSE)),"?",VLOOKUP(C54,Athletes!$A:$B,2,FALSE)))</f>
        <v>Kaylee Cowell</v>
      </c>
      <c r="D55" s="92" t="str">
        <f>IF(D54="","",IF(ISERROR(VLOOKUP(D54,Athletes!$A:$B,2,FALSE)),"?",VLOOKUP(D54,Athletes!$A:$B,2,FALSE)))</f>
        <v>Grace Garner</v>
      </c>
      <c r="E55" s="92" t="str">
        <f>IF(E54="","",IF(ISERROR(VLOOKUP(E54,Athletes!$A:$B,2,FALSE)),"?",VLOOKUP(E54,Athletes!$A:$B,2,FALSE)))</f>
        <v>Amber  Nugent</v>
      </c>
      <c r="F55" s="92" t="str">
        <f>IF(F54="","",IF(ISERROR(VLOOKUP(F54,Athletes!$A:$B,2,FALSE)),"?",VLOOKUP(F54,Athletes!$A:$B,2,FALSE)))</f>
        <v>Tula Wedgebury</v>
      </c>
      <c r="G55" s="92" t="str">
        <f>IF(G54="","",IF(ISERROR(VLOOKUP(G54,Athletes!$A:$B,2,FALSE)),"?",VLOOKUP(G54,Athletes!$A:$B,2,FALSE)))</f>
        <v>Lucy Roderick</v>
      </c>
      <c r="H55" s="92" t="str">
        <f>IF(H54="","",IF(ISERROR(VLOOKUP(H54,Athletes!$A:$B,2,FALSE)),"?",VLOOKUP(H54,Athletes!$A:$B,2,FALSE)))</f>
        <v>Evie Murray</v>
      </c>
      <c r="I55" s="92" t="str">
        <f>IF(I54="","",IF(ISERROR(VLOOKUP(I54,Athletes!$A:$B,2,FALSE)),"?",VLOOKUP(I54,Athletes!$A:$B,2,FALSE)))</f>
        <v>Juliette Stangroom</v>
      </c>
      <c r="J55" s="92" t="str">
        <f>IF(J54="","",IF(ISERROR(VLOOKUP(J54,Athletes!$A:$B,2,FALSE)),"?",VLOOKUP(J54,Athletes!$A:$B,2,FALSE)))</f>
        <v/>
      </c>
      <c r="K55" s="68"/>
      <c r="L55" s="44"/>
      <c r="M55" s="22"/>
      <c r="N55" s="22"/>
      <c r="O55" s="22"/>
      <c r="P55" s="22"/>
      <c r="Q55" s="22"/>
      <c r="R55" s="22"/>
      <c r="S55" s="30"/>
      <c r="T55" s="71"/>
      <c r="U55" s="18"/>
      <c r="V55" s="18"/>
      <c r="W55" s="18"/>
      <c r="X55" s="18"/>
      <c r="Y55" s="18"/>
      <c r="Z55" s="18"/>
      <c r="AA55" s="18"/>
      <c r="AB55" s="18"/>
    </row>
    <row r="56" spans="1:28" ht="14.4" x14ac:dyDescent="0.25">
      <c r="A56" s="130"/>
      <c r="B56" s="124"/>
      <c r="C56" s="92" t="str">
        <f>IF(C54="","",IF(ISERROR(VLOOKUP(C54,Athletes!$A:$C,3,FALSE)),"?",VLOOKUP(C54,Athletes!$A:$C,3,FALSE)))</f>
        <v>Crawley</v>
      </c>
      <c r="D56" s="92" t="str">
        <f>IF(D54="","",IF(ISERROR(VLOOKUP(D54,Athletes!$A:$C,3,FALSE)),"?",VLOOKUP(D54,Athletes!$A:$C,3,FALSE)))</f>
        <v>Worthing</v>
      </c>
      <c r="E56" s="92" t="str">
        <f>IF(E54="","",IF(ISERROR(VLOOKUP(E54,Athletes!$A:$C,3,FALSE)),"?",VLOOKUP(E54,Athletes!$A:$C,3,FALSE)))</f>
        <v>Horsham</v>
      </c>
      <c r="F56" s="92" t="str">
        <f>IF(F54="","",IF(ISERROR(VLOOKUP(F54,Athletes!$A:$C,3,FALSE)),"?",VLOOKUP(F54,Athletes!$A:$C,3,FALSE)))</f>
        <v>Phoenix</v>
      </c>
      <c r="G56" s="92" t="str">
        <f>IF(G54="","",IF(ISERROR(VLOOKUP(G54,Athletes!$A:$C,3,FALSE)),"?",VLOOKUP(G54,Athletes!$A:$C,3,FALSE)))</f>
        <v>Haywards Heath</v>
      </c>
      <c r="H56" s="92" t="str">
        <f>IF(H54="","",IF(ISERROR(VLOOKUP(H54,Athletes!$A:$C,3,FALSE)),"?",VLOOKUP(H54,Athletes!$A:$C,3,FALSE)))</f>
        <v>Brighton</v>
      </c>
      <c r="I56" s="92" t="str">
        <f>IF(I54="","",IF(ISERROR(VLOOKUP(I54,Athletes!$A:$C,3,FALSE)),"?",VLOOKUP(I54,Athletes!$A:$C,3,FALSE)))</f>
        <v>Chichester</v>
      </c>
      <c r="J56" s="92" t="str">
        <f>IF(J55="","",IF(ISERROR(VLOOKUP(J55,Athletes!$A:$B,2,FALSE)),"?",VLOOKUP(J55,Athletes!$A:$B,2,FALSE)))</f>
        <v/>
      </c>
      <c r="K56" s="68"/>
      <c r="L56" s="44"/>
      <c r="M56" s="22"/>
      <c r="N56" s="22"/>
      <c r="O56" s="22"/>
      <c r="P56" s="22"/>
      <c r="Q56" s="22"/>
      <c r="R56" s="22"/>
      <c r="S56" s="30"/>
      <c r="T56" s="71"/>
      <c r="U56" s="18"/>
      <c r="V56" s="18"/>
      <c r="W56" s="18"/>
      <c r="X56" s="18"/>
      <c r="Y56" s="18"/>
      <c r="Z56" s="18"/>
      <c r="AA56" s="18"/>
      <c r="AB56" s="18"/>
    </row>
    <row r="57" spans="1:28" ht="14.4" x14ac:dyDescent="0.25">
      <c r="A57" s="130"/>
      <c r="B57" s="125"/>
      <c r="C57" s="24">
        <v>76</v>
      </c>
      <c r="D57" s="24">
        <v>74</v>
      </c>
      <c r="E57" s="24">
        <v>72</v>
      </c>
      <c r="F57" s="24">
        <v>71</v>
      </c>
      <c r="G57" s="24">
        <v>70</v>
      </c>
      <c r="H57" s="24">
        <v>70</v>
      </c>
      <c r="I57" s="24">
        <v>69</v>
      </c>
      <c r="J57" s="49"/>
      <c r="K57" s="68"/>
      <c r="L57" s="92">
        <f t="shared" ref="L57:S57" si="16">IF(ISERROR(MATCH(L$1,$U54:$AB54,0)),"",9-MATCH(L$1,$U54:$AB54,0)+IF(ISERROR(MATCH(L$1,$U54:$AB54,0)),0,INDEX($U57:$AB57,1,MATCH(L$1,$U54:$AB54,0))))</f>
        <v>3.5</v>
      </c>
      <c r="M57" s="92">
        <f t="shared" si="16"/>
        <v>8</v>
      </c>
      <c r="N57" s="92">
        <f t="shared" si="16"/>
        <v>2</v>
      </c>
      <c r="O57" s="92">
        <f t="shared" si="16"/>
        <v>3.5</v>
      </c>
      <c r="P57" s="92">
        <f t="shared" si="16"/>
        <v>6</v>
      </c>
      <c r="Q57" s="92" t="str">
        <f t="shared" si="16"/>
        <v/>
      </c>
      <c r="R57" s="92">
        <f t="shared" si="16"/>
        <v>5</v>
      </c>
      <c r="S57" s="92">
        <f t="shared" si="16"/>
        <v>7</v>
      </c>
      <c r="T57" s="72"/>
      <c r="U57" s="92">
        <f>IF(C54="","",IF(INDEX($C57:$J57,1,MATCH(U54,$U54:$AB54,0))=INDEX($C57:$J57,1,MATCH(V54,$U54:$AB54,0)),-0.5,0)+IF(INDEX($C57:$J57,1,MATCH(U54,$U54:$AB54,0))=INDEX($C57:$J57,1,MATCH(W54,$U54:$AB54,0)),-0.5,0))</f>
        <v>0</v>
      </c>
      <c r="V57" s="92">
        <f>IF(D54="","",IF(INDEX($C57:$J57,1,MATCH(V54,$U54:$AB54,0))=INDEX($C57:$J57,1,MATCH(U54,$U54:$AB54,0)),0.5,0)+IF(INDEX($C57:$J57,1,MATCH(V54,$U54:$AB54,0))=INDEX($C57:$J57,1,MATCH(W54,$U54:$AB54,0)),-0.5,0)+IF(INDEX($C57:$J57,1,MATCH(V54,$U54:$AB54,0))=INDEX($C57:$J57,1,MATCH(X54,$U54:$AB54,0)),-0.5,0))</f>
        <v>0</v>
      </c>
      <c r="W57" s="92">
        <f>IF(E54="","",IF(INDEX($C57:$J57,1,MATCH(W54,$U54:$AB54,0))=INDEX($C57:$J57,1,MATCH(U54,$U54:$AB54,0)),0.5,0)+IF(INDEX($C57:$J57,1,MATCH(W54,$U54:$AB54,0))=INDEX($C57:$J57,1,MATCH(V54,$U54:$AB54,0)),0.5,0)+IF(INDEX($C57:$J57,1,MATCH(W54,$U54:$AB54,0))=INDEX($C57:$J57,1,MATCH(X54,$U54:$AB54,0)),-0.5,0)+IF(INDEX($C57:$J57,1,MATCH(W54,$U54:$AB54,0))=INDEX($C57:$J57,1,MATCH(Y54,$U54:$AB54,0)),-0.5,0))</f>
        <v>0</v>
      </c>
      <c r="X57" s="92">
        <f>IF(F54="","",IF(INDEX($C57:$J57,1,MATCH(X54,$U54:$AB54,0))=INDEX($C57:$J57,1,MATCH(V54,$U54:$AB54,0)),0.5,0)+IF(INDEX($C57:$J57,1,MATCH(X54,$U54:$AB54,0))=INDEX($C57:$J57,1,MATCH(W54,$U54:$AB54,0)),0.5,0)+IF(INDEX($C57:$J57,1,MATCH(X54,$U54:$AB54,0))=INDEX($C57:$J57,1,MATCH(Y54,$U54:$AB54,0)),-0.5,0)+IF(INDEX($C57:$J57,1,MATCH(X54,$U54:$AB54,0))=INDEX($C57:$J57,1,MATCH(Z54,$U54:$AB54,0)),-0.5,0))</f>
        <v>0</v>
      </c>
      <c r="Y57" s="92">
        <f>IF(G54="","",IF(INDEX($C57:$J57,1,MATCH(Y54,$U54:$AB54,0))=INDEX($C57:$J57,1,MATCH(W54,$U54:$AB54,0)),0.5,0)+IF(INDEX($C57:$J57,1,MATCH(Y54,$U54:$AB54,0))=INDEX($C57:$J57,1,MATCH(X54,$U54:$AB54,0)),0.5,0)+IF(INDEX($C57:$J57,1,MATCH(Y54,$U54:$AB54,0))=INDEX($C57:$J57,1,MATCH(Z54,$U54:$AB54,0)),-0.5,0)+IF(INDEX($C57:$J57,1,MATCH(Y54,$U54:$AB54,0))=INDEX($C57:$J57,1,MATCH(AA54,$U54:$AB54,0)),-0.5,0))</f>
        <v>-0.5</v>
      </c>
      <c r="Z57" s="92">
        <f>IF(H54="","",IF(INDEX($C57:$J57,1,MATCH(Z54,$U54:$AB54,0))=INDEX($C57:$J57,1,MATCH(X54,$U54:$AB54,0)),0.5,0)+IF(INDEX($C57:$J57,1,MATCH(Z54,$U54:$AB54,0))=INDEX($C57:$J57,1,MATCH(Y54,$U54:$AB54,0)),0.5,0)+IF(INDEX($C57:$J57,1,MATCH(Z54,$U54:$AB54,0))=INDEX($C57:$J57,1,MATCH(AA54,$U54:$AB54,0)),-0.5,0)+IF(INDEX($C57:$J57,1,MATCH(Z54,$U54:$AB54,0))=INDEX($C57:$J57,1,MATCH(AB54,$U54:$AB54,0)),-0.5,0))</f>
        <v>0.5</v>
      </c>
      <c r="AA57" s="92">
        <f>IF(I54="","",IF(INDEX($C57:$J57,1,MATCH(AA54,$U54:$AB54,0))=INDEX($C57:$J57,1,MATCH(Y54,$U54:$AB54,0)),0.5,0)+IF(INDEX($C57:$J57,1,MATCH(AA54,$U54:$AB54,0))=INDEX($C57:$J57,1,MATCH(Z54,$U54:$AB54,0)),0.5,0)+IF(INDEX($C57:$J57,1,MATCH(AA54,$U54:$AB54,0))=INDEX($C57:$J57,1,MATCH(AB54,$U54:$AB54,0)),-0.5,0))</f>
        <v>0</v>
      </c>
      <c r="AB57" s="92" t="str">
        <f>IF(J54="","",IF(INDEX($C57:$J57,1,MATCH(AB54,$U54:$AB54,0))=INDEX($C57:$J57,1,MATCH(Z54,$U54:$AB54,0)),0.5,0)+IF(INDEX($C57:$J57,1,MATCH(AB54,$U54:$AB54,0))=INDEX($C57:$J57,1,MATCH(AA54,$U54:$AB54,0)),0.5,0))</f>
        <v/>
      </c>
    </row>
    <row r="58" spans="1:28" ht="14.4" x14ac:dyDescent="0.25">
      <c r="A58" s="130"/>
      <c r="B58" s="124" t="s">
        <v>18</v>
      </c>
      <c r="C58" s="14">
        <v>243</v>
      </c>
      <c r="D58" s="14">
        <v>64</v>
      </c>
      <c r="E58" s="14">
        <v>15</v>
      </c>
      <c r="F58" s="14">
        <v>152</v>
      </c>
      <c r="G58" s="14">
        <v>91</v>
      </c>
      <c r="H58" s="14">
        <v>118</v>
      </c>
      <c r="I58" s="14"/>
      <c r="J58" s="48"/>
      <c r="K58" s="68"/>
      <c r="L58" s="18"/>
      <c r="M58" s="18"/>
      <c r="N58" s="18"/>
      <c r="O58" s="18"/>
      <c r="P58" s="18"/>
      <c r="Q58" s="18"/>
      <c r="R58" s="18"/>
      <c r="S58" s="30"/>
      <c r="T58" s="71"/>
      <c r="U58" s="92" t="str">
        <f>IF(C58="","",IF(ISERROR(VLOOKUP(C58,Athletes!$A:$C,3,FALSE)),"?",VLOOKUP(C58,Athletes!$A:$C,3,FALSE)))</f>
        <v>Worthing</v>
      </c>
      <c r="V58" s="92" t="str">
        <f>IF(D58="","",IF(ISERROR(VLOOKUP(D58,Athletes!$A:$C,3,FALSE)),"?",VLOOKUP(D58,Athletes!$A:$C,3,FALSE)))</f>
        <v>Crawley</v>
      </c>
      <c r="W58" s="92" t="str">
        <f>IF(E58="","",IF(ISERROR(VLOOKUP(E58,Athletes!$A:$C,3,FALSE)),"?",VLOOKUP(E58,Athletes!$A:$C,3,FALSE)))</f>
        <v>Brighton</v>
      </c>
      <c r="X58" s="92" t="str">
        <f>IF(F58="","",IF(ISERROR(VLOOKUP(F58,Athletes!$A:$C,3,FALSE)),"?",VLOOKUP(F58,Athletes!$A:$C,3,FALSE)))</f>
        <v>Horsham</v>
      </c>
      <c r="Y58" s="92" t="str">
        <f>IF(G58="","",IF(ISERROR(VLOOKUP(G58,Athletes!$A:$C,3,FALSE)),"?",VLOOKUP(G58,Athletes!$A:$C,3,FALSE)))</f>
        <v>Chichester</v>
      </c>
      <c r="Z58" s="92" t="str">
        <f>IF(H58="","",IF(ISERROR(VLOOKUP(H58,Athletes!$A:$C,3,FALSE)),"?",VLOOKUP(H58,Athletes!$A:$C,3,FALSE)))</f>
        <v>Haywards Heath</v>
      </c>
      <c r="AA58" s="92" t="str">
        <f>IF(I58="","",IF(ISERROR(VLOOKUP(I58,Athletes!$A:$C,3,FALSE)),"?",VLOOKUP(I58,Athletes!$A:$C,3,FALSE)))</f>
        <v/>
      </c>
      <c r="AB58" s="92" t="str">
        <f>IF(J58="","",IF(ISERROR(VLOOKUP(J58,Athletes!$A:$C,3,FALSE)),"?",VLOOKUP(J58,Athletes!$A:$C,3,FALSE)))</f>
        <v/>
      </c>
    </row>
    <row r="59" spans="1:28" ht="14.4" x14ac:dyDescent="0.25">
      <c r="A59" s="130"/>
      <c r="B59" s="124"/>
      <c r="C59" s="92" t="str">
        <f>IF(C58="","",IF(ISERROR(VLOOKUP(C58,Athletes!$A:$B,2,FALSE)),"?",VLOOKUP(C58,Athletes!$A:$B,2,FALSE)))</f>
        <v>Evie Muggeridge</v>
      </c>
      <c r="D59" s="92" t="str">
        <f>IF(D58="","",IF(ISERROR(VLOOKUP(D58,Athletes!$A:$B,2,FALSE)),"?",VLOOKUP(D58,Athletes!$A:$B,2,FALSE)))</f>
        <v>Sophie Shaw</v>
      </c>
      <c r="E59" s="92" t="str">
        <f>IF(E58="","",IF(ISERROR(VLOOKUP(E58,Athletes!$A:$B,2,FALSE)),"?",VLOOKUP(E58,Athletes!$A:$B,2,FALSE)))</f>
        <v>Lola To</v>
      </c>
      <c r="F59" s="92" t="str">
        <f>IF(F58="","",IF(ISERROR(VLOOKUP(F58,Athletes!$A:$B,2,FALSE)),"?",VLOOKUP(F58,Athletes!$A:$B,2,FALSE)))</f>
        <v>Evie  Delahunt</v>
      </c>
      <c r="G59" s="92" t="str">
        <f>IF(G58="","",IF(ISERROR(VLOOKUP(G58,Athletes!$A:$B,2,FALSE)),"?",VLOOKUP(G58,Athletes!$A:$B,2,FALSE)))</f>
        <v>Evie Purvis</v>
      </c>
      <c r="H59" s="92" t="str">
        <f>IF(H58="","",IF(ISERROR(VLOOKUP(H58,Athletes!$A:$B,2,FALSE)),"?",VLOOKUP(H58,Athletes!$A:$B,2,FALSE)))</f>
        <v>Lorna Cole</v>
      </c>
      <c r="I59" s="92" t="str">
        <f>IF(I58="","",IF(ISERROR(VLOOKUP(I58,Athletes!$A:$B,2,FALSE)),"?",VLOOKUP(I58,Athletes!$A:$B,2,FALSE)))</f>
        <v/>
      </c>
      <c r="J59" s="92" t="str">
        <f>IF(J58="","",IF(ISERROR(VLOOKUP(J58,Athletes!$A:$B,2,FALSE)),"?",VLOOKUP(J58,Athletes!$A:$B,2,FALSE)))</f>
        <v/>
      </c>
      <c r="K59" s="68"/>
      <c r="L59" s="18"/>
      <c r="M59" s="18"/>
      <c r="N59" s="18"/>
      <c r="O59" s="18"/>
      <c r="P59" s="18"/>
      <c r="Q59" s="18"/>
      <c r="R59" s="18"/>
      <c r="S59" s="30"/>
      <c r="T59" s="71"/>
      <c r="U59" s="18"/>
      <c r="V59" s="18"/>
      <c r="W59" s="18"/>
      <c r="X59" s="18"/>
      <c r="Y59" s="18"/>
      <c r="Z59" s="18"/>
      <c r="AA59" s="18"/>
      <c r="AB59" s="18"/>
    </row>
    <row r="60" spans="1:28" ht="14.4" x14ac:dyDescent="0.25">
      <c r="A60" s="130"/>
      <c r="B60" s="124"/>
      <c r="C60" s="92" t="str">
        <f>IF(C58="","",IF(ISERROR(VLOOKUP(C58,Athletes!$A:$C,3,FALSE)),"?",VLOOKUP(C58,Athletes!$A:$C,3,FALSE)))</f>
        <v>Worthing</v>
      </c>
      <c r="D60" s="92" t="str">
        <f>IF(D58="","",IF(ISERROR(VLOOKUP(D58,Athletes!$A:$C,3,FALSE)),"?",VLOOKUP(D58,Athletes!$A:$C,3,FALSE)))</f>
        <v>Crawley</v>
      </c>
      <c r="E60" s="92" t="str">
        <f>IF(E58="","",IF(ISERROR(VLOOKUP(E58,Athletes!$A:$C,3,FALSE)),"?",VLOOKUP(E58,Athletes!$A:$C,3,FALSE)))</f>
        <v>Brighton</v>
      </c>
      <c r="F60" s="92" t="str">
        <f>IF(F58="","",IF(ISERROR(VLOOKUP(F58,Athletes!$A:$C,3,FALSE)),"?",VLOOKUP(F58,Athletes!$A:$C,3,FALSE)))</f>
        <v>Horsham</v>
      </c>
      <c r="G60" s="92" t="str">
        <f>IF(G58="","",IF(ISERROR(VLOOKUP(G58,Athletes!$A:$C,3,FALSE)),"?",VLOOKUP(G58,Athletes!$A:$C,3,FALSE)))</f>
        <v>Chichester</v>
      </c>
      <c r="H60" s="92" t="str">
        <f>IF(H58="","",IF(ISERROR(VLOOKUP(H58,Athletes!$A:$C,3,FALSE)),"?",VLOOKUP(H58,Athletes!$A:$C,3,FALSE)))</f>
        <v>Haywards Heath</v>
      </c>
      <c r="I60" s="92" t="str">
        <f>IF(I58="","",IF(ISERROR(VLOOKUP(I58,Athletes!$A:$C,3,FALSE)),"?",VLOOKUP(I58,Athletes!$A:$C,3,FALSE)))</f>
        <v/>
      </c>
      <c r="J60" s="92" t="str">
        <f>IF(J58="","",IF(ISERROR(VLOOKUP(J58,Athletes!$A:$C,3,FALSE)),"?",VLOOKUP(J58,Athletes!$A:$C,3,FALSE)))</f>
        <v/>
      </c>
      <c r="K60" s="68"/>
      <c r="L60" s="18"/>
      <c r="M60" s="18"/>
      <c r="N60" s="18"/>
      <c r="O60" s="18"/>
      <c r="P60" s="18"/>
      <c r="Q60" s="18"/>
      <c r="R60" s="18"/>
      <c r="S60" s="30"/>
      <c r="T60" s="71"/>
      <c r="U60" s="18"/>
      <c r="V60" s="18"/>
      <c r="W60" s="18"/>
      <c r="X60" s="18"/>
      <c r="Y60" s="18"/>
      <c r="Z60" s="18"/>
      <c r="AA60" s="18"/>
      <c r="AB60" s="18"/>
    </row>
    <row r="61" spans="1:28" ht="14.4" x14ac:dyDescent="0.25">
      <c r="A61" s="131"/>
      <c r="B61" s="126"/>
      <c r="C61" s="15">
        <v>69</v>
      </c>
      <c r="D61" s="15">
        <v>69</v>
      </c>
      <c r="E61" s="15">
        <v>67</v>
      </c>
      <c r="F61" s="15">
        <v>63</v>
      </c>
      <c r="G61" s="15">
        <v>53</v>
      </c>
      <c r="H61" s="15">
        <v>51</v>
      </c>
      <c r="I61" s="15"/>
      <c r="J61" s="49"/>
      <c r="K61" s="69"/>
      <c r="L61" s="102">
        <f t="shared" ref="L61:S61" si="17">IF(ISERROR(MATCH(L$1,$U58:$AB58,0)),"",9-MATCH(L$1,$U58:$AB58,0)+IF(ISERROR(MATCH(L$1,$U58:$AB58,0)),0,INDEX($U61:$AB61,1,MATCH(L$1,$U58:$AB58,0))))</f>
        <v>6</v>
      </c>
      <c r="M61" s="103">
        <f t="shared" si="17"/>
        <v>7.5</v>
      </c>
      <c r="N61" s="103">
        <f t="shared" si="17"/>
        <v>4</v>
      </c>
      <c r="O61" s="103">
        <f t="shared" si="17"/>
        <v>3</v>
      </c>
      <c r="P61" s="103">
        <f t="shared" si="17"/>
        <v>5</v>
      </c>
      <c r="Q61" s="103" t="str">
        <f t="shared" si="17"/>
        <v/>
      </c>
      <c r="R61" s="103" t="str">
        <f t="shared" si="17"/>
        <v/>
      </c>
      <c r="S61" s="104">
        <f t="shared" si="17"/>
        <v>7.5</v>
      </c>
      <c r="T61" s="73"/>
      <c r="U61" s="92">
        <f>IF(C58="","",IF(INDEX($C61:$J61,1,MATCH(U58,$U58:$AB58,0))=INDEX($C61:$J61,1,MATCH(V58,$U58:$AB58,0)),-0.5,0)+IF(INDEX($C61:$J61,1,MATCH(U58,$U58:$AB58,0))=INDEX($C61:$J61,1,MATCH(W58,$U58:$AB58,0)),-0.5,0))</f>
        <v>-0.5</v>
      </c>
      <c r="V61" s="92">
        <f>IF(D58="","",IF(INDEX($C61:$J61,1,MATCH(V58,$U58:$AB58,0))=INDEX($C61:$J61,1,MATCH(U58,$U58:$AB58,0)),0.5,0)+IF(INDEX($C61:$J61,1,MATCH(V58,$U58:$AB58,0))=INDEX($C61:$J61,1,MATCH(W58,$U58:$AB58,0)),-0.5,0)+IF(INDEX($C61:$J61,1,MATCH(V58,$U58:$AB58,0))=INDEX($C61:$J61,1,MATCH(X58,$U58:$AB58,0)),-0.5,0))</f>
        <v>0.5</v>
      </c>
      <c r="W61" s="92">
        <f>IF(E58="","",IF(INDEX($C61:$J61,1,MATCH(W58,$U58:$AB58,0))=INDEX($C61:$J61,1,MATCH(U58,$U58:$AB58,0)),0.5,0)+IF(INDEX($C61:$J61,1,MATCH(W58,$U58:$AB58,0))=INDEX($C61:$J61,1,MATCH(V58,$U58:$AB58,0)),0.5,0)+IF(INDEX($C61:$J61,1,MATCH(W58,$U58:$AB58,0))=INDEX($C61:$J61,1,MATCH(X58,$U58:$AB58,0)),-0.5,0)+IF(INDEX($C61:$J61,1,MATCH(W58,$U58:$AB58,0))=INDEX($C61:$J61,1,MATCH(Y58,$U58:$AB58,0)),-0.5,0))</f>
        <v>0</v>
      </c>
      <c r="X61" s="92">
        <f>IF(F58="","",IF(INDEX($C61:$J61,1,MATCH(X58,$U58:$AB58,0))=INDEX($C61:$J61,1,MATCH(V58,$U58:$AB58,0)),0.5,0)+IF(INDEX($C61:$J61,1,MATCH(X58,$U58:$AB58,0))=INDEX($C61:$J61,1,MATCH(W58,$U58:$AB58,0)),0.5,0)+IF(INDEX($C61:$J61,1,MATCH(X58,$U58:$AB58,0))=INDEX($C61:$J61,1,MATCH(Y58,$U58:$AB58,0)),-0.5,0)+IF(INDEX($C61:$J61,1,MATCH(X58,$U58:$AB58,0))=INDEX($C61:$J61,1,MATCH(Z58,$U58:$AB58,0)),-0.5,0))</f>
        <v>0</v>
      </c>
      <c r="Y61" s="92">
        <f>IF(G58="","",IF(INDEX($C61:$J61,1,MATCH(Y58,$U58:$AB58,0))=INDEX($C61:$J61,1,MATCH(W58,$U58:$AB58,0)),0.5,0)+IF(INDEX($C61:$J61,1,MATCH(Y58,$U58:$AB58,0))=INDEX($C61:$J61,1,MATCH(X58,$U58:$AB58,0)),0.5,0)+IF(INDEX($C61:$J61,1,MATCH(Y58,$U58:$AB58,0))=INDEX($C61:$J61,1,MATCH(Z58,$U58:$AB58,0)),-0.5,0)+IF(INDEX($C61:$J61,1,MATCH(Y58,$U58:$AB58,0))=INDEX($C61:$J61,1,MATCH(AA58,$U58:$AB58,0)),-0.5,0))</f>
        <v>0</v>
      </c>
      <c r="Z61" s="92">
        <f>IF(H58="","",IF(INDEX($C61:$J61,1,MATCH(Z58,$U58:$AB58,0))=INDEX($C61:$J61,1,MATCH(X58,$U58:$AB58,0)),0.5,0)+IF(INDEX($C61:$J61,1,MATCH(Z58,$U58:$AB58,0))=INDEX($C61:$J61,1,MATCH(Y58,$U58:$AB58,0)),0.5,0)+IF(INDEX($C61:$J61,1,MATCH(Z58,$U58:$AB58,0))=INDEX($C61:$J61,1,MATCH(AA58,$U58:$AB58,0)),-0.5,0)+IF(INDEX($C61:$J61,1,MATCH(Z58,$U58:$AB58,0))=INDEX($C61:$J61,1,MATCH(AB58,$U58:$AB58,0)),-0.5,0))</f>
        <v>0</v>
      </c>
      <c r="AA61" s="92" t="str">
        <f>IF(I58="","",IF(INDEX($C61:$J61,1,MATCH(AA58,$U58:$AB58,0))=INDEX($C61:$J61,1,MATCH(Y58,$U58:$AB58,0)),0.5,0)+IF(INDEX($C61:$J61,1,MATCH(AA58,$U58:$AB58,0))=INDEX($C61:$J61,1,MATCH(Z58,$U58:$AB58,0)),0.5,0)+IF(INDEX($C61:$J61,1,MATCH(AA58,$U58:$AB58,0))=INDEX($C61:$J61,1,MATCH(AB58,$U58:$AB58,0)),-0.5,0))</f>
        <v/>
      </c>
      <c r="AB61" s="92" t="str">
        <f>IF(J58="","",IF(INDEX($C61:$J61,1,MATCH(AB58,$U58:$AB58,0))=INDEX($C61:$J61,1,MATCH(Z58,$U58:$AB58,0)),0.5,0)+IF(INDEX($C61:$J61,1,MATCH(AB58,$U58:$AB58,0))=INDEX($C61:$J61,1,MATCH(AA58,$U58:$AB58,0)),0.5,0))</f>
        <v/>
      </c>
    </row>
    <row r="62" spans="1:28" ht="28.8" x14ac:dyDescent="0.3">
      <c r="A62" s="38" t="s">
        <v>32</v>
      </c>
      <c r="B62" s="45"/>
      <c r="C62" s="10"/>
      <c r="D62" s="10"/>
      <c r="E62" s="10"/>
      <c r="F62" s="10"/>
      <c r="G62" s="10"/>
      <c r="H62" s="10"/>
      <c r="I62" s="10"/>
      <c r="J62" s="55"/>
      <c r="K62" s="105"/>
      <c r="L62" s="106">
        <f>SUM(L5:L61)</f>
        <v>115</v>
      </c>
      <c r="M62" s="107">
        <f>SUM(M5:M61)</f>
        <v>104</v>
      </c>
      <c r="N62" s="107">
        <f>SUM(N5:N61)</f>
        <v>92.5</v>
      </c>
      <c r="O62" s="107">
        <f>SUM(O5:O61)</f>
        <v>25.5</v>
      </c>
      <c r="P62" s="107">
        <f>SUM(P5:P61)</f>
        <v>86.5</v>
      </c>
      <c r="Q62" s="107">
        <f>SUM(Q6:Q61)</f>
        <v>0</v>
      </c>
      <c r="R62" s="107">
        <f>SUM(R5:R61)</f>
        <v>22</v>
      </c>
      <c r="S62" s="108">
        <f>SUM(S5:S61)</f>
        <v>126.5</v>
      </c>
      <c r="T62" s="19"/>
    </row>
  </sheetData>
  <mergeCells count="25">
    <mergeCell ref="B2:B5"/>
    <mergeCell ref="B6:B9"/>
    <mergeCell ref="B10:B13"/>
    <mergeCell ref="B14:B17"/>
    <mergeCell ref="B18:B21"/>
    <mergeCell ref="B22:B25"/>
    <mergeCell ref="B26:B27"/>
    <mergeCell ref="B28:B29"/>
    <mergeCell ref="B30:B33"/>
    <mergeCell ref="B34:B37"/>
    <mergeCell ref="A2:A9"/>
    <mergeCell ref="A10:A17"/>
    <mergeCell ref="A18:A25"/>
    <mergeCell ref="A26:A27"/>
    <mergeCell ref="A28:A29"/>
    <mergeCell ref="A30:A37"/>
    <mergeCell ref="A46:A53"/>
    <mergeCell ref="A54:A61"/>
    <mergeCell ref="B50:B53"/>
    <mergeCell ref="B54:B57"/>
    <mergeCell ref="B58:B61"/>
    <mergeCell ref="B46:B49"/>
    <mergeCell ref="A38:A45"/>
    <mergeCell ref="B38:B41"/>
    <mergeCell ref="B42:B45"/>
  </mergeCells>
  <pageMargins left="0.70866141732283472" right="0.70866141732283472" top="0.74803149606299213" bottom="0.74803149606299213" header="0.31496062992125984" footer="0.31496062992125984"/>
  <pageSetup paperSize="9" scale="61" orientation="landscape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B62"/>
  <sheetViews>
    <sheetView zoomScaleNormal="100" workbookViewId="0">
      <pane ySplit="1" topLeftCell="A52" activePane="bottomLeft" state="frozen"/>
      <selection activeCell="A2" sqref="A2:A9"/>
      <selection pane="bottomLeft" activeCell="E55" sqref="E55"/>
    </sheetView>
  </sheetViews>
  <sheetFormatPr defaultRowHeight="13.8" x14ac:dyDescent="0.25"/>
  <cols>
    <col min="1" max="1" width="26.8984375" bestFit="1" customWidth="1"/>
    <col min="3" max="4" width="16.3984375" bestFit="1" customWidth="1"/>
    <col min="5" max="5" width="16.59765625" bestFit="1" customWidth="1"/>
    <col min="6" max="6" width="14" bestFit="1" customWidth="1"/>
    <col min="7" max="7" width="13.19921875" bestFit="1" customWidth="1"/>
    <col min="8" max="8" width="18.5" bestFit="1" customWidth="1"/>
    <col min="9" max="9" width="16.59765625" bestFit="1" customWidth="1"/>
    <col min="10" max="10" width="13.69921875" bestFit="1" customWidth="1"/>
    <col min="11" max="11" width="3.3984375" customWidth="1"/>
    <col min="12" max="12" width="7.5" bestFit="1" customWidth="1"/>
    <col min="13" max="13" width="7.09765625" bestFit="1" customWidth="1"/>
    <col min="14" max="14" width="9.09765625" bestFit="1" customWidth="1"/>
    <col min="15" max="15" width="9.09765625" customWidth="1"/>
    <col min="16" max="16" width="7.69921875" bestFit="1" customWidth="1"/>
    <col min="17" max="17" width="5.69921875" bestFit="1" customWidth="1"/>
    <col min="18" max="18" width="7.19921875" bestFit="1" customWidth="1"/>
    <col min="19" max="19" width="8.09765625" bestFit="1" customWidth="1"/>
    <col min="20" max="20" width="4.5" customWidth="1"/>
    <col min="21" max="21" width="8.09765625" customWidth="1"/>
    <col min="22" max="26" width="9.09765625" customWidth="1"/>
    <col min="27" max="28" width="7.69921875" customWidth="1"/>
  </cols>
  <sheetData>
    <row r="1" spans="1:28" ht="14.4" x14ac:dyDescent="0.25">
      <c r="A1" s="37" t="s">
        <v>11</v>
      </c>
      <c r="B1" s="37"/>
      <c r="C1" s="34" t="s">
        <v>12</v>
      </c>
      <c r="D1" s="34" t="s">
        <v>13</v>
      </c>
      <c r="E1" s="34" t="s">
        <v>14</v>
      </c>
      <c r="F1" s="34" t="s">
        <v>15</v>
      </c>
      <c r="G1" s="34" t="s">
        <v>37</v>
      </c>
      <c r="H1" s="34" t="s">
        <v>38</v>
      </c>
      <c r="I1" s="34" t="s">
        <v>39</v>
      </c>
      <c r="J1" s="34" t="s">
        <v>66</v>
      </c>
      <c r="K1" s="65"/>
      <c r="L1" s="35" t="s">
        <v>53</v>
      </c>
      <c r="M1" s="35" t="s">
        <v>54</v>
      </c>
      <c r="N1" s="35" t="s">
        <v>55</v>
      </c>
      <c r="O1" s="35" t="s">
        <v>131</v>
      </c>
      <c r="P1" s="35" t="s">
        <v>56</v>
      </c>
      <c r="Q1" s="35" t="s">
        <v>57</v>
      </c>
      <c r="R1" s="35" t="s">
        <v>58</v>
      </c>
      <c r="S1" s="36" t="s">
        <v>59</v>
      </c>
      <c r="T1" s="70"/>
      <c r="U1" s="21" t="s">
        <v>12</v>
      </c>
      <c r="V1" s="21" t="s">
        <v>13</v>
      </c>
      <c r="W1" s="21" t="s">
        <v>14</v>
      </c>
      <c r="X1" s="21" t="s">
        <v>15</v>
      </c>
      <c r="Y1" s="21" t="s">
        <v>37</v>
      </c>
      <c r="Z1" s="21" t="s">
        <v>38</v>
      </c>
      <c r="AA1" s="21" t="s">
        <v>39</v>
      </c>
      <c r="AB1" s="21" t="s">
        <v>66</v>
      </c>
    </row>
    <row r="2" spans="1:28" ht="14.4" customHeight="1" x14ac:dyDescent="0.25">
      <c r="A2" s="124" t="s">
        <v>28</v>
      </c>
      <c r="B2" s="123" t="s">
        <v>17</v>
      </c>
      <c r="C2" s="76">
        <v>21</v>
      </c>
      <c r="D2" s="76">
        <v>182</v>
      </c>
      <c r="E2" s="76">
        <v>58</v>
      </c>
      <c r="F2" s="76">
        <v>249</v>
      </c>
      <c r="G2" s="76">
        <v>154</v>
      </c>
      <c r="H2" s="76">
        <v>99</v>
      </c>
      <c r="I2" s="76">
        <v>214</v>
      </c>
      <c r="J2" s="87"/>
      <c r="K2" s="74"/>
      <c r="L2" s="43"/>
      <c r="M2" s="26"/>
      <c r="N2" s="26"/>
      <c r="O2" s="26"/>
      <c r="P2" s="26"/>
      <c r="Q2" s="26"/>
      <c r="R2" s="26"/>
      <c r="S2" s="31"/>
      <c r="T2" s="71"/>
      <c r="U2" s="92" t="str">
        <f>IF(C2="","",IF(ISERROR(VLOOKUP(C2,Athletes!$A:$C,3,FALSE)),"?",VLOOKUP(C2,Athletes!$A:$C,3,FALSE)))</f>
        <v>Brighton</v>
      </c>
      <c r="V2" s="92" t="str">
        <f>IF(D2="","",IF(ISERROR(VLOOKUP(D2,Athletes!$A:$C,3,FALSE)),"?",VLOOKUP(D2,Athletes!$A:$C,3,FALSE)))</f>
        <v>Lewes</v>
      </c>
      <c r="W2" s="92" t="str">
        <f>IF(E2="","",IF(ISERROR(VLOOKUP(E2,Athletes!$A:$C,3,FALSE)),"?",VLOOKUP(E2,Athletes!$A:$C,3,FALSE)))</f>
        <v>Crawley</v>
      </c>
      <c r="X2" s="92" t="str">
        <f>IF(F2="","",IF(ISERROR(VLOOKUP(F2,Athletes!$A:$C,3,FALSE)),"?",VLOOKUP(F2,Athletes!$A:$C,3,FALSE)))</f>
        <v>Worthing</v>
      </c>
      <c r="Y2" s="92" t="str">
        <f>IF(G2="","",IF(ISERROR(VLOOKUP(G2,Athletes!$A:$C,3,FALSE)),"?",VLOOKUP(G2,Athletes!$A:$C,3,FALSE)))</f>
        <v>Horsham</v>
      </c>
      <c r="Z2" s="92" t="str">
        <f>IF(H2="","",IF(ISERROR(VLOOKUP(H2,Athletes!$A:$C,3,FALSE)),"?",VLOOKUP(H2,Athletes!$A:$C,3,FALSE)))</f>
        <v>Chichester</v>
      </c>
      <c r="AA2" s="92" t="str">
        <f>IF(I2="","",IF(ISERROR(VLOOKUP(I2,Athletes!$A:$C,3,FALSE)),"?",VLOOKUP(I2,Athletes!$A:$C,3,FALSE)))</f>
        <v>Phoenix</v>
      </c>
      <c r="AB2" s="92" t="str">
        <f>IF(J2="","",IF(ISERROR(VLOOKUP(J2,Athletes!$A:$C,3,FALSE)),"?",VLOOKUP(J2,Athletes!$A:$C,3,FALSE)))</f>
        <v/>
      </c>
    </row>
    <row r="3" spans="1:28" ht="14.4" customHeight="1" x14ac:dyDescent="0.25">
      <c r="A3" s="124"/>
      <c r="B3" s="124"/>
      <c r="C3" s="95" t="str">
        <f>IF(C2="","",IF(ISERROR(VLOOKUP(C2,Athletes!$A:$B,2,FALSE)),"?",VLOOKUP(C2,Athletes!$A:$B,2,FALSE)))</f>
        <v>Toby Salazar</v>
      </c>
      <c r="D3" s="95" t="str">
        <f>IF(D2="","",IF(ISERROR(VLOOKUP(D2,Athletes!$A:$B,2,FALSE)),"?",VLOOKUP(D2,Athletes!$A:$B,2,FALSE)))</f>
        <v>Xavier Parker</v>
      </c>
      <c r="E3" s="95" t="str">
        <f>IF(E2="","",IF(ISERROR(VLOOKUP(E2,Athletes!$A:$B,2,FALSE)),"?",VLOOKUP(E2,Athletes!$A:$B,2,FALSE)))</f>
        <v>Rafael Selby</v>
      </c>
      <c r="F3" s="95" t="str">
        <f>IF(F2="","",IF(ISERROR(VLOOKUP(F2,Athletes!$A:$B,2,FALSE)),"?",VLOOKUP(F2,Athletes!$A:$B,2,FALSE)))</f>
        <v>Harry Windham</v>
      </c>
      <c r="G3" s="95" t="str">
        <f>IF(G2="","",IF(ISERROR(VLOOKUP(G2,Athletes!$A:$B,2,FALSE)),"?",VLOOKUP(G2,Athletes!$A:$B,2,FALSE)))</f>
        <v xml:space="preserve">Beau   Buzelik </v>
      </c>
      <c r="H3" s="95" t="str">
        <f>IF(H2="","",IF(ISERROR(VLOOKUP(H2,Athletes!$A:$B,2,FALSE)),"?",VLOOKUP(H2,Athletes!$A:$B,2,FALSE)))</f>
        <v>Thomas Kelson</v>
      </c>
      <c r="I3" s="95" t="str">
        <f>IF(I2="","",IF(ISERROR(VLOOKUP(I2,Athletes!$A:$B,2,FALSE)),"?",VLOOKUP(I2,Athletes!$A:$B,2,FALSE)))</f>
        <v>Matthew Cheeseman</v>
      </c>
      <c r="J3" s="99" t="str">
        <f>IF(J2="","",IF(ISERROR(VLOOKUP(J2,Athletes!$A:$B,2,FALSE)),"?",VLOOKUP(J2,Athletes!$A:$B,2,FALSE)))</f>
        <v/>
      </c>
      <c r="K3" s="74"/>
      <c r="L3" s="44"/>
      <c r="M3" s="22"/>
      <c r="N3" s="22"/>
      <c r="O3" s="22"/>
      <c r="P3" s="22"/>
      <c r="Q3" s="22"/>
      <c r="R3" s="22"/>
      <c r="S3" s="30"/>
      <c r="T3" s="71"/>
      <c r="U3" s="18"/>
      <c r="V3" s="18"/>
      <c r="W3" s="18"/>
      <c r="X3" s="18"/>
      <c r="Y3" s="18"/>
      <c r="Z3" s="18"/>
      <c r="AA3" s="18"/>
      <c r="AB3" s="18"/>
    </row>
    <row r="4" spans="1:28" ht="14.4" customHeight="1" x14ac:dyDescent="0.25">
      <c r="A4" s="124"/>
      <c r="B4" s="124"/>
      <c r="C4" s="95" t="str">
        <f>IF(C2="","",IF(ISERROR(VLOOKUP(C2,Athletes!$A:$C,3,FALSE)),"?",VLOOKUP(C2,Athletes!$A:$C,3,FALSE)))</f>
        <v>Brighton</v>
      </c>
      <c r="D4" s="95" t="str">
        <f>IF(D2="","",IF(ISERROR(VLOOKUP(D2,Athletes!$A:$C,3,FALSE)),"?",VLOOKUP(D2,Athletes!$A:$C,3,FALSE)))</f>
        <v>Lewes</v>
      </c>
      <c r="E4" s="95" t="str">
        <f>IF(E2="","",IF(ISERROR(VLOOKUP(E2,Athletes!$A:$C,3,FALSE)),"?",VLOOKUP(E2,Athletes!$A:$C,3,FALSE)))</f>
        <v>Crawley</v>
      </c>
      <c r="F4" s="95" t="str">
        <f>IF(F2="","",IF(ISERROR(VLOOKUP(F2,Athletes!$A:$C,3,FALSE)),"?",VLOOKUP(F2,Athletes!$A:$C,3,FALSE)))</f>
        <v>Worthing</v>
      </c>
      <c r="G4" s="95" t="str">
        <f>IF(G2="","",IF(ISERROR(VLOOKUP(G2,Athletes!$A:$C,3,FALSE)),"?",VLOOKUP(G2,Athletes!$A:$C,3,FALSE)))</f>
        <v>Horsham</v>
      </c>
      <c r="H4" s="95" t="str">
        <f>IF(H2="","",IF(ISERROR(VLOOKUP(H2,Athletes!$A:$C,3,FALSE)),"?",VLOOKUP(H2,Athletes!$A:$C,3,FALSE)))</f>
        <v>Chichester</v>
      </c>
      <c r="I4" s="95" t="str">
        <f>IF(I2="","",IF(ISERROR(VLOOKUP(I2,Athletes!$A:$C,3,FALSE)),"?",VLOOKUP(I2,Athletes!$A:$C,3,FALSE)))</f>
        <v>Phoenix</v>
      </c>
      <c r="J4" s="99" t="str">
        <f>IF(J3="","",IF(ISERROR(VLOOKUP(J3,Athletes!$A:$B,2,FALSE)),"?",VLOOKUP(J3,Athletes!$A:$B,2,FALSE)))</f>
        <v/>
      </c>
      <c r="K4" s="74"/>
      <c r="L4" s="44"/>
      <c r="M4" s="22"/>
      <c r="N4" s="22"/>
      <c r="O4" s="22"/>
      <c r="P4" s="22"/>
      <c r="Q4" s="22"/>
      <c r="R4" s="22"/>
      <c r="S4" s="30"/>
      <c r="T4" s="71"/>
      <c r="U4" s="18"/>
      <c r="V4" s="18"/>
      <c r="W4" s="18"/>
      <c r="X4" s="18"/>
      <c r="Y4" s="18"/>
      <c r="Z4" s="18"/>
      <c r="AA4" s="18"/>
      <c r="AB4" s="18"/>
    </row>
    <row r="5" spans="1:28" ht="14.4" x14ac:dyDescent="0.25">
      <c r="A5" s="124"/>
      <c r="B5" s="125"/>
      <c r="C5" s="77">
        <v>25.9</v>
      </c>
      <c r="D5" s="77">
        <v>26.2</v>
      </c>
      <c r="E5" s="77">
        <v>26.3</v>
      </c>
      <c r="F5" s="77">
        <v>26.4</v>
      </c>
      <c r="G5" s="77">
        <v>27.5</v>
      </c>
      <c r="H5" s="77">
        <v>29.5</v>
      </c>
      <c r="I5" s="77">
        <v>31.2</v>
      </c>
      <c r="J5" s="84"/>
      <c r="K5" s="65"/>
      <c r="L5" s="92">
        <f t="shared" ref="L5:S5" si="0">IF(ISERROR(MATCH(L$1,$U2:$AB2,0)),"",9-MATCH(L$1,$U2:$AB2,0))</f>
        <v>8</v>
      </c>
      <c r="M5" s="92">
        <f t="shared" si="0"/>
        <v>6</v>
      </c>
      <c r="N5" s="92">
        <f t="shared" si="0"/>
        <v>3</v>
      </c>
      <c r="O5" s="92" t="str">
        <f t="shared" si="0"/>
        <v/>
      </c>
      <c r="P5" s="92">
        <f t="shared" si="0"/>
        <v>4</v>
      </c>
      <c r="Q5" s="92">
        <f t="shared" si="0"/>
        <v>7</v>
      </c>
      <c r="R5" s="92">
        <f t="shared" si="0"/>
        <v>2</v>
      </c>
      <c r="S5" s="92">
        <f t="shared" si="0"/>
        <v>5</v>
      </c>
      <c r="T5" s="72"/>
      <c r="U5" s="18"/>
      <c r="V5" s="18"/>
      <c r="W5" s="18"/>
      <c r="X5" s="18"/>
      <c r="Y5" s="18"/>
      <c r="Z5" s="18"/>
      <c r="AA5" s="18"/>
      <c r="AB5" s="18"/>
    </row>
    <row r="6" spans="1:28" ht="14.4" x14ac:dyDescent="0.25">
      <c r="A6" s="124"/>
      <c r="B6" s="124" t="s">
        <v>18</v>
      </c>
      <c r="C6" s="14">
        <v>20</v>
      </c>
      <c r="D6" s="14">
        <v>180</v>
      </c>
      <c r="E6" s="14">
        <v>54</v>
      </c>
      <c r="F6" s="14">
        <v>248</v>
      </c>
      <c r="G6" s="14">
        <v>156</v>
      </c>
      <c r="H6" s="14"/>
      <c r="I6" s="14"/>
      <c r="J6" s="14"/>
      <c r="K6" s="65"/>
      <c r="L6" s="22"/>
      <c r="M6" s="22"/>
      <c r="N6" s="22"/>
      <c r="O6" s="22"/>
      <c r="P6" s="22"/>
      <c r="Q6" s="22"/>
      <c r="R6" s="22"/>
      <c r="S6" s="30"/>
      <c r="T6" s="71"/>
      <c r="U6" s="92" t="str">
        <f>IF(C6="","",IF(ISERROR(VLOOKUP(C6,Athletes!$A:$C,3,FALSE)),"?",VLOOKUP(C6,Athletes!$A:$C,3,FALSE)))</f>
        <v>Brighton</v>
      </c>
      <c r="V6" s="92" t="str">
        <f>IF(D6="","",IF(ISERROR(VLOOKUP(D6,Athletes!$A:$C,3,FALSE)),"?",VLOOKUP(D6,Athletes!$A:$C,3,FALSE)))</f>
        <v>Lewes</v>
      </c>
      <c r="W6" s="92" t="str">
        <f>IF(E6="","",IF(ISERROR(VLOOKUP(E6,Athletes!$A:$C,3,FALSE)),"?",VLOOKUP(E6,Athletes!$A:$C,3,FALSE)))</f>
        <v>Crawley</v>
      </c>
      <c r="X6" s="92" t="str">
        <f>IF(F6="","",IF(ISERROR(VLOOKUP(F6,Athletes!$A:$C,3,FALSE)),"?",VLOOKUP(F6,Athletes!$A:$C,3,FALSE)))</f>
        <v>Worthing</v>
      </c>
      <c r="Y6" s="92" t="str">
        <f>IF(G6="","",IF(ISERROR(VLOOKUP(G6,Athletes!$A:$C,3,FALSE)),"?",VLOOKUP(G6,Athletes!$A:$C,3,FALSE)))</f>
        <v>Horsham</v>
      </c>
      <c r="Z6" s="92" t="str">
        <f>IF(H6="","",IF(ISERROR(VLOOKUP(H6,Athletes!$A:$C,3,FALSE)),"?",VLOOKUP(H6,Athletes!$A:$C,3,FALSE)))</f>
        <v/>
      </c>
      <c r="AA6" s="92" t="str">
        <f>IF(I6="","",IF(ISERROR(VLOOKUP(I6,Athletes!$A:$C,3,FALSE)),"?",VLOOKUP(I6,Athletes!$A:$C,3,FALSE)))</f>
        <v/>
      </c>
      <c r="AB6" s="92" t="str">
        <f>IF(J6="","",IF(ISERROR(VLOOKUP(J6,Athletes!$A:$C,3,FALSE)),"?",VLOOKUP(J6,Athletes!$A:$C,3,FALSE)))</f>
        <v/>
      </c>
    </row>
    <row r="7" spans="1:28" ht="14.4" x14ac:dyDescent="0.25">
      <c r="A7" s="124"/>
      <c r="B7" s="124"/>
      <c r="C7" s="95" t="str">
        <f>IF(C6="","",IF(ISERROR(VLOOKUP(C6,Athletes!$A:$B,2,FALSE)),"?",VLOOKUP(C6,Athletes!$A:$B,2,FALSE)))</f>
        <v>Jude Porter</v>
      </c>
      <c r="D7" s="95" t="str">
        <f>IF(D6="","",IF(ISERROR(VLOOKUP(D6,Athletes!$A:$B,2,FALSE)),"?",VLOOKUP(D6,Athletes!$A:$B,2,FALSE)))</f>
        <v>Oscar Fee or-McGhie</v>
      </c>
      <c r="E7" s="95" t="str">
        <f>IF(E6="","",IF(ISERROR(VLOOKUP(E6,Athletes!$A:$B,2,FALSE)),"?",VLOOKUP(E6,Athletes!$A:$B,2,FALSE)))</f>
        <v>Tobi Akingbade</v>
      </c>
      <c r="F7" s="95" t="str">
        <f>IF(F6="","",IF(ISERROR(VLOOKUP(F6,Athletes!$A:$B,2,FALSE)),"?",VLOOKUP(F6,Athletes!$A:$B,2,FALSE)))</f>
        <v>Leighton Norman</v>
      </c>
      <c r="G7" s="95" t="str">
        <f>IF(G6="","",IF(ISERROR(VLOOKUP(G6,Athletes!$A:$B,2,FALSE)),"?",VLOOKUP(G6,Athletes!$A:$B,2,FALSE)))</f>
        <v>Luke  Jukes</v>
      </c>
      <c r="H7" s="95" t="str">
        <f>IF(H6="","",IF(ISERROR(VLOOKUP(H6,Athletes!$A:$B,2,FALSE)),"?",VLOOKUP(H6,Athletes!$A:$B,2,FALSE)))</f>
        <v/>
      </c>
      <c r="I7" s="95" t="str">
        <f>IF(I6="","",IF(ISERROR(VLOOKUP(I6,Athletes!$A:$B,2,FALSE)),"?",VLOOKUP(I6,Athletes!$A:$B,2,FALSE)))</f>
        <v/>
      </c>
      <c r="J7" s="99" t="str">
        <f>IF(J6="","",IF(ISERROR(VLOOKUP(J6,Athletes!$A:$B,2,FALSE)),"?",VLOOKUP(J6,Athletes!$A:$B,2,FALSE)))</f>
        <v/>
      </c>
      <c r="K7" s="65"/>
      <c r="L7" s="22"/>
      <c r="M7" s="22"/>
      <c r="N7" s="22"/>
      <c r="O7" s="22"/>
      <c r="P7" s="22"/>
      <c r="Q7" s="22"/>
      <c r="R7" s="22"/>
      <c r="S7" s="30"/>
      <c r="T7" s="71"/>
      <c r="U7" s="18"/>
      <c r="V7" s="18"/>
      <c r="W7" s="18"/>
      <c r="X7" s="18"/>
      <c r="Y7" s="18"/>
      <c r="Z7" s="18"/>
      <c r="AA7" s="18"/>
      <c r="AB7" s="18"/>
    </row>
    <row r="8" spans="1:28" ht="14.4" x14ac:dyDescent="0.25">
      <c r="A8" s="124"/>
      <c r="B8" s="124"/>
      <c r="C8" s="95" t="str">
        <f>IF(C6="","",IF(ISERROR(VLOOKUP(C6,Athletes!$A:$C,3,FALSE)),"?",VLOOKUP(C6,Athletes!$A:$C,3,FALSE)))</f>
        <v>Brighton</v>
      </c>
      <c r="D8" s="95" t="str">
        <f>IF(D6="","",IF(ISERROR(VLOOKUP(D6,Athletes!$A:$C,3,FALSE)),"?",VLOOKUP(D6,Athletes!$A:$C,3,FALSE)))</f>
        <v>Lewes</v>
      </c>
      <c r="E8" s="95" t="str">
        <f>IF(E6="","",IF(ISERROR(VLOOKUP(E6,Athletes!$A:$C,3,FALSE)),"?",VLOOKUP(E6,Athletes!$A:$C,3,FALSE)))</f>
        <v>Crawley</v>
      </c>
      <c r="F8" s="95" t="str">
        <f>IF(F6="","",IF(ISERROR(VLOOKUP(F6,Athletes!$A:$C,3,FALSE)),"?",VLOOKUP(F6,Athletes!$A:$C,3,FALSE)))</f>
        <v>Worthing</v>
      </c>
      <c r="G8" s="95" t="str">
        <f>IF(G6="","",IF(ISERROR(VLOOKUP(G6,Athletes!$A:$C,3,FALSE)),"?",VLOOKUP(G6,Athletes!$A:$C,3,FALSE)))</f>
        <v>Horsham</v>
      </c>
      <c r="H8" s="95" t="str">
        <f>IF(H6="","",IF(ISERROR(VLOOKUP(H6,Athletes!$A:$C,3,FALSE)),"?",VLOOKUP(H6,Athletes!$A:$C,3,FALSE)))</f>
        <v/>
      </c>
      <c r="I8" s="95" t="str">
        <f>IF(I6="","",IF(ISERROR(VLOOKUP(I6,Athletes!$A:$C,3,FALSE)),"?",VLOOKUP(I6,Athletes!$A:$C,3,FALSE)))</f>
        <v/>
      </c>
      <c r="J8" s="99" t="str">
        <f>IF(J7="","",IF(ISERROR(VLOOKUP(J7,Athletes!$A:$B,2,FALSE)),"?",VLOOKUP(J7,Athletes!$A:$B,2,FALSE)))</f>
        <v/>
      </c>
      <c r="K8" s="65"/>
      <c r="L8" s="22"/>
      <c r="M8" s="22"/>
      <c r="N8" s="22"/>
      <c r="O8" s="22"/>
      <c r="P8" s="22"/>
      <c r="Q8" s="22"/>
      <c r="R8" s="22"/>
      <c r="S8" s="30"/>
      <c r="T8" s="71"/>
      <c r="U8" s="18"/>
      <c r="V8" s="18"/>
      <c r="W8" s="18"/>
      <c r="X8" s="18"/>
      <c r="Y8" s="18"/>
      <c r="Z8" s="18"/>
      <c r="AA8" s="18"/>
      <c r="AB8" s="18"/>
    </row>
    <row r="9" spans="1:28" ht="14.4" x14ac:dyDescent="0.25">
      <c r="A9" s="125"/>
      <c r="B9" s="125"/>
      <c r="C9" s="77">
        <v>25.6</v>
      </c>
      <c r="D9" s="77">
        <v>26.1</v>
      </c>
      <c r="E9" s="77">
        <v>27.8</v>
      </c>
      <c r="F9" s="77">
        <v>29.7</v>
      </c>
      <c r="G9" s="77">
        <v>30.7</v>
      </c>
      <c r="H9" s="77"/>
      <c r="I9" s="77"/>
      <c r="J9" s="77"/>
      <c r="K9" s="65"/>
      <c r="L9" s="92">
        <f t="shared" ref="L9:S9" si="1">IF(ISERROR(MATCH(L$1,$U6:$AB6,0)),"",9-MATCH(L$1,$U6:$AB6,0))</f>
        <v>8</v>
      </c>
      <c r="M9" s="92">
        <f t="shared" si="1"/>
        <v>6</v>
      </c>
      <c r="N9" s="92" t="str">
        <f t="shared" si="1"/>
        <v/>
      </c>
      <c r="O9" s="92" t="str">
        <f t="shared" si="1"/>
        <v/>
      </c>
      <c r="P9" s="92">
        <f t="shared" si="1"/>
        <v>4</v>
      </c>
      <c r="Q9" s="92">
        <f t="shared" si="1"/>
        <v>7</v>
      </c>
      <c r="R9" s="92" t="str">
        <f t="shared" si="1"/>
        <v/>
      </c>
      <c r="S9" s="92">
        <f t="shared" si="1"/>
        <v>5</v>
      </c>
      <c r="T9" s="72"/>
      <c r="U9" s="18"/>
      <c r="V9" s="18"/>
      <c r="W9" s="18"/>
      <c r="X9" s="18"/>
      <c r="Y9" s="18"/>
      <c r="Z9" s="18"/>
      <c r="AA9" s="18"/>
      <c r="AB9" s="18"/>
    </row>
    <row r="10" spans="1:28" ht="14.4" x14ac:dyDescent="0.25">
      <c r="A10" s="127" t="s">
        <v>19</v>
      </c>
      <c r="B10" s="127" t="s">
        <v>17</v>
      </c>
      <c r="C10" s="25">
        <v>20</v>
      </c>
      <c r="D10" s="25">
        <v>119</v>
      </c>
      <c r="E10" s="25">
        <v>97</v>
      </c>
      <c r="F10" s="25">
        <v>153</v>
      </c>
      <c r="G10" s="25">
        <v>181</v>
      </c>
      <c r="H10" s="25">
        <v>250</v>
      </c>
      <c r="I10" s="25">
        <v>208</v>
      </c>
      <c r="J10" s="41">
        <v>59</v>
      </c>
      <c r="K10" s="65"/>
      <c r="L10" s="43"/>
      <c r="M10" s="26"/>
      <c r="N10" s="26"/>
      <c r="O10" s="26"/>
      <c r="P10" s="26"/>
      <c r="Q10" s="26"/>
      <c r="R10" s="26"/>
      <c r="S10" s="31"/>
      <c r="T10" s="71"/>
      <c r="U10" s="92" t="str">
        <f>IF(C10="","",IF(ISERROR(VLOOKUP(C10,Athletes!$A:$C,3,FALSE)),"?",VLOOKUP(C10,Athletes!$A:$C,3,FALSE)))</f>
        <v>Brighton</v>
      </c>
      <c r="V10" s="92" t="str">
        <f>IF(D10="","",IF(ISERROR(VLOOKUP(D10,Athletes!$A:$C,3,FALSE)),"?",VLOOKUP(D10,Athletes!$A:$C,3,FALSE)))</f>
        <v>Haywards Heath</v>
      </c>
      <c r="W10" s="92" t="str">
        <f>IF(E10="","",IF(ISERROR(VLOOKUP(E10,Athletes!$A:$C,3,FALSE)),"?",VLOOKUP(E10,Athletes!$A:$C,3,FALSE)))</f>
        <v>Chichester</v>
      </c>
      <c r="X10" s="92" t="str">
        <f>IF(F10="","",IF(ISERROR(VLOOKUP(F10,Athletes!$A:$C,3,FALSE)),"?",VLOOKUP(F10,Athletes!$A:$C,3,FALSE)))</f>
        <v>Horsham</v>
      </c>
      <c r="Y10" s="92" t="str">
        <f>IF(G10="","",IF(ISERROR(VLOOKUP(G10,Athletes!$A:$C,3,FALSE)),"?",VLOOKUP(G10,Athletes!$A:$C,3,FALSE)))</f>
        <v>Lewes</v>
      </c>
      <c r="Z10" s="92" t="str">
        <f>IF(H10="","",IF(ISERROR(VLOOKUP(H10,Athletes!$A:$C,3,FALSE)),"?",VLOOKUP(H10,Athletes!$A:$C,3,FALSE)))</f>
        <v>Worthing</v>
      </c>
      <c r="AA10" s="92" t="str">
        <f>IF(I10="","",IF(ISERROR(VLOOKUP(I10,Athletes!$A:$C,3,FALSE)),"?",VLOOKUP(I10,Athletes!$A:$C,3,FALSE)))</f>
        <v>Phoenix</v>
      </c>
      <c r="AB10" s="92" t="str">
        <f>IF(J10="","",IF(ISERROR(VLOOKUP(J10,Athletes!$A:$C,3,FALSE)),"?",VLOOKUP(J10,Athletes!$A:$C,3,FALSE)))</f>
        <v>Crawley</v>
      </c>
    </row>
    <row r="11" spans="1:28" ht="14.4" x14ac:dyDescent="0.25">
      <c r="A11" s="128"/>
      <c r="B11" s="128"/>
      <c r="C11" s="95" t="str">
        <f>IF(C10="","",IF(ISERROR(VLOOKUP(C10,Athletes!$A:$B,2,FALSE)),"?",VLOOKUP(C10,Athletes!$A:$B,2,FALSE)))</f>
        <v>Jude Porter</v>
      </c>
      <c r="D11" s="95" t="str">
        <f>IF(D10="","",IF(ISERROR(VLOOKUP(D10,Athletes!$A:$B,2,FALSE)),"?",VLOOKUP(D10,Athletes!$A:$B,2,FALSE)))</f>
        <v>Charlie Stay</v>
      </c>
      <c r="E11" s="95" t="str">
        <f>IF(E10="","",IF(ISERROR(VLOOKUP(E10,Athletes!$A:$B,2,FALSE)),"?",VLOOKUP(E10,Athletes!$A:$B,2,FALSE)))</f>
        <v>Max Gayle</v>
      </c>
      <c r="F11" s="95" t="str">
        <f>IF(F10="","",IF(ISERROR(VLOOKUP(F10,Athletes!$A:$B,2,FALSE)),"?",VLOOKUP(F10,Athletes!$A:$B,2,FALSE)))</f>
        <v>William  Waghorn</v>
      </c>
      <c r="G11" s="95" t="str">
        <f>IF(G10="","",IF(ISERROR(VLOOKUP(G10,Athletes!$A:$B,2,FALSE)),"?",VLOOKUP(G10,Athletes!$A:$B,2,FALSE)))</f>
        <v>Finnian Morrison</v>
      </c>
      <c r="H11" s="95" t="str">
        <f>IF(H10="","",IF(ISERROR(VLOOKUP(H10,Athletes!$A:$B,2,FALSE)),"?",VLOOKUP(H10,Athletes!$A:$B,2,FALSE)))</f>
        <v>Ellis  Cousins</v>
      </c>
      <c r="I11" s="95" t="str">
        <f>IF(I10="","",IF(ISERROR(VLOOKUP(I10,Athletes!$A:$B,2,FALSE)),"?",VLOOKUP(I10,Athletes!$A:$B,2,FALSE)))</f>
        <v>Kyriacos Giorgalis</v>
      </c>
      <c r="J11" s="99" t="str">
        <f>IF(J10="","",IF(ISERROR(VLOOKUP(J10,Athletes!$A:$B,2,FALSE)),"?",VLOOKUP(J10,Athletes!$A:$B,2,FALSE)))</f>
        <v>Harrison Young</v>
      </c>
      <c r="K11" s="65"/>
      <c r="L11" s="44"/>
      <c r="M11" s="22"/>
      <c r="N11" s="22"/>
      <c r="O11" s="22"/>
      <c r="P11" s="22"/>
      <c r="Q11" s="22"/>
      <c r="R11" s="22"/>
      <c r="S11" s="30"/>
      <c r="T11" s="71"/>
      <c r="U11" s="18"/>
      <c r="V11" s="18"/>
      <c r="W11" s="18"/>
      <c r="X11" s="18"/>
      <c r="Y11" s="18"/>
      <c r="Z11" s="18"/>
      <c r="AA11" s="18"/>
      <c r="AB11" s="18"/>
    </row>
    <row r="12" spans="1:28" ht="14.4" x14ac:dyDescent="0.25">
      <c r="A12" s="128"/>
      <c r="B12" s="128"/>
      <c r="C12" s="95" t="str">
        <f>IF(C10="","",IF(ISERROR(VLOOKUP(C10,Athletes!$A:$C,3,FALSE)),"?",VLOOKUP(C10,Athletes!$A:$C,3,FALSE)))</f>
        <v>Brighton</v>
      </c>
      <c r="D12" s="95" t="str">
        <f>IF(D10="","",IF(ISERROR(VLOOKUP(D10,Athletes!$A:$C,3,FALSE)),"?",VLOOKUP(D10,Athletes!$A:$C,3,FALSE)))</f>
        <v>Haywards Heath</v>
      </c>
      <c r="E12" s="95" t="str">
        <f>IF(E10="","",IF(ISERROR(VLOOKUP(E10,Athletes!$A:$C,3,FALSE)),"?",VLOOKUP(E10,Athletes!$A:$C,3,FALSE)))</f>
        <v>Chichester</v>
      </c>
      <c r="F12" s="95" t="str">
        <f>IF(F10="","",IF(ISERROR(VLOOKUP(F10,Athletes!$A:$C,3,FALSE)),"?",VLOOKUP(F10,Athletes!$A:$C,3,FALSE)))</f>
        <v>Horsham</v>
      </c>
      <c r="G12" s="95" t="str">
        <f>IF(G10="","",IF(ISERROR(VLOOKUP(G10,Athletes!$A:$C,3,FALSE)),"?",VLOOKUP(G10,Athletes!$A:$C,3,FALSE)))</f>
        <v>Lewes</v>
      </c>
      <c r="H12" s="95" t="str">
        <f>IF(H10="","",IF(ISERROR(VLOOKUP(H10,Athletes!$A:$C,3,FALSE)),"?",VLOOKUP(H10,Athletes!$A:$C,3,FALSE)))</f>
        <v>Worthing</v>
      </c>
      <c r="I12" s="95" t="str">
        <f>IF(I10="","",IF(ISERROR(VLOOKUP(I10,Athletes!$A:$C,3,FALSE)),"?",VLOOKUP(I10,Athletes!$A:$C,3,FALSE)))</f>
        <v>Phoenix</v>
      </c>
      <c r="J12" s="99" t="str">
        <f>IF(J10="","",IF(ISERROR(VLOOKUP(J10,Athletes!$A:$C,3,FALSE)),"?",VLOOKUP(J10,Athletes!$A:$C,3,FALSE)))</f>
        <v>Crawley</v>
      </c>
      <c r="K12" s="65"/>
      <c r="L12" s="44"/>
      <c r="M12" s="22"/>
      <c r="N12" s="22"/>
      <c r="O12" s="22"/>
      <c r="P12" s="22"/>
      <c r="Q12" s="22"/>
      <c r="R12" s="22"/>
      <c r="S12" s="30"/>
      <c r="T12" s="71"/>
      <c r="U12" s="18"/>
      <c r="V12" s="18"/>
      <c r="W12" s="18"/>
      <c r="X12" s="18"/>
      <c r="Y12" s="18"/>
      <c r="Z12" s="18"/>
      <c r="AA12" s="18"/>
      <c r="AB12" s="18"/>
    </row>
    <row r="13" spans="1:28" ht="14.4" x14ac:dyDescent="0.25">
      <c r="A13" s="128"/>
      <c r="B13" s="129"/>
      <c r="C13" s="77">
        <v>55</v>
      </c>
      <c r="D13" s="77">
        <v>56</v>
      </c>
      <c r="E13" s="77">
        <v>57.4</v>
      </c>
      <c r="F13" s="77">
        <v>58.7</v>
      </c>
      <c r="G13" s="77">
        <v>60.9</v>
      </c>
      <c r="H13" s="77">
        <v>61.9</v>
      </c>
      <c r="I13" s="77">
        <v>62</v>
      </c>
      <c r="J13" s="84">
        <v>66.400000000000006</v>
      </c>
      <c r="K13" s="65"/>
      <c r="L13" s="92">
        <f t="shared" ref="L13:S13" si="2">IF(ISERROR(MATCH(L$1,$U10:$AB10,0)),"",9-MATCH(L$1,$U10:$AB10,0))</f>
        <v>8</v>
      </c>
      <c r="M13" s="92">
        <f t="shared" si="2"/>
        <v>1</v>
      </c>
      <c r="N13" s="92">
        <f t="shared" si="2"/>
        <v>6</v>
      </c>
      <c r="O13" s="92">
        <f t="shared" si="2"/>
        <v>7</v>
      </c>
      <c r="P13" s="92">
        <f t="shared" si="2"/>
        <v>5</v>
      </c>
      <c r="Q13" s="92">
        <f t="shared" si="2"/>
        <v>4</v>
      </c>
      <c r="R13" s="92">
        <f t="shared" si="2"/>
        <v>2</v>
      </c>
      <c r="S13" s="92">
        <f t="shared" si="2"/>
        <v>3</v>
      </c>
      <c r="T13" s="72"/>
      <c r="U13" s="18"/>
      <c r="V13" s="18"/>
      <c r="W13" s="18"/>
      <c r="X13" s="18"/>
      <c r="Y13" s="18"/>
      <c r="Z13" s="18"/>
      <c r="AA13" s="18"/>
      <c r="AB13" s="18"/>
    </row>
    <row r="14" spans="1:28" ht="14.4" x14ac:dyDescent="0.25">
      <c r="A14" s="128"/>
      <c r="B14" s="128" t="s">
        <v>18</v>
      </c>
      <c r="C14" s="14">
        <v>252</v>
      </c>
      <c r="D14" s="14">
        <v>21</v>
      </c>
      <c r="E14" s="14">
        <v>154</v>
      </c>
      <c r="F14" s="14">
        <v>57</v>
      </c>
      <c r="G14" s="14">
        <v>112</v>
      </c>
      <c r="H14" s="14">
        <v>214</v>
      </c>
      <c r="I14" s="14"/>
      <c r="J14" s="14"/>
      <c r="K14" s="65"/>
      <c r="L14" s="22"/>
      <c r="M14" s="22"/>
      <c r="N14" s="22"/>
      <c r="O14" s="22"/>
      <c r="P14" s="22"/>
      <c r="Q14" s="22"/>
      <c r="R14" s="22"/>
      <c r="S14" s="30"/>
      <c r="T14" s="71"/>
      <c r="U14" s="92" t="str">
        <f>IF(C14="","",IF(ISERROR(VLOOKUP(C14,Athletes!$A:$C,3,FALSE)),"?",VLOOKUP(C14,Athletes!$A:$C,3,FALSE)))</f>
        <v>Worthing</v>
      </c>
      <c r="V14" s="92" t="str">
        <f>IF(D14="","",IF(ISERROR(VLOOKUP(D14,Athletes!$A:$C,3,FALSE)),"?",VLOOKUP(D14,Athletes!$A:$C,3,FALSE)))</f>
        <v>Brighton</v>
      </c>
      <c r="W14" s="92" t="str">
        <f>IF(E14="","",IF(ISERROR(VLOOKUP(E14,Athletes!$A:$C,3,FALSE)),"?",VLOOKUP(E14,Athletes!$A:$C,3,FALSE)))</f>
        <v>Horsham</v>
      </c>
      <c r="X14" s="92" t="str">
        <f>IF(F14="","",IF(ISERROR(VLOOKUP(F14,Athletes!$A:$C,3,FALSE)),"?",VLOOKUP(F14,Athletes!$A:$C,3,FALSE)))</f>
        <v>Crawley</v>
      </c>
      <c r="Y14" s="92" t="str">
        <f>IF(G14="","",IF(ISERROR(VLOOKUP(G14,Athletes!$A:$C,3,FALSE)),"?",VLOOKUP(G14,Athletes!$A:$C,3,FALSE)))</f>
        <v>Haywards Heath</v>
      </c>
      <c r="Z14" s="92" t="str">
        <f>IF(H14="","",IF(ISERROR(VLOOKUP(H14,Athletes!$A:$C,3,FALSE)),"?",VLOOKUP(H14,Athletes!$A:$C,3,FALSE)))</f>
        <v>Phoenix</v>
      </c>
      <c r="AA14" s="92" t="str">
        <f>IF(I14="","",IF(ISERROR(VLOOKUP(I14,Athletes!$A:$C,3,FALSE)),"?",VLOOKUP(I14,Athletes!$A:$C,3,FALSE)))</f>
        <v/>
      </c>
      <c r="AB14" s="92" t="str">
        <f>IF(J14="","",IF(ISERROR(VLOOKUP(J14,Athletes!$A:$C,3,FALSE)),"?",VLOOKUP(J14,Athletes!$A:$C,3,FALSE)))</f>
        <v/>
      </c>
    </row>
    <row r="15" spans="1:28" ht="14.4" x14ac:dyDescent="0.25">
      <c r="A15" s="128"/>
      <c r="B15" s="128"/>
      <c r="C15" s="95" t="str">
        <f>IF(C14="","",IF(ISERROR(VLOOKUP(C14,Athletes!$A:$B,2,FALSE)),"?",VLOOKUP(C14,Athletes!$A:$B,2,FALSE)))</f>
        <v>Jamie Rowe</v>
      </c>
      <c r="D15" s="95" t="str">
        <f>IF(D14="","",IF(ISERROR(VLOOKUP(D14,Athletes!$A:$B,2,FALSE)),"?",VLOOKUP(D14,Athletes!$A:$B,2,FALSE)))</f>
        <v>Toby Salazar</v>
      </c>
      <c r="E15" s="95" t="str">
        <f>IF(E14="","",IF(ISERROR(VLOOKUP(E14,Athletes!$A:$B,2,FALSE)),"?",VLOOKUP(E14,Athletes!$A:$B,2,FALSE)))</f>
        <v xml:space="preserve">Beau   Buzelik </v>
      </c>
      <c r="F15" s="95" t="str">
        <f>IF(F14="","",IF(ISERROR(VLOOKUP(F14,Athletes!$A:$B,2,FALSE)),"?",VLOOKUP(F14,Athletes!$A:$B,2,FALSE)))</f>
        <v>Muyi Chen</v>
      </c>
      <c r="G15" s="95" t="str">
        <f>IF(G14="","",IF(ISERROR(VLOOKUP(G14,Athletes!$A:$B,2,FALSE)),"?",VLOOKUP(G14,Athletes!$A:$B,2,FALSE)))</f>
        <v>Jack Diack</v>
      </c>
      <c r="H15" s="95" t="str">
        <f>IF(H14="","",IF(ISERROR(VLOOKUP(H14,Athletes!$A:$B,2,FALSE)),"?",VLOOKUP(H14,Athletes!$A:$B,2,FALSE)))</f>
        <v>Matthew Cheeseman</v>
      </c>
      <c r="I15" s="95" t="str">
        <f>IF(I14="","",IF(ISERROR(VLOOKUP(I14,Athletes!$A:$B,2,FALSE)),"?",VLOOKUP(I14,Athletes!$A:$B,2,FALSE)))</f>
        <v/>
      </c>
      <c r="J15" s="99" t="str">
        <f>IF(J14="","",IF(ISERROR(VLOOKUP(J14,Athletes!$A:$B,2,FALSE)),"?",VLOOKUP(J14,Athletes!$A:$B,2,FALSE)))</f>
        <v/>
      </c>
      <c r="K15" s="65"/>
      <c r="L15" s="22"/>
      <c r="M15" s="22"/>
      <c r="N15" s="22"/>
      <c r="O15" s="22"/>
      <c r="P15" s="22"/>
      <c r="Q15" s="22"/>
      <c r="R15" s="22"/>
      <c r="S15" s="30"/>
      <c r="T15" s="71"/>
      <c r="U15" s="18"/>
      <c r="V15" s="18"/>
      <c r="W15" s="18"/>
      <c r="X15" s="18"/>
      <c r="Y15" s="18"/>
      <c r="Z15" s="18"/>
      <c r="AA15" s="18"/>
      <c r="AB15" s="18"/>
    </row>
    <row r="16" spans="1:28" ht="14.4" x14ac:dyDescent="0.25">
      <c r="A16" s="128"/>
      <c r="B16" s="128"/>
      <c r="C16" s="95" t="str">
        <f>IF(C14="","",IF(ISERROR(VLOOKUP(C14,Athletes!$A:$C,3,FALSE)),"?",VLOOKUP(C14,Athletes!$A:$C,3,FALSE)))</f>
        <v>Worthing</v>
      </c>
      <c r="D16" s="95" t="str">
        <f>IF(D14="","",IF(ISERROR(VLOOKUP(D14,Athletes!$A:$C,3,FALSE)),"?",VLOOKUP(D14,Athletes!$A:$C,3,FALSE)))</f>
        <v>Brighton</v>
      </c>
      <c r="E16" s="95" t="str">
        <f>IF(E14="","",IF(ISERROR(VLOOKUP(E14,Athletes!$A:$C,3,FALSE)),"?",VLOOKUP(E14,Athletes!$A:$C,3,FALSE)))</f>
        <v>Horsham</v>
      </c>
      <c r="F16" s="95" t="str">
        <f>IF(F14="","",IF(ISERROR(VLOOKUP(F14,Athletes!$A:$C,3,FALSE)),"?",VLOOKUP(F14,Athletes!$A:$C,3,FALSE)))</f>
        <v>Crawley</v>
      </c>
      <c r="G16" s="95" t="str">
        <f>IF(G14="","",IF(ISERROR(VLOOKUP(G14,Athletes!$A:$C,3,FALSE)),"?",VLOOKUP(G14,Athletes!$A:$C,3,FALSE)))</f>
        <v>Haywards Heath</v>
      </c>
      <c r="H16" s="95" t="str">
        <f>IF(H14="","",IF(ISERROR(VLOOKUP(H14,Athletes!$A:$C,3,FALSE)),"?",VLOOKUP(H14,Athletes!$A:$C,3,FALSE)))</f>
        <v>Phoenix</v>
      </c>
      <c r="I16" s="95" t="str">
        <f>IF(I14="","",IF(ISERROR(VLOOKUP(I14,Athletes!$A:$C,3,FALSE)),"?",VLOOKUP(I14,Athletes!$A:$C,3,FALSE)))</f>
        <v/>
      </c>
      <c r="J16" s="99" t="str">
        <f>IF(J15="","",IF(ISERROR(VLOOKUP(J15,Athletes!$A:$B,2,FALSE)),"?",VLOOKUP(J15,Athletes!$A:$B,2,FALSE)))</f>
        <v/>
      </c>
      <c r="K16" s="65"/>
      <c r="L16" s="22"/>
      <c r="M16" s="22"/>
      <c r="N16" s="22"/>
      <c r="O16" s="22"/>
      <c r="P16" s="22"/>
      <c r="Q16" s="22"/>
      <c r="R16" s="22"/>
      <c r="S16" s="30"/>
      <c r="T16" s="71"/>
      <c r="U16" s="18"/>
      <c r="V16" s="18"/>
      <c r="W16" s="18"/>
      <c r="X16" s="18"/>
      <c r="Y16" s="18"/>
      <c r="Z16" s="18"/>
      <c r="AA16" s="18"/>
      <c r="AB16" s="18"/>
    </row>
    <row r="17" spans="1:28" ht="14.4" x14ac:dyDescent="0.25">
      <c r="A17" s="129"/>
      <c r="B17" s="129"/>
      <c r="C17" s="77">
        <v>57.4</v>
      </c>
      <c r="D17" s="77">
        <v>60</v>
      </c>
      <c r="E17" s="77">
        <v>60.2</v>
      </c>
      <c r="F17" s="77">
        <v>64.5</v>
      </c>
      <c r="G17" s="77">
        <v>65.900000000000006</v>
      </c>
      <c r="H17" s="77">
        <v>69</v>
      </c>
      <c r="I17" s="77"/>
      <c r="J17" s="77"/>
      <c r="K17" s="65"/>
      <c r="L17" s="92">
        <f t="shared" ref="L17:S17" si="3">IF(ISERROR(MATCH(L$1,$U14:$AB14,0)),"",9-MATCH(L$1,$U14:$AB14,0))</f>
        <v>7</v>
      </c>
      <c r="M17" s="92">
        <f t="shared" si="3"/>
        <v>5</v>
      </c>
      <c r="N17" s="92" t="str">
        <f t="shared" si="3"/>
        <v/>
      </c>
      <c r="O17" s="92">
        <f t="shared" si="3"/>
        <v>4</v>
      </c>
      <c r="P17" s="92">
        <f t="shared" si="3"/>
        <v>6</v>
      </c>
      <c r="Q17" s="92" t="str">
        <f t="shared" si="3"/>
        <v/>
      </c>
      <c r="R17" s="92">
        <f t="shared" si="3"/>
        <v>3</v>
      </c>
      <c r="S17" s="92">
        <f t="shared" si="3"/>
        <v>8</v>
      </c>
      <c r="T17" s="72"/>
      <c r="U17" s="18"/>
      <c r="V17" s="18"/>
      <c r="W17" s="18"/>
      <c r="X17" s="18"/>
      <c r="Y17" s="18"/>
      <c r="Z17" s="18"/>
      <c r="AA17" s="18"/>
      <c r="AB17" s="18"/>
    </row>
    <row r="18" spans="1:28" ht="14.4" x14ac:dyDescent="0.25">
      <c r="A18" s="127" t="s">
        <v>29</v>
      </c>
      <c r="B18" s="127" t="s">
        <v>17</v>
      </c>
      <c r="C18" s="25">
        <v>58</v>
      </c>
      <c r="D18" s="25">
        <v>252</v>
      </c>
      <c r="E18" s="25">
        <v>30</v>
      </c>
      <c r="F18" s="25">
        <v>155</v>
      </c>
      <c r="G18" s="25">
        <v>206</v>
      </c>
      <c r="H18" s="25">
        <v>181</v>
      </c>
      <c r="I18" s="25"/>
      <c r="J18" s="41"/>
      <c r="K18" s="65"/>
      <c r="L18" s="43"/>
      <c r="M18" s="26"/>
      <c r="N18" s="26"/>
      <c r="O18" s="26"/>
      <c r="P18" s="26"/>
      <c r="Q18" s="26"/>
      <c r="R18" s="26"/>
      <c r="S18" s="31"/>
      <c r="T18" s="71"/>
      <c r="U18" s="92" t="str">
        <f>IF(C18="","",IF(ISERROR(VLOOKUP(C18,Athletes!$A:$C,3,FALSE)),"?",VLOOKUP(C18,Athletes!$A:$C,3,FALSE)))</f>
        <v>Crawley</v>
      </c>
      <c r="V18" s="92" t="str">
        <f>IF(D18="","",IF(ISERROR(VLOOKUP(D18,Athletes!$A:$C,3,FALSE)),"?",VLOOKUP(D18,Athletes!$A:$C,3,FALSE)))</f>
        <v>Worthing</v>
      </c>
      <c r="W18" s="92" t="str">
        <f>IF(E18="","",IF(ISERROR(VLOOKUP(E18,Athletes!$A:$C,3,FALSE)),"?",VLOOKUP(E18,Athletes!$A:$C,3,FALSE)))</f>
        <v>Brighton</v>
      </c>
      <c r="X18" s="92" t="str">
        <f>IF(F18="","",IF(ISERROR(VLOOKUP(F18,Athletes!$A:$C,3,FALSE)),"?",VLOOKUP(F18,Athletes!$A:$C,3,FALSE)))</f>
        <v>Horsham</v>
      </c>
      <c r="Y18" s="92" t="str">
        <f>IF(G18="","",IF(ISERROR(VLOOKUP(G18,Athletes!$A:$C,3,FALSE)),"?",VLOOKUP(G18,Athletes!$A:$C,3,FALSE)))</f>
        <v>Phoenix</v>
      </c>
      <c r="Z18" s="92" t="str">
        <f>IF(H18="","",IF(ISERROR(VLOOKUP(H18,Athletes!$A:$C,3,FALSE)),"?",VLOOKUP(H18,Athletes!$A:$C,3,FALSE)))</f>
        <v>Lewes</v>
      </c>
      <c r="AA18" s="92" t="str">
        <f>IF(I18="","",IF(ISERROR(VLOOKUP(I18,Athletes!$A:$C,3,FALSE)),"?",VLOOKUP(I18,Athletes!$A:$C,3,FALSE)))</f>
        <v/>
      </c>
      <c r="AB18" s="92" t="str">
        <f>IF(J18="","",IF(ISERROR(VLOOKUP(J18,Athletes!$A:$C,3,FALSE)),"?",VLOOKUP(J18,Athletes!$A:$C,3,FALSE)))</f>
        <v/>
      </c>
    </row>
    <row r="19" spans="1:28" ht="14.4" x14ac:dyDescent="0.25">
      <c r="A19" s="128"/>
      <c r="B19" s="128"/>
      <c r="C19" s="95" t="str">
        <f>IF(C18="","",IF(ISERROR(VLOOKUP(C18,Athletes!$A:$B,2,FALSE)),"?",VLOOKUP(C18,Athletes!$A:$B,2,FALSE)))</f>
        <v>Rafael Selby</v>
      </c>
      <c r="D19" s="95" t="str">
        <f>IF(D18="","",IF(ISERROR(VLOOKUP(D18,Athletes!$A:$B,2,FALSE)),"?",VLOOKUP(D18,Athletes!$A:$B,2,FALSE)))</f>
        <v>Jamie Rowe</v>
      </c>
      <c r="E19" s="95" t="str">
        <f>IF(E18="","",IF(ISERROR(VLOOKUP(E18,Athletes!$A:$B,2,FALSE)),"?",VLOOKUP(E18,Athletes!$A:$B,2,FALSE)))</f>
        <v>Taylor Thom-Watts</v>
      </c>
      <c r="F19" s="95" t="str">
        <f>IF(F18="","",IF(ISERROR(VLOOKUP(F18,Athletes!$A:$B,2,FALSE)),"?",VLOOKUP(F18,Athletes!$A:$B,2,FALSE)))</f>
        <v>Rufus  Thomas</v>
      </c>
      <c r="G19" s="95" t="str">
        <f>IF(G18="","",IF(ISERROR(VLOOKUP(G18,Athletes!$A:$B,2,FALSE)),"?",VLOOKUP(G18,Athletes!$A:$B,2,FALSE)))</f>
        <v>Louie Pegley</v>
      </c>
      <c r="H19" s="95" t="str">
        <f>IF(H18="","",IF(ISERROR(VLOOKUP(H18,Athletes!$A:$B,2,FALSE)),"?",VLOOKUP(H18,Athletes!$A:$B,2,FALSE)))</f>
        <v>Finnian Morrison</v>
      </c>
      <c r="I19" s="95" t="str">
        <f>IF(I18="","",IF(ISERROR(VLOOKUP(I18,Athletes!$A:$B,2,FALSE)),"?",VLOOKUP(I18,Athletes!$A:$B,2,FALSE)))</f>
        <v/>
      </c>
      <c r="J19" s="99" t="str">
        <f>IF(J18="","",IF(ISERROR(VLOOKUP(J18,Athletes!$A:$B,2,FALSE)),"?",VLOOKUP(J18,Athletes!$A:$B,2,FALSE)))</f>
        <v/>
      </c>
      <c r="K19" s="65"/>
      <c r="L19" s="44"/>
      <c r="M19" s="22"/>
      <c r="N19" s="22"/>
      <c r="O19" s="22"/>
      <c r="P19" s="22"/>
      <c r="Q19" s="22"/>
      <c r="R19" s="22"/>
      <c r="S19" s="30"/>
      <c r="T19" s="71"/>
      <c r="U19" s="18"/>
      <c r="V19" s="18"/>
      <c r="W19" s="18"/>
      <c r="X19" s="18"/>
      <c r="Y19" s="18"/>
      <c r="Z19" s="18"/>
      <c r="AA19" s="18"/>
      <c r="AB19" s="18"/>
    </row>
    <row r="20" spans="1:28" ht="14.4" x14ac:dyDescent="0.25">
      <c r="A20" s="128"/>
      <c r="B20" s="128"/>
      <c r="C20" s="95" t="str">
        <f>IF(C18="","",IF(ISERROR(VLOOKUP(C18,Athletes!$A:$C,3,FALSE)),"?",VLOOKUP(C18,Athletes!$A:$C,3,FALSE)))</f>
        <v>Crawley</v>
      </c>
      <c r="D20" s="95" t="str">
        <f>IF(D18="","",IF(ISERROR(VLOOKUP(D18,Athletes!$A:$C,3,FALSE)),"?",VLOOKUP(D18,Athletes!$A:$C,3,FALSE)))</f>
        <v>Worthing</v>
      </c>
      <c r="E20" s="95" t="str">
        <f>IF(E18="","",IF(ISERROR(VLOOKUP(E18,Athletes!$A:$C,3,FALSE)),"?",VLOOKUP(E18,Athletes!$A:$C,3,FALSE)))</f>
        <v>Brighton</v>
      </c>
      <c r="F20" s="95" t="str">
        <f>IF(F18="","",IF(ISERROR(VLOOKUP(F18,Athletes!$A:$C,3,FALSE)),"?",VLOOKUP(F18,Athletes!$A:$C,3,FALSE)))</f>
        <v>Horsham</v>
      </c>
      <c r="G20" s="95" t="str">
        <f>IF(G18="","",IF(ISERROR(VLOOKUP(G18,Athletes!$A:$C,3,FALSE)),"?",VLOOKUP(G18,Athletes!$A:$C,3,FALSE)))</f>
        <v>Phoenix</v>
      </c>
      <c r="H20" s="95" t="str">
        <f>IF(H18="","",IF(ISERROR(VLOOKUP(H18,Athletes!$A:$C,3,FALSE)),"?",VLOOKUP(H18,Athletes!$A:$C,3,FALSE)))</f>
        <v>Lewes</v>
      </c>
      <c r="I20" s="95" t="str">
        <f>IF(I18="","",IF(ISERROR(VLOOKUP(I18,Athletes!$A:$C,3,FALSE)),"?",VLOOKUP(I18,Athletes!$A:$C,3,FALSE)))</f>
        <v/>
      </c>
      <c r="J20" s="99" t="str">
        <f>IF(J19="","",IF(ISERROR(VLOOKUP(J19,Athletes!$A:$B,2,FALSE)),"?",VLOOKUP(J19,Athletes!$A:$B,2,FALSE)))</f>
        <v/>
      </c>
      <c r="K20" s="65"/>
      <c r="L20" s="44"/>
      <c r="M20" s="22"/>
      <c r="N20" s="22"/>
      <c r="O20" s="22"/>
      <c r="P20" s="22"/>
      <c r="Q20" s="22"/>
      <c r="R20" s="22"/>
      <c r="S20" s="30"/>
      <c r="T20" s="71"/>
      <c r="U20" s="18"/>
      <c r="V20" s="18"/>
      <c r="W20" s="18"/>
      <c r="X20" s="18"/>
      <c r="Y20" s="18"/>
      <c r="Z20" s="18"/>
      <c r="AA20" s="18"/>
      <c r="AB20" s="18"/>
    </row>
    <row r="21" spans="1:28" ht="14.4" x14ac:dyDescent="0.25">
      <c r="A21" s="128"/>
      <c r="B21" s="129"/>
      <c r="C21" s="77" t="s">
        <v>324</v>
      </c>
      <c r="D21" s="77" t="s">
        <v>325</v>
      </c>
      <c r="E21" s="77" t="s">
        <v>93</v>
      </c>
      <c r="F21" s="77" t="s">
        <v>326</v>
      </c>
      <c r="G21" s="77" t="s">
        <v>327</v>
      </c>
      <c r="H21" s="77" t="s">
        <v>328</v>
      </c>
      <c r="I21" s="77"/>
      <c r="J21" s="84"/>
      <c r="K21" s="65"/>
      <c r="L21" s="92">
        <f t="shared" ref="L21:S21" si="4">IF(ISERROR(MATCH(L$1,$U18:$AB18,0)),"",9-MATCH(L$1,$U18:$AB18,0))</f>
        <v>6</v>
      </c>
      <c r="M21" s="92">
        <f t="shared" si="4"/>
        <v>8</v>
      </c>
      <c r="N21" s="92" t="str">
        <f t="shared" si="4"/>
        <v/>
      </c>
      <c r="O21" s="92" t="str">
        <f t="shared" si="4"/>
        <v/>
      </c>
      <c r="P21" s="92">
        <f t="shared" si="4"/>
        <v>5</v>
      </c>
      <c r="Q21" s="92">
        <f t="shared" si="4"/>
        <v>3</v>
      </c>
      <c r="R21" s="92">
        <f t="shared" si="4"/>
        <v>4</v>
      </c>
      <c r="S21" s="92">
        <f t="shared" si="4"/>
        <v>7</v>
      </c>
      <c r="T21" s="72"/>
      <c r="U21" s="18"/>
      <c r="V21" s="18"/>
      <c r="W21" s="18"/>
      <c r="X21" s="18"/>
      <c r="Y21" s="18"/>
      <c r="Z21" s="18"/>
      <c r="AA21" s="18"/>
      <c r="AB21" s="18"/>
    </row>
    <row r="22" spans="1:28" ht="14.4" x14ac:dyDescent="0.25">
      <c r="A22" s="128"/>
      <c r="B22" s="128" t="s">
        <v>18</v>
      </c>
      <c r="C22" s="14">
        <v>19</v>
      </c>
      <c r="D22" s="14">
        <v>56</v>
      </c>
      <c r="E22" s="14">
        <v>210</v>
      </c>
      <c r="F22" s="14">
        <v>250</v>
      </c>
      <c r="G22" s="14">
        <v>156</v>
      </c>
      <c r="H22" s="14"/>
      <c r="I22" s="14"/>
      <c r="J22" s="14"/>
      <c r="K22" s="65"/>
      <c r="L22" s="22"/>
      <c r="M22" s="22"/>
      <c r="N22" s="22"/>
      <c r="O22" s="22"/>
      <c r="P22" s="22"/>
      <c r="Q22" s="22"/>
      <c r="R22" s="22"/>
      <c r="S22" s="30"/>
      <c r="T22" s="71"/>
      <c r="U22" s="92" t="str">
        <f>IF(C22="","",IF(ISERROR(VLOOKUP(C22,Athletes!$A:$C,3,FALSE)),"?",VLOOKUP(C22,Athletes!$A:$C,3,FALSE)))</f>
        <v>Brighton</v>
      </c>
      <c r="V22" s="92" t="str">
        <f>IF(D22="","",IF(ISERROR(VLOOKUP(D22,Athletes!$A:$C,3,FALSE)),"?",VLOOKUP(D22,Athletes!$A:$C,3,FALSE)))</f>
        <v>Crawley</v>
      </c>
      <c r="W22" s="92" t="str">
        <f>IF(E22="","",IF(ISERROR(VLOOKUP(E22,Athletes!$A:$C,3,FALSE)),"?",VLOOKUP(E22,Athletes!$A:$C,3,FALSE)))</f>
        <v>Phoenix</v>
      </c>
      <c r="X22" s="92" t="str">
        <f>IF(F22="","",IF(ISERROR(VLOOKUP(F22,Athletes!$A:$C,3,FALSE)),"?",VLOOKUP(F22,Athletes!$A:$C,3,FALSE)))</f>
        <v>Worthing</v>
      </c>
      <c r="Y22" s="92" t="str">
        <f>IF(G22="","",IF(ISERROR(VLOOKUP(G22,Athletes!$A:$C,3,FALSE)),"?",VLOOKUP(G22,Athletes!$A:$C,3,FALSE)))</f>
        <v>Horsham</v>
      </c>
      <c r="Z22" s="92" t="str">
        <f>IF(H22="","",IF(ISERROR(VLOOKUP(H22,Athletes!$A:$C,3,FALSE)),"?",VLOOKUP(H22,Athletes!$A:$C,3,FALSE)))</f>
        <v/>
      </c>
      <c r="AA22" s="92" t="str">
        <f>IF(I22="","",IF(ISERROR(VLOOKUP(I22,Athletes!$A:$C,3,FALSE)),"?",VLOOKUP(I22,Athletes!$A:$C,3,FALSE)))</f>
        <v/>
      </c>
      <c r="AB22" s="92" t="str">
        <f>IF(J22="","",IF(ISERROR(VLOOKUP(J22,Athletes!$A:$C,3,FALSE)),"?",VLOOKUP(J22,Athletes!$A:$C,3,FALSE)))</f>
        <v/>
      </c>
    </row>
    <row r="23" spans="1:28" ht="14.4" x14ac:dyDescent="0.25">
      <c r="A23" s="128"/>
      <c r="B23" s="128"/>
      <c r="C23" s="95" t="str">
        <f>IF(C22="","",IF(ISERROR(VLOOKUP(C22,Athletes!$A:$B,2,FALSE)),"?",VLOOKUP(C22,Athletes!$A:$B,2,FALSE)))</f>
        <v>Louis Ashworth</v>
      </c>
      <c r="D23" s="95" t="str">
        <f>IF(D22="","",IF(ISERROR(VLOOKUP(D22,Athletes!$A:$B,2,FALSE)),"?",VLOOKUP(D22,Athletes!$A:$B,2,FALSE)))</f>
        <v>Oliver Aylward</v>
      </c>
      <c r="E23" s="95" t="str">
        <f>IF(E22="","",IF(ISERROR(VLOOKUP(E22,Athletes!$A:$B,2,FALSE)),"?",VLOOKUP(E22,Athletes!$A:$B,2,FALSE)))</f>
        <v>Felix Doyle</v>
      </c>
      <c r="F23" s="95" t="str">
        <f>IF(F22="","",IF(ISERROR(VLOOKUP(F22,Athletes!$A:$B,2,FALSE)),"?",VLOOKUP(F22,Athletes!$A:$B,2,FALSE)))</f>
        <v>Ellis  Cousins</v>
      </c>
      <c r="G23" s="95" t="str">
        <f>IF(G22="","",IF(ISERROR(VLOOKUP(G22,Athletes!$A:$B,2,FALSE)),"?",VLOOKUP(G22,Athletes!$A:$B,2,FALSE)))</f>
        <v>Luke  Jukes</v>
      </c>
      <c r="H23" s="95" t="str">
        <f>IF(H22="","",IF(ISERROR(VLOOKUP(H22,Athletes!$A:$B,2,FALSE)),"?",VLOOKUP(H22,Athletes!$A:$B,2,FALSE)))</f>
        <v/>
      </c>
      <c r="I23" s="95" t="str">
        <f>IF(I22="","",IF(ISERROR(VLOOKUP(I22,Athletes!$A:$B,2,FALSE)),"?",VLOOKUP(I22,Athletes!$A:$B,2,FALSE)))</f>
        <v/>
      </c>
      <c r="J23" s="99" t="str">
        <f>IF(J22="","",IF(ISERROR(VLOOKUP(J22,Athletes!$A:$B,2,FALSE)),"?",VLOOKUP(J22,Athletes!$A:$B,2,FALSE)))</f>
        <v/>
      </c>
      <c r="K23" s="65"/>
      <c r="L23" s="22"/>
      <c r="M23" s="22"/>
      <c r="N23" s="22"/>
      <c r="O23" s="22"/>
      <c r="P23" s="22"/>
      <c r="Q23" s="22"/>
      <c r="R23" s="22"/>
      <c r="S23" s="30"/>
      <c r="T23" s="71"/>
      <c r="U23" s="62"/>
      <c r="V23" s="62"/>
      <c r="W23" s="62"/>
      <c r="X23" s="62"/>
      <c r="Y23" s="62"/>
      <c r="Z23" s="62"/>
      <c r="AA23" s="62"/>
      <c r="AB23" s="62"/>
    </row>
    <row r="24" spans="1:28" ht="14.4" x14ac:dyDescent="0.25">
      <c r="A24" s="128"/>
      <c r="B24" s="128"/>
      <c r="C24" s="95" t="str">
        <f>IF(C22="","",IF(ISERROR(VLOOKUP(C22,Athletes!$A:$C,3,FALSE)),"?",VLOOKUP(C22,Athletes!$A:$C,3,FALSE)))</f>
        <v>Brighton</v>
      </c>
      <c r="D24" s="95" t="str">
        <f>IF(D22="","",IF(ISERROR(VLOOKUP(D22,Athletes!$A:$C,3,FALSE)),"?",VLOOKUP(D22,Athletes!$A:$C,3,FALSE)))</f>
        <v>Crawley</v>
      </c>
      <c r="E24" s="95" t="str">
        <f>IF(E22="","",IF(ISERROR(VLOOKUP(E22,Athletes!$A:$C,3,FALSE)),"?",VLOOKUP(E22,Athletes!$A:$C,3,FALSE)))</f>
        <v>Phoenix</v>
      </c>
      <c r="F24" s="95" t="str">
        <f>IF(F22="","",IF(ISERROR(VLOOKUP(F22,Athletes!$A:$C,3,FALSE)),"?",VLOOKUP(F22,Athletes!$A:$C,3,FALSE)))</f>
        <v>Worthing</v>
      </c>
      <c r="G24" s="95" t="str">
        <f>IF(G22="","",IF(ISERROR(VLOOKUP(G22,Athletes!$A:$C,3,FALSE)),"?",VLOOKUP(G22,Athletes!$A:$C,3,FALSE)))</f>
        <v>Horsham</v>
      </c>
      <c r="H24" s="95" t="str">
        <f>IF(H22="","",IF(ISERROR(VLOOKUP(H22,Athletes!$A:$C,3,FALSE)),"?",VLOOKUP(H22,Athletes!$A:$C,3,FALSE)))</f>
        <v/>
      </c>
      <c r="I24" s="95" t="str">
        <f>IF(I22="","",IF(ISERROR(VLOOKUP(I22,Athletes!$A:$C,3,FALSE)),"?",VLOOKUP(I22,Athletes!$A:$C,3,FALSE)))</f>
        <v/>
      </c>
      <c r="J24" s="99" t="str">
        <f>IF(J23="","",IF(ISERROR(VLOOKUP(J23,Athletes!$A:$B,2,FALSE)),"?",VLOOKUP(J23,Athletes!$A:$B,2,FALSE)))</f>
        <v/>
      </c>
      <c r="K24" s="65"/>
      <c r="L24" s="22"/>
      <c r="M24" s="22"/>
      <c r="N24" s="22"/>
      <c r="O24" s="22"/>
      <c r="P24" s="22"/>
      <c r="Q24" s="22"/>
      <c r="R24" s="22"/>
      <c r="S24" s="30"/>
      <c r="T24" s="71"/>
      <c r="U24" s="18"/>
      <c r="V24" s="18"/>
      <c r="W24" s="18"/>
      <c r="X24" s="18"/>
      <c r="Y24" s="18"/>
      <c r="Z24" s="18"/>
      <c r="AA24" s="18"/>
      <c r="AB24" s="18"/>
    </row>
    <row r="25" spans="1:28" ht="14.4" x14ac:dyDescent="0.25">
      <c r="A25" s="129"/>
      <c r="B25" s="129"/>
      <c r="C25" s="77" t="s">
        <v>329</v>
      </c>
      <c r="D25" s="77" t="s">
        <v>330</v>
      </c>
      <c r="E25" s="77" t="s">
        <v>331</v>
      </c>
      <c r="F25" s="77" t="s">
        <v>92</v>
      </c>
      <c r="G25" s="77">
        <v>1.4</v>
      </c>
      <c r="H25" s="77"/>
      <c r="I25" s="77"/>
      <c r="J25" s="77"/>
      <c r="K25" s="65"/>
      <c r="L25" s="92">
        <f t="shared" ref="L25:S25" si="5">IF(ISERROR(MATCH(L$1,$U22:$AB22,0)),"",9-MATCH(L$1,$U22:$AB22,0))</f>
        <v>8</v>
      </c>
      <c r="M25" s="92">
        <f t="shared" si="5"/>
        <v>7</v>
      </c>
      <c r="N25" s="92" t="str">
        <f t="shared" si="5"/>
        <v/>
      </c>
      <c r="O25" s="92" t="str">
        <f t="shared" si="5"/>
        <v/>
      </c>
      <c r="P25" s="92">
        <f t="shared" si="5"/>
        <v>4</v>
      </c>
      <c r="Q25" s="92" t="str">
        <f t="shared" si="5"/>
        <v/>
      </c>
      <c r="R25" s="92">
        <f t="shared" si="5"/>
        <v>6</v>
      </c>
      <c r="S25" s="92">
        <f t="shared" si="5"/>
        <v>5</v>
      </c>
      <c r="T25" s="72"/>
      <c r="U25" s="18"/>
      <c r="V25" s="18"/>
      <c r="W25" s="18"/>
      <c r="X25" s="18"/>
      <c r="Y25" s="18"/>
      <c r="Z25" s="18"/>
      <c r="AA25" s="18"/>
      <c r="AB25" s="18"/>
    </row>
    <row r="26" spans="1:28" ht="14.4" x14ac:dyDescent="0.25">
      <c r="A26" s="123" t="s">
        <v>50</v>
      </c>
      <c r="B26" s="123" t="s">
        <v>21</v>
      </c>
      <c r="C26" s="25" t="s">
        <v>55</v>
      </c>
      <c r="D26" s="25" t="s">
        <v>56</v>
      </c>
      <c r="E26" s="25" t="s">
        <v>54</v>
      </c>
      <c r="F26" s="25" t="s">
        <v>53</v>
      </c>
      <c r="G26" s="25" t="s">
        <v>59</v>
      </c>
      <c r="H26" s="25" t="s">
        <v>58</v>
      </c>
      <c r="I26" s="25"/>
      <c r="J26" s="25"/>
      <c r="K26" s="65"/>
      <c r="L26" s="27"/>
      <c r="M26" s="28"/>
      <c r="N26" s="28"/>
      <c r="O26" s="28"/>
      <c r="P26" s="28"/>
      <c r="Q26" s="29"/>
      <c r="R26" s="28"/>
      <c r="S26" s="32"/>
      <c r="T26" s="72"/>
      <c r="U26" s="92" t="str">
        <f t="shared" ref="U26:Z26" si="6">IF(C26="","",C26)</f>
        <v>Chichester</v>
      </c>
      <c r="V26" s="92" t="str">
        <f t="shared" si="6"/>
        <v>Horsham</v>
      </c>
      <c r="W26" s="92" t="str">
        <f t="shared" si="6"/>
        <v>Crawley</v>
      </c>
      <c r="X26" s="92" t="str">
        <f t="shared" si="6"/>
        <v>Brighton</v>
      </c>
      <c r="Y26" s="92" t="str">
        <f t="shared" si="6"/>
        <v>Worthing</v>
      </c>
      <c r="Z26" s="92" t="str">
        <f t="shared" si="6"/>
        <v>Phoenix</v>
      </c>
      <c r="AA26" s="92" t="str">
        <f t="shared" ref="AA26:AB26" si="7">IF(I26="","",I26)</f>
        <v/>
      </c>
      <c r="AB26" s="92" t="str">
        <f t="shared" si="7"/>
        <v/>
      </c>
    </row>
    <row r="27" spans="1:28" ht="14.4" x14ac:dyDescent="0.25">
      <c r="A27" s="125"/>
      <c r="B27" s="125"/>
      <c r="C27" s="24" t="s">
        <v>100</v>
      </c>
      <c r="D27" s="24" t="s">
        <v>332</v>
      </c>
      <c r="E27" s="24" t="s">
        <v>333</v>
      </c>
      <c r="F27" s="24" t="s">
        <v>334</v>
      </c>
      <c r="G27" s="24" t="s">
        <v>335</v>
      </c>
      <c r="H27" s="24" t="s">
        <v>336</v>
      </c>
      <c r="I27" s="24"/>
      <c r="J27" s="24"/>
      <c r="K27" s="65"/>
      <c r="L27" s="92">
        <f t="shared" ref="L27:S27" si="8">IF(ISERROR(MATCH(L$1,$U26:$AB26,0)),"",18-2*MATCH(L$1,$U26:$AB26,0))</f>
        <v>10</v>
      </c>
      <c r="M27" s="92">
        <f t="shared" si="8"/>
        <v>12</v>
      </c>
      <c r="N27" s="92">
        <f t="shared" si="8"/>
        <v>16</v>
      </c>
      <c r="O27" s="92" t="str">
        <f t="shared" si="8"/>
        <v/>
      </c>
      <c r="P27" s="92">
        <f t="shared" si="8"/>
        <v>14</v>
      </c>
      <c r="Q27" s="92" t="str">
        <f t="shared" si="8"/>
        <v/>
      </c>
      <c r="R27" s="92">
        <f t="shared" si="8"/>
        <v>6</v>
      </c>
      <c r="S27" s="92">
        <f t="shared" si="8"/>
        <v>8</v>
      </c>
      <c r="T27" s="72"/>
      <c r="U27" s="16"/>
      <c r="V27" s="16"/>
      <c r="W27" s="16"/>
      <c r="X27" s="16"/>
      <c r="Y27" s="16"/>
      <c r="Z27" s="16"/>
      <c r="AA27" s="16"/>
      <c r="AB27" s="16"/>
    </row>
    <row r="28" spans="1:28" ht="14.4" x14ac:dyDescent="0.25">
      <c r="A28" s="123" t="s">
        <v>30</v>
      </c>
      <c r="B28" s="123" t="s">
        <v>21</v>
      </c>
      <c r="C28" s="25" t="s">
        <v>53</v>
      </c>
      <c r="D28" s="25" t="s">
        <v>56</v>
      </c>
      <c r="E28" s="25" t="s">
        <v>59</v>
      </c>
      <c r="F28" s="25" t="s">
        <v>55</v>
      </c>
      <c r="G28" s="25" t="s">
        <v>54</v>
      </c>
      <c r="H28" s="25" t="s">
        <v>58</v>
      </c>
      <c r="I28" s="25"/>
      <c r="J28" s="25"/>
      <c r="K28" s="65"/>
      <c r="L28" s="27"/>
      <c r="M28" s="28"/>
      <c r="N28" s="28"/>
      <c r="O28" s="28"/>
      <c r="P28" s="28"/>
      <c r="Q28" s="29"/>
      <c r="R28" s="28"/>
      <c r="S28" s="32"/>
      <c r="T28" s="72"/>
      <c r="U28" s="92" t="str">
        <f t="shared" ref="U28:Z28" si="9">IF(C28="","",C28)</f>
        <v>Brighton</v>
      </c>
      <c r="V28" s="92" t="str">
        <f t="shared" si="9"/>
        <v>Horsham</v>
      </c>
      <c r="W28" s="92" t="str">
        <f t="shared" si="9"/>
        <v>Worthing</v>
      </c>
      <c r="X28" s="92" t="str">
        <f t="shared" si="9"/>
        <v>Chichester</v>
      </c>
      <c r="Y28" s="92" t="str">
        <f t="shared" si="9"/>
        <v>Crawley</v>
      </c>
      <c r="Z28" s="92" t="str">
        <f t="shared" si="9"/>
        <v>Phoenix</v>
      </c>
      <c r="AA28" s="92" t="str">
        <f t="shared" ref="AA28:AB28" si="10">IF(I28="","",I28)</f>
        <v/>
      </c>
      <c r="AB28" s="92" t="str">
        <f t="shared" si="10"/>
        <v/>
      </c>
    </row>
    <row r="29" spans="1:28" ht="14.4" x14ac:dyDescent="0.25">
      <c r="A29" s="125"/>
      <c r="B29" s="125"/>
      <c r="C29" s="24" t="s">
        <v>337</v>
      </c>
      <c r="D29" s="24" t="s">
        <v>338</v>
      </c>
      <c r="E29" s="24" t="s">
        <v>339</v>
      </c>
      <c r="F29" s="24" t="s">
        <v>340</v>
      </c>
      <c r="G29" s="24" t="s">
        <v>341</v>
      </c>
      <c r="H29" s="24" t="s">
        <v>342</v>
      </c>
      <c r="I29" s="24"/>
      <c r="J29" s="24"/>
      <c r="K29" s="65"/>
      <c r="L29" s="92">
        <f t="shared" ref="L29:S29" si="11">IF(ISERROR(MATCH(L$1,$U28:$AB28,0)),"",18-2*MATCH(L$1,$U28:$AB28,0))</f>
        <v>16</v>
      </c>
      <c r="M29" s="92">
        <f t="shared" si="11"/>
        <v>8</v>
      </c>
      <c r="N29" s="92">
        <f t="shared" si="11"/>
        <v>10</v>
      </c>
      <c r="O29" s="92" t="str">
        <f t="shared" si="11"/>
        <v/>
      </c>
      <c r="P29" s="92">
        <f t="shared" si="11"/>
        <v>14</v>
      </c>
      <c r="Q29" s="92" t="str">
        <f t="shared" si="11"/>
        <v/>
      </c>
      <c r="R29" s="92">
        <f t="shared" si="11"/>
        <v>6</v>
      </c>
      <c r="S29" s="92">
        <f t="shared" si="11"/>
        <v>12</v>
      </c>
      <c r="T29" s="72"/>
      <c r="U29" s="16"/>
      <c r="V29" s="16"/>
      <c r="W29" s="16"/>
      <c r="X29" s="16"/>
      <c r="Y29" s="16"/>
      <c r="Z29" s="16"/>
      <c r="AA29" s="16"/>
      <c r="AB29" s="16"/>
    </row>
    <row r="30" spans="1:28" ht="14.4" x14ac:dyDescent="0.25">
      <c r="A30" s="123" t="s">
        <v>23</v>
      </c>
      <c r="B30" s="123" t="s">
        <v>17</v>
      </c>
      <c r="C30" s="25">
        <v>119</v>
      </c>
      <c r="D30" s="25">
        <v>249</v>
      </c>
      <c r="E30" s="25">
        <v>100</v>
      </c>
      <c r="F30" s="25">
        <v>158</v>
      </c>
      <c r="G30" s="25">
        <v>54</v>
      </c>
      <c r="H30" s="25">
        <v>20</v>
      </c>
      <c r="I30" s="25">
        <v>182</v>
      </c>
      <c r="J30" s="41">
        <v>208</v>
      </c>
      <c r="K30" s="65"/>
      <c r="L30" s="43"/>
      <c r="M30" s="26"/>
      <c r="N30" s="26"/>
      <c r="O30" s="26"/>
      <c r="P30" s="26"/>
      <c r="Q30" s="26"/>
      <c r="R30" s="26"/>
      <c r="S30" s="31"/>
      <c r="T30" s="71"/>
      <c r="U30" s="92" t="str">
        <f>IF(C30="","",IF(ISERROR(VLOOKUP(C30,Athletes!$A:$C,3,FALSE)),"?",VLOOKUP(C30,Athletes!$A:$C,3,FALSE)))</f>
        <v>Haywards Heath</v>
      </c>
      <c r="V30" s="92" t="str">
        <f>IF(D30="","",IF(ISERROR(VLOOKUP(D30,Athletes!$A:$C,3,FALSE)),"?",VLOOKUP(D30,Athletes!$A:$C,3,FALSE)))</f>
        <v>Worthing</v>
      </c>
      <c r="W30" s="92" t="str">
        <f>IF(E30="","",IF(ISERROR(VLOOKUP(E30,Athletes!$A:$C,3,FALSE)),"?",VLOOKUP(E30,Athletes!$A:$C,3,FALSE)))</f>
        <v>Chichester</v>
      </c>
      <c r="X30" s="92" t="str">
        <f>IF(F30="","",IF(ISERROR(VLOOKUP(F30,Athletes!$A:$C,3,FALSE)),"?",VLOOKUP(F30,Athletes!$A:$C,3,FALSE)))</f>
        <v>Horsham</v>
      </c>
      <c r="Y30" s="92" t="str">
        <f>IF(G30="","",IF(ISERROR(VLOOKUP(G30,Athletes!$A:$C,3,FALSE)),"?",VLOOKUP(G30,Athletes!$A:$C,3,FALSE)))</f>
        <v>Crawley</v>
      </c>
      <c r="Z30" s="92" t="str">
        <f>IF(H30="","",IF(ISERROR(VLOOKUP(H30,Athletes!$A:$C,3,FALSE)),"?",VLOOKUP(H30,Athletes!$A:$C,3,FALSE)))</f>
        <v>Brighton</v>
      </c>
      <c r="AA30" s="92" t="str">
        <f>IF(I30="","",IF(ISERROR(VLOOKUP(I30,Athletes!$A:$C,3,FALSE)),"?",VLOOKUP(I30,Athletes!$A:$C,3,FALSE)))</f>
        <v>Lewes</v>
      </c>
      <c r="AB30" s="92" t="str">
        <f>IF(J30="","",IF(ISERROR(VLOOKUP(J30,Athletes!$A:$C,3,FALSE)),"?",VLOOKUP(J30,Athletes!$A:$C,3,FALSE)))</f>
        <v>Phoenix</v>
      </c>
    </row>
    <row r="31" spans="1:28" ht="14.4" x14ac:dyDescent="0.25">
      <c r="A31" s="124"/>
      <c r="B31" s="124"/>
      <c r="C31" s="95" t="str">
        <f>IF(C30="","",IF(ISERROR(VLOOKUP(C30,Athletes!$A:$B,2,FALSE)),"?",VLOOKUP(C30,Athletes!$A:$B,2,FALSE)))</f>
        <v>Charlie Stay</v>
      </c>
      <c r="D31" s="95" t="str">
        <f>IF(D30="","",IF(ISERROR(VLOOKUP(D30,Athletes!$A:$B,2,FALSE)),"?",VLOOKUP(D30,Athletes!$A:$B,2,FALSE)))</f>
        <v>Harry Windham</v>
      </c>
      <c r="E31" s="95" t="str">
        <f>IF(E30="","",IF(ISERROR(VLOOKUP(E30,Athletes!$A:$B,2,FALSE)),"?",VLOOKUP(E30,Athletes!$A:$B,2,FALSE)))</f>
        <v>Benjamin Stewart</v>
      </c>
      <c r="F31" s="95" t="str">
        <f>IF(F30="","",IF(ISERROR(VLOOKUP(F30,Athletes!$A:$B,2,FALSE)),"?",VLOOKUP(F30,Athletes!$A:$B,2,FALSE)))</f>
        <v>Joe  Wilkie</v>
      </c>
      <c r="G31" s="95" t="str">
        <f>IF(G30="","",IF(ISERROR(VLOOKUP(G30,Athletes!$A:$B,2,FALSE)),"?",VLOOKUP(G30,Athletes!$A:$B,2,FALSE)))</f>
        <v>Tobi Akingbade</v>
      </c>
      <c r="H31" s="95" t="str">
        <f>IF(H30="","",IF(ISERROR(VLOOKUP(H30,Athletes!$A:$B,2,FALSE)),"?",VLOOKUP(H30,Athletes!$A:$B,2,FALSE)))</f>
        <v>Jude Porter</v>
      </c>
      <c r="I31" s="95" t="str">
        <f>IF(I30="","",IF(ISERROR(VLOOKUP(I30,Athletes!$A:$B,2,FALSE)),"?",VLOOKUP(I30,Athletes!$A:$B,2,FALSE)))</f>
        <v>Xavier Parker</v>
      </c>
      <c r="J31" s="99" t="str">
        <f>IF(J30="","",IF(ISERROR(VLOOKUP(J30,Athletes!$A:$B,2,FALSE)),"?",VLOOKUP(J30,Athletes!$A:$B,2,FALSE)))</f>
        <v>Kyriacos Giorgalis</v>
      </c>
      <c r="K31" s="65"/>
      <c r="L31" s="44"/>
      <c r="M31" s="22"/>
      <c r="N31" s="22"/>
      <c r="O31" s="22"/>
      <c r="P31" s="22"/>
      <c r="Q31" s="22"/>
      <c r="R31" s="22"/>
      <c r="S31" s="30"/>
      <c r="T31" s="71"/>
      <c r="U31" s="18"/>
      <c r="V31" s="18"/>
      <c r="W31" s="18"/>
      <c r="X31" s="18"/>
      <c r="Y31" s="18"/>
      <c r="Z31" s="18"/>
      <c r="AA31" s="18"/>
      <c r="AB31" s="18"/>
    </row>
    <row r="32" spans="1:28" ht="14.4" x14ac:dyDescent="0.25">
      <c r="A32" s="124"/>
      <c r="B32" s="124"/>
      <c r="C32" s="95" t="str">
        <f>IF(C30="","",IF(ISERROR(VLOOKUP(C30,Athletes!$A:$C,3,FALSE)),"?",VLOOKUP(C30,Athletes!$A:$C,3,FALSE)))</f>
        <v>Haywards Heath</v>
      </c>
      <c r="D32" s="95" t="str">
        <f>IF(D30="","",IF(ISERROR(VLOOKUP(D30,Athletes!$A:$C,3,FALSE)),"?",VLOOKUP(D30,Athletes!$A:$C,3,FALSE)))</f>
        <v>Worthing</v>
      </c>
      <c r="E32" s="95" t="str">
        <f>IF(E30="","",IF(ISERROR(VLOOKUP(E30,Athletes!$A:$C,3,FALSE)),"?",VLOOKUP(E30,Athletes!$A:$C,3,FALSE)))</f>
        <v>Chichester</v>
      </c>
      <c r="F32" s="95" t="str">
        <f>IF(F30="","",IF(ISERROR(VLOOKUP(F30,Athletes!$A:$C,3,FALSE)),"?",VLOOKUP(F30,Athletes!$A:$C,3,FALSE)))</f>
        <v>Horsham</v>
      </c>
      <c r="G32" s="95" t="str">
        <f>IF(G30="","",IF(ISERROR(VLOOKUP(G30,Athletes!$A:$C,3,FALSE)),"?",VLOOKUP(G30,Athletes!$A:$C,3,FALSE)))</f>
        <v>Crawley</v>
      </c>
      <c r="H32" s="95" t="str">
        <f>IF(H30="","",IF(ISERROR(VLOOKUP(H30,Athletes!$A:$C,3,FALSE)),"?",VLOOKUP(H30,Athletes!$A:$C,3,FALSE)))</f>
        <v>Brighton</v>
      </c>
      <c r="I32" s="95" t="str">
        <f>IF(I30="","",IF(ISERROR(VLOOKUP(I30,Athletes!$A:$C,3,FALSE)),"?",VLOOKUP(I30,Athletes!$A:$C,3,FALSE)))</f>
        <v>Lewes</v>
      </c>
      <c r="J32" s="99" t="str">
        <f>IF(J30="","",IF(ISERROR(VLOOKUP(J30,Athletes!$A:$C,3,FALSE)),"?",VLOOKUP(J30,Athletes!$A:$C,3,FALSE)))</f>
        <v>Phoenix</v>
      </c>
      <c r="K32" s="65"/>
      <c r="L32" s="44"/>
      <c r="M32" s="22"/>
      <c r="N32" s="22"/>
      <c r="O32" s="22"/>
      <c r="P32" s="22"/>
      <c r="Q32" s="22"/>
      <c r="R32" s="22"/>
      <c r="S32" s="30"/>
      <c r="T32" s="71"/>
      <c r="U32" s="18"/>
      <c r="V32" s="18"/>
      <c r="W32" s="18"/>
      <c r="X32" s="18"/>
      <c r="Y32" s="18"/>
      <c r="Z32" s="18"/>
      <c r="AA32" s="18"/>
      <c r="AB32" s="18"/>
    </row>
    <row r="33" spans="1:28" ht="14.4" x14ac:dyDescent="0.25">
      <c r="A33" s="124"/>
      <c r="B33" s="125"/>
      <c r="C33" s="77">
        <v>2.29</v>
      </c>
      <c r="D33" s="77">
        <v>2.2400000000000002</v>
      </c>
      <c r="E33" s="77">
        <v>2.2200000000000002</v>
      </c>
      <c r="F33" s="77">
        <v>2.06</v>
      </c>
      <c r="G33" s="77">
        <v>2.04</v>
      </c>
      <c r="H33" s="77">
        <v>2.02</v>
      </c>
      <c r="I33" s="77">
        <v>2</v>
      </c>
      <c r="J33" s="84">
        <v>1.72</v>
      </c>
      <c r="K33" s="65"/>
      <c r="L33" s="92">
        <f t="shared" ref="L33:S33" si="12">IF(ISERROR(MATCH(L$1,$U30:$AB30,0)),"",9-MATCH(L$1,$U30:$AB30,0)+IF(ISERROR(MATCH(L$1,$U30:$AB30,0)),0,INDEX($U33:$AB33,1,MATCH(L$1,$U30:$AB30,0))))</f>
        <v>3</v>
      </c>
      <c r="M33" s="92">
        <f t="shared" si="12"/>
        <v>4</v>
      </c>
      <c r="N33" s="92">
        <f t="shared" si="12"/>
        <v>6</v>
      </c>
      <c r="O33" s="92">
        <f t="shared" si="12"/>
        <v>8</v>
      </c>
      <c r="P33" s="92">
        <f t="shared" si="12"/>
        <v>5</v>
      </c>
      <c r="Q33" s="92">
        <f t="shared" si="12"/>
        <v>2</v>
      </c>
      <c r="R33" s="92">
        <f t="shared" si="12"/>
        <v>1</v>
      </c>
      <c r="S33" s="92">
        <f t="shared" si="12"/>
        <v>7</v>
      </c>
      <c r="T33" s="72"/>
      <c r="U33" s="92">
        <f>IF(C30="","",IF(INDEX($C33:$J33,1,MATCH(U30,$U30:$AB30,0))=INDEX($C33:$J33,1,MATCH(V30,$U30:$AB30,0)),-0.5,0)+IF(INDEX($C33:$J33,1,MATCH(U30,$U30:$AB30,0))=INDEX($C33:$J33,1,MATCH(W30,$U30:$AB30,0)),-0.5,0))</f>
        <v>0</v>
      </c>
      <c r="V33" s="92">
        <f>IF(D30="","",IF(INDEX($C33:$J33,1,MATCH(V30,$U30:$AB30,0))=INDEX($C33:$J33,1,MATCH(U30,$U30:$AB30,0)),0.5,0)+IF(INDEX($C33:$J33,1,MATCH(V30,$U30:$AB30,0))=INDEX($C33:$J33,1,MATCH(W30,$U30:$AB30,0)),-0.5,0)+IF(INDEX($C33:$J33,1,MATCH(V30,$U30:$AB30,0))=INDEX($C33:$J33,1,MATCH(X30,$U30:$AB30,0)),-0.5,0))</f>
        <v>0</v>
      </c>
      <c r="W33" s="92">
        <f>IF(E30="","",IF(INDEX($C33:$J33,1,MATCH(W30,$U30:$AB30,0))=INDEX($C33:$J33,1,MATCH(U30,$U30:$AB30,0)),0.5,0)+IF(INDEX($C33:$J33,1,MATCH(W30,$U30:$AB30,0))=INDEX($C33:$J33,1,MATCH(V30,$U30:$AB30,0)),0.5,0)+IF(INDEX($C33:$J33,1,MATCH(W30,$U30:$AB30,0))=INDEX($C33:$J33,1,MATCH(X30,$U30:$AB30,0)),-0.5,0)+IF(INDEX($C33:$J33,1,MATCH(W30,$U30:$AB30,0))=INDEX($C33:$J33,1,MATCH(Y30,$U30:$AB30,0)),-0.5,0))</f>
        <v>0</v>
      </c>
      <c r="X33" s="92">
        <f>IF(F30="","",IF(INDEX($C33:$J33,1,MATCH(X30,$U30:$AB30,0))=INDEX($C33:$J33,1,MATCH(V30,$U30:$AB30,0)),0.5,0)+IF(INDEX($C33:$J33,1,MATCH(X30,$U30:$AB30,0))=INDEX($C33:$J33,1,MATCH(W30,$U30:$AB30,0)),0.5,0)+IF(INDEX($C33:$J33,1,MATCH(X30,$U30:$AB30,0))=INDEX($C33:$J33,1,MATCH(Y30,$U30:$AB30,0)),-0.5,0)+IF(INDEX($C33:$J33,1,MATCH(X30,$U30:$AB30,0))=INDEX($C33:$J33,1,MATCH(Z30,$U30:$AB30,0)),-0.5,0))</f>
        <v>0</v>
      </c>
      <c r="Y33" s="92">
        <f>IF(G30="","",IF(INDEX($C33:$J33,1,MATCH(Y30,$U30:$AB30,0))=INDEX($C33:$J33,1,MATCH(W30,$U30:$AB30,0)),0.5,0)+IF(INDEX($C33:$J33,1,MATCH(Y30,$U30:$AB30,0))=INDEX($C33:$J33,1,MATCH(X30,$U30:$AB30,0)),0.5,0)+IF(INDEX($C33:$J33,1,MATCH(Y30,$U30:$AB30,0))=INDEX($C33:$J33,1,MATCH(Z30,$U30:$AB30,0)),-0.5,0)+IF(INDEX($C33:$J33,1,MATCH(Y30,$U30:$AB30,0))=INDEX($C33:$J33,1,MATCH(AA30,$U30:$AB30,0)),-0.5,0))</f>
        <v>0</v>
      </c>
      <c r="Z33" s="92">
        <f>IF(H30="","",IF(INDEX($C33:$J33,1,MATCH(Z30,$U30:$AB30,0))=INDEX($C33:$J33,1,MATCH(X30,$U30:$AB30,0)),0.5,0)+IF(INDEX($C33:$J33,1,MATCH(Z30,$U30:$AB30,0))=INDEX($C33:$J33,1,MATCH(Y30,$U30:$AB30,0)),0.5,0)+IF(INDEX($C33:$J33,1,MATCH(Z30,$U30:$AB30,0))=INDEX($C33:$J33,1,MATCH(AA30,$U30:$AB30,0)),-0.5,0)+IF(INDEX($C33:$J33,1,MATCH(Z30,$U30:$AB30,0))=INDEX($C33:$J33,1,MATCH(AB30,$U30:$AB30,0)),-0.5,0))</f>
        <v>0</v>
      </c>
      <c r="AA33" s="92">
        <f>IF(I30="","",IF(INDEX($C33:$J33,1,MATCH(AA30,$U30:$AB30,0))=INDEX($C33:$J33,1,MATCH(Y30,$U30:$AB30,0)),0.5,0)+IF(INDEX($C33:$J33,1,MATCH(AA30,$U30:$AB30,0))=INDEX($C33:$J33,1,MATCH(Z30,$U30:$AB30,0)),0.5,0)+IF(INDEX($C33:$J33,1,MATCH(AA30,$U30:$AB30,0))=INDEX($C33:$J33,1,MATCH(AB30,$U30:$AB30,0)),-0.5,0))</f>
        <v>0</v>
      </c>
      <c r="AB33" s="92">
        <f>IF(J30="","",IF(INDEX($C33:$J33,1,MATCH(AB30,$U30:$AB30,0))=INDEX($C33:$J33,1,MATCH(Z30,$U30:$AB30,0)),0.5,0)+IF(INDEX($C33:$J33,1,MATCH(AB30,$U30:$AB30,0))=INDEX($C33:$J33,1,MATCH(AA30,$U30:$AB30,0)),0.5,0))</f>
        <v>0</v>
      </c>
    </row>
    <row r="34" spans="1:28" ht="14.4" x14ac:dyDescent="0.25">
      <c r="A34" s="124"/>
      <c r="B34" s="124" t="s">
        <v>18</v>
      </c>
      <c r="C34" s="14">
        <v>180</v>
      </c>
      <c r="D34" s="14">
        <v>17</v>
      </c>
      <c r="E34" s="14">
        <v>99</v>
      </c>
      <c r="F34" s="14">
        <v>112</v>
      </c>
      <c r="G34" s="14">
        <v>59</v>
      </c>
      <c r="H34" s="14">
        <v>213</v>
      </c>
      <c r="I34" s="14">
        <v>251</v>
      </c>
      <c r="J34" s="14"/>
      <c r="K34" s="65"/>
      <c r="L34" s="22"/>
      <c r="M34" s="22"/>
      <c r="N34" s="22"/>
      <c r="O34" s="22"/>
      <c r="P34" s="22"/>
      <c r="Q34" s="22"/>
      <c r="R34" s="22"/>
      <c r="S34" s="30"/>
      <c r="T34" s="71"/>
      <c r="U34" s="92" t="str">
        <f>IF(C34="","",IF(ISERROR(VLOOKUP(C34,Athletes!$A:$C,3,FALSE)),"?",VLOOKUP(C34,Athletes!$A:$C,3,FALSE)))</f>
        <v>Lewes</v>
      </c>
      <c r="V34" s="92" t="str">
        <f>IF(D34="","",IF(ISERROR(VLOOKUP(D34,Athletes!$A:$C,3,FALSE)),"?",VLOOKUP(D34,Athletes!$A:$C,3,FALSE)))</f>
        <v>Brighton</v>
      </c>
      <c r="W34" s="92" t="str">
        <f>IF(E34="","",IF(ISERROR(VLOOKUP(E34,Athletes!$A:$C,3,FALSE)),"?",VLOOKUP(E34,Athletes!$A:$C,3,FALSE)))</f>
        <v>Chichester</v>
      </c>
      <c r="X34" s="92" t="str">
        <f>IF(F34="","",IF(ISERROR(VLOOKUP(F34,Athletes!$A:$C,3,FALSE)),"?",VLOOKUP(F34,Athletes!$A:$C,3,FALSE)))</f>
        <v>Haywards Heath</v>
      </c>
      <c r="Y34" s="92" t="str">
        <f>IF(G34="","",IF(ISERROR(VLOOKUP(G34,Athletes!$A:$C,3,FALSE)),"?",VLOOKUP(G34,Athletes!$A:$C,3,FALSE)))</f>
        <v>Crawley</v>
      </c>
      <c r="Z34" s="92" t="str">
        <f>IF(H34="","",IF(ISERROR(VLOOKUP(H34,Athletes!$A:$C,3,FALSE)),"?",VLOOKUP(H34,Athletes!$A:$C,3,FALSE)))</f>
        <v>Phoenix</v>
      </c>
      <c r="AA34" s="92" t="str">
        <f>IF(I34="","",IF(ISERROR(VLOOKUP(I34,Athletes!$A:$C,3,FALSE)),"?",VLOOKUP(I34,Athletes!$A:$C,3,FALSE)))</f>
        <v>Worthing</v>
      </c>
      <c r="AB34" s="92" t="str">
        <f>IF(J34="","",IF(ISERROR(VLOOKUP(J34,Athletes!$A:$C,3,FALSE)),"?",VLOOKUP(J34,Athletes!$A:$C,3,FALSE)))</f>
        <v/>
      </c>
    </row>
    <row r="35" spans="1:28" ht="14.4" x14ac:dyDescent="0.25">
      <c r="A35" s="124"/>
      <c r="B35" s="124"/>
      <c r="C35" s="95" t="str">
        <f>IF(C34="","",IF(ISERROR(VLOOKUP(C34,Athletes!$A:$B,2,FALSE)),"?",VLOOKUP(C34,Athletes!$A:$B,2,FALSE)))</f>
        <v>Oscar Fee or-McGhie</v>
      </c>
      <c r="D35" s="95" t="str">
        <f>IF(D34="","",IF(ISERROR(VLOOKUP(D34,Athletes!$A:$B,2,FALSE)),"?",VLOOKUP(D34,Athletes!$A:$B,2,FALSE)))</f>
        <v>Arthur Rogers</v>
      </c>
      <c r="E35" s="95" t="str">
        <f>IF(E34="","",IF(ISERROR(VLOOKUP(E34,Athletes!$A:$B,2,FALSE)),"?",VLOOKUP(E34,Athletes!$A:$B,2,FALSE)))</f>
        <v>Thomas Kelson</v>
      </c>
      <c r="F35" s="95" t="str">
        <f>IF(F34="","",IF(ISERROR(VLOOKUP(F34,Athletes!$A:$B,2,FALSE)),"?",VLOOKUP(F34,Athletes!$A:$B,2,FALSE)))</f>
        <v>Jack Diack</v>
      </c>
      <c r="G35" s="95" t="str">
        <f>IF(G34="","",IF(ISERROR(VLOOKUP(G34,Athletes!$A:$B,2,FALSE)),"?",VLOOKUP(G34,Athletes!$A:$B,2,FALSE)))</f>
        <v>Harrison Young</v>
      </c>
      <c r="H35" s="95" t="str">
        <f>IF(H34="","",IF(ISERROR(VLOOKUP(H34,Athletes!$A:$B,2,FALSE)),"?",VLOOKUP(H34,Athletes!$A:$B,2,FALSE)))</f>
        <v>Christopher Cheeseman</v>
      </c>
      <c r="I35" s="95" t="str">
        <f>IF(I34="","",IF(ISERROR(VLOOKUP(I34,Athletes!$A:$B,2,FALSE)),"?",VLOOKUP(I34,Athletes!$A:$B,2,FALSE)))</f>
        <v>Zeki Ruso</v>
      </c>
      <c r="J35" s="99" t="str">
        <f>IF(J34="","",IF(ISERROR(VLOOKUP(J34,Athletes!$A:$B,2,FALSE)),"?",VLOOKUP(J34,Athletes!$A:$B,2,FALSE)))</f>
        <v/>
      </c>
      <c r="K35" s="65"/>
      <c r="L35" s="22"/>
      <c r="M35" s="22"/>
      <c r="N35" s="22"/>
      <c r="O35" s="22"/>
      <c r="P35" s="22"/>
      <c r="Q35" s="22"/>
      <c r="R35" s="22"/>
      <c r="S35" s="30"/>
      <c r="T35" s="71"/>
      <c r="U35" s="18"/>
      <c r="V35" s="18"/>
      <c r="W35" s="18"/>
      <c r="X35" s="18"/>
      <c r="Y35" s="18"/>
      <c r="Z35" s="18"/>
      <c r="AA35" s="18"/>
      <c r="AB35" s="18"/>
    </row>
    <row r="36" spans="1:28" ht="14.4" x14ac:dyDescent="0.25">
      <c r="A36" s="124"/>
      <c r="B36" s="124"/>
      <c r="C36" s="95" t="str">
        <f>IF(C34="","",IF(ISERROR(VLOOKUP(C34,Athletes!$A:$C,3,FALSE)),"?",VLOOKUP(C34,Athletes!$A:$C,3,FALSE)))</f>
        <v>Lewes</v>
      </c>
      <c r="D36" s="95" t="str">
        <f>IF(D34="","",IF(ISERROR(VLOOKUP(D34,Athletes!$A:$C,3,FALSE)),"?",VLOOKUP(D34,Athletes!$A:$C,3,FALSE)))</f>
        <v>Brighton</v>
      </c>
      <c r="E36" s="95" t="str">
        <f>IF(E34="","",IF(ISERROR(VLOOKUP(E34,Athletes!$A:$C,3,FALSE)),"?",VLOOKUP(E34,Athletes!$A:$C,3,FALSE)))</f>
        <v>Chichester</v>
      </c>
      <c r="F36" s="95" t="str">
        <f>IF(F34="","",IF(ISERROR(VLOOKUP(F34,Athletes!$A:$C,3,FALSE)),"?",VLOOKUP(F34,Athletes!$A:$C,3,FALSE)))</f>
        <v>Haywards Heath</v>
      </c>
      <c r="G36" s="95" t="str">
        <f>IF(G34="","",IF(ISERROR(VLOOKUP(G34,Athletes!$A:$C,3,FALSE)),"?",VLOOKUP(G34,Athletes!$A:$C,3,FALSE)))</f>
        <v>Crawley</v>
      </c>
      <c r="H36" s="95" t="str">
        <f>IF(H34="","",IF(ISERROR(VLOOKUP(H34,Athletes!$A:$C,3,FALSE)),"?",VLOOKUP(H34,Athletes!$A:$C,3,FALSE)))</f>
        <v>Phoenix</v>
      </c>
      <c r="I36" s="95" t="str">
        <f>IF(I34="","",IF(ISERROR(VLOOKUP(I34,Athletes!$A:$C,3,FALSE)),"?",VLOOKUP(I34,Athletes!$A:$C,3,FALSE)))</f>
        <v>Worthing</v>
      </c>
      <c r="J36" s="99" t="str">
        <f>IF(J35="","",IF(ISERROR(VLOOKUP(J35,Athletes!$A:$B,2,FALSE)),"?",VLOOKUP(J35,Athletes!$A:$B,2,FALSE)))</f>
        <v/>
      </c>
      <c r="K36" s="65"/>
      <c r="L36" s="22"/>
      <c r="M36" s="22"/>
      <c r="N36" s="22"/>
      <c r="O36" s="22"/>
      <c r="P36" s="22"/>
      <c r="Q36" s="22"/>
      <c r="R36" s="22"/>
      <c r="S36" s="30"/>
      <c r="T36" s="71"/>
      <c r="U36" s="18"/>
      <c r="V36" s="18"/>
      <c r="W36" s="18"/>
      <c r="X36" s="18"/>
      <c r="Y36" s="18"/>
      <c r="Z36" s="18"/>
      <c r="AA36" s="18"/>
      <c r="AB36" s="18"/>
    </row>
    <row r="37" spans="1:28" ht="14.4" x14ac:dyDescent="0.25">
      <c r="A37" s="125"/>
      <c r="B37" s="125"/>
      <c r="C37" s="77">
        <v>1.92</v>
      </c>
      <c r="D37" s="77">
        <v>1.9</v>
      </c>
      <c r="E37" s="77">
        <v>1.74</v>
      </c>
      <c r="F37" s="77">
        <v>1.61</v>
      </c>
      <c r="G37" s="77">
        <v>1.61</v>
      </c>
      <c r="H37" s="77">
        <v>1.54</v>
      </c>
      <c r="I37" s="77">
        <v>1.4</v>
      </c>
      <c r="J37" s="77"/>
      <c r="K37" s="65"/>
      <c r="L37" s="92">
        <f t="shared" ref="L37:S37" si="13">IF(ISERROR(MATCH(L$1,$U34:$AB34,0)),"",9-MATCH(L$1,$U34:$AB34,0)+IF(ISERROR(MATCH(L$1,$U34:$AB34,0)),0,INDEX($U37:$AB37,1,MATCH(L$1,$U34:$AB34,0))))</f>
        <v>7</v>
      </c>
      <c r="M37" s="92">
        <f t="shared" si="13"/>
        <v>4.5</v>
      </c>
      <c r="N37" s="92">
        <f t="shared" si="13"/>
        <v>6</v>
      </c>
      <c r="O37" s="92">
        <f t="shared" si="13"/>
        <v>4.5</v>
      </c>
      <c r="P37" s="92" t="str">
        <f t="shared" si="13"/>
        <v/>
      </c>
      <c r="Q37" s="92">
        <f t="shared" si="13"/>
        <v>8</v>
      </c>
      <c r="R37" s="92">
        <f t="shared" si="13"/>
        <v>3</v>
      </c>
      <c r="S37" s="92">
        <f t="shared" si="13"/>
        <v>2</v>
      </c>
      <c r="T37" s="72"/>
      <c r="U37" s="92">
        <f>IF(C34="","",IF(INDEX($C37:$J37,1,MATCH(U34,$U34:$AB34,0))=INDEX($C37:$J37,1,MATCH(V34,$U34:$AB34,0)),-0.5,0)+IF(INDEX($C37:$J37,1,MATCH(U34,$U34:$AB34,0))=INDEX($C37:$J37,1,MATCH(W34,$U34:$AB34,0)),-0.5,0))</f>
        <v>0</v>
      </c>
      <c r="V37" s="92">
        <f>IF(D34="","",IF(INDEX($C37:$J37,1,MATCH(V34,$U34:$AB34,0))=INDEX($C37:$J37,1,MATCH(U34,$U34:$AB34,0)),0.5,0)+IF(INDEX($C37:$J37,1,MATCH(V34,$U34:$AB34,0))=INDEX($C37:$J37,1,MATCH(W34,$U34:$AB34,0)),-0.5,0)+IF(INDEX($C37:$J37,1,MATCH(V34,$U34:$AB34,0))=INDEX($C37:$J37,1,MATCH(X34,$U34:$AB34,0)),-0.5,0))</f>
        <v>0</v>
      </c>
      <c r="W37" s="92">
        <f>IF(E34="","",IF(INDEX($C37:$J37,1,MATCH(W34,$U34:$AB34,0))=INDEX($C37:$J37,1,MATCH(U34,$U34:$AB34,0)),0.5,0)+IF(INDEX($C37:$J37,1,MATCH(W34,$U34:$AB34,0))=INDEX($C37:$J37,1,MATCH(V34,$U34:$AB34,0)),0.5,0)+IF(INDEX($C37:$J37,1,MATCH(W34,$U34:$AB34,0))=INDEX($C37:$J37,1,MATCH(X34,$U34:$AB34,0)),-0.5,0)+IF(INDEX($C37:$J37,1,MATCH(W34,$U34:$AB34,0))=INDEX($C37:$J37,1,MATCH(Y34,$U34:$AB34,0)),-0.5,0))</f>
        <v>0</v>
      </c>
      <c r="X37" s="92">
        <f>IF(F34="","",IF(INDEX($C37:$J37,1,MATCH(X34,$U34:$AB34,0))=INDEX($C37:$J37,1,MATCH(V34,$U34:$AB34,0)),0.5,0)+IF(INDEX($C37:$J37,1,MATCH(X34,$U34:$AB34,0))=INDEX($C37:$J37,1,MATCH(W34,$U34:$AB34,0)),0.5,0)+IF(INDEX($C37:$J37,1,MATCH(X34,$U34:$AB34,0))=INDEX($C37:$J37,1,MATCH(Y34,$U34:$AB34,0)),-0.5,0)+IF(INDEX($C37:$J37,1,MATCH(X34,$U34:$AB34,0))=INDEX($C37:$J37,1,MATCH(Z34,$U34:$AB34,0)),-0.5,0))</f>
        <v>-0.5</v>
      </c>
      <c r="Y37" s="92">
        <f>IF(G34="","",IF(INDEX($C37:$J37,1,MATCH(Y34,$U34:$AB34,0))=INDEX($C37:$J37,1,MATCH(W34,$U34:$AB34,0)),0.5,0)+IF(INDEX($C37:$J37,1,MATCH(Y34,$U34:$AB34,0))=INDEX($C37:$J37,1,MATCH(X34,$U34:$AB34,0)),0.5,0)+IF(INDEX($C37:$J37,1,MATCH(Y34,$U34:$AB34,0))=INDEX($C37:$J37,1,MATCH(Z34,$U34:$AB34,0)),-0.5,0)+IF(INDEX($C37:$J37,1,MATCH(Y34,$U34:$AB34,0))=INDEX($C37:$J37,1,MATCH(AA34,$U34:$AB34,0)),-0.5,0))</f>
        <v>0.5</v>
      </c>
      <c r="Z37" s="92">
        <f>IF(H34="","",IF(INDEX($C37:$J37,1,MATCH(Z34,$U34:$AB34,0))=INDEX($C37:$J37,1,MATCH(X34,$U34:$AB34,0)),0.5,0)+IF(INDEX($C37:$J37,1,MATCH(Z34,$U34:$AB34,0))=INDEX($C37:$J37,1,MATCH(Y34,$U34:$AB34,0)),0.5,0)+IF(INDEX($C37:$J37,1,MATCH(Z34,$U34:$AB34,0))=INDEX($C37:$J37,1,MATCH(AA34,$U34:$AB34,0)),-0.5,0)+IF(INDEX($C37:$J37,1,MATCH(Z34,$U34:$AB34,0))=INDEX($C37:$J37,1,MATCH(AB34,$U34:$AB34,0)),-0.5,0))</f>
        <v>0</v>
      </c>
      <c r="AA37" s="92">
        <f>IF(I34="","",IF(INDEX($C37:$J37,1,MATCH(AA34,$U34:$AB34,0))=INDEX($C37:$J37,1,MATCH(Y34,$U34:$AB34,0)),0.5,0)+IF(INDEX($C37:$J37,1,MATCH(AA34,$U34:$AB34,0))=INDEX($C37:$J37,1,MATCH(Z34,$U34:$AB34,0)),0.5,0)+IF(INDEX($C37:$J37,1,MATCH(AA34,$U34:$AB34,0))=INDEX($C37:$J37,1,MATCH(AB34,$U34:$AB34,0)),-0.5,0))</f>
        <v>0</v>
      </c>
      <c r="AB37" s="92" t="str">
        <f>IF(J34="","",IF(INDEX($C37:$J37,1,MATCH(AB34,$U34:$AB34,0))=INDEX($C37:$J37,1,MATCH(Z34,$U34:$AB34,0)),0.5,0)+IF(INDEX($C37:$J37,1,MATCH(AB34,$U34:$AB34,0))=INDEX($C37:$J37,1,MATCH(AA34,$U34:$AB34,0)),0.5,0))</f>
        <v/>
      </c>
    </row>
    <row r="38" spans="1:28" ht="14.4" x14ac:dyDescent="0.25">
      <c r="A38" s="123" t="s">
        <v>365</v>
      </c>
      <c r="B38" s="123" t="s">
        <v>17</v>
      </c>
      <c r="C38" s="16">
        <v>100</v>
      </c>
      <c r="D38" s="16">
        <v>21</v>
      </c>
      <c r="E38" s="16">
        <v>249</v>
      </c>
      <c r="F38" s="16">
        <v>55</v>
      </c>
      <c r="G38" s="16">
        <v>210</v>
      </c>
      <c r="H38" s="16">
        <v>156</v>
      </c>
      <c r="I38" s="16">
        <v>181</v>
      </c>
      <c r="J38" s="101"/>
      <c r="K38" s="65"/>
      <c r="L38" s="43"/>
      <c r="M38" s="26"/>
      <c r="N38" s="26"/>
      <c r="O38" s="26"/>
      <c r="P38" s="26"/>
      <c r="Q38" s="26"/>
      <c r="R38" s="26"/>
      <c r="S38" s="31"/>
      <c r="T38" s="71"/>
      <c r="U38" s="92" t="str">
        <f>IF(C38="","",IF(ISERROR(VLOOKUP(C38,Athletes!$A:$C,3,FALSE)),"?",VLOOKUP(C38,Athletes!$A:$C,3,FALSE)))</f>
        <v>Chichester</v>
      </c>
      <c r="V38" s="92" t="str">
        <f>IF(D38="","",IF(ISERROR(VLOOKUP(D38,Athletes!$A:$C,3,FALSE)),"?",VLOOKUP(D38,Athletes!$A:$C,3,FALSE)))</f>
        <v>Brighton</v>
      </c>
      <c r="W38" s="92" t="str">
        <f>IF(E38="","",IF(ISERROR(VLOOKUP(E38,Athletes!$A:$C,3,FALSE)),"?",VLOOKUP(E38,Athletes!$A:$C,3,FALSE)))</f>
        <v>Worthing</v>
      </c>
      <c r="X38" s="92" t="str">
        <f>IF(F38="","",IF(ISERROR(VLOOKUP(F38,Athletes!$A:$C,3,FALSE)),"?",VLOOKUP(F38,Athletes!$A:$C,3,FALSE)))</f>
        <v>Crawley</v>
      </c>
      <c r="Y38" s="92" t="str">
        <f>IF(G38="","",IF(ISERROR(VLOOKUP(G38,Athletes!$A:$C,3,FALSE)),"?",VLOOKUP(G38,Athletes!$A:$C,3,FALSE)))</f>
        <v>Phoenix</v>
      </c>
      <c r="Z38" s="92" t="str">
        <f>IF(H38="","",IF(ISERROR(VLOOKUP(H38,Athletes!$A:$C,3,FALSE)),"?",VLOOKUP(H38,Athletes!$A:$C,3,FALSE)))</f>
        <v>Horsham</v>
      </c>
      <c r="AA38" s="92" t="str">
        <f>IF(I38="","",IF(ISERROR(VLOOKUP(I38,Athletes!$A:$C,3,FALSE)),"?",VLOOKUP(I38,Athletes!$A:$C,3,FALSE)))</f>
        <v>Lewes</v>
      </c>
      <c r="AB38" s="92" t="str">
        <f>IF(J38="","",IF(ISERROR(VLOOKUP(J38,Athletes!$A:$C,3,FALSE)),"?",VLOOKUP(J38,Athletes!$A:$C,3,FALSE)))</f>
        <v/>
      </c>
    </row>
    <row r="39" spans="1:28" ht="14.4" x14ac:dyDescent="0.25">
      <c r="A39" s="124"/>
      <c r="B39" s="124"/>
      <c r="C39" s="95" t="str">
        <f>IF(C38="","",IF(ISERROR(VLOOKUP(C38,Athletes!$A:$B,2,FALSE)),"?",VLOOKUP(C38,Athletes!$A:$B,2,FALSE)))</f>
        <v>Benjamin Stewart</v>
      </c>
      <c r="D39" s="95" t="str">
        <f>IF(D38="","",IF(ISERROR(VLOOKUP(D38,Athletes!$A:$B,2,FALSE)),"?",VLOOKUP(D38,Athletes!$A:$B,2,FALSE)))</f>
        <v>Toby Salazar</v>
      </c>
      <c r="E39" s="95" t="str">
        <f>IF(E38="","",IF(ISERROR(VLOOKUP(E38,Athletes!$A:$B,2,FALSE)),"?",VLOOKUP(E38,Athletes!$A:$B,2,FALSE)))</f>
        <v>Harry Windham</v>
      </c>
      <c r="F39" s="95" t="str">
        <f>IF(F38="","",IF(ISERROR(VLOOKUP(F38,Athletes!$A:$B,2,FALSE)),"?",VLOOKUP(F38,Athletes!$A:$B,2,FALSE)))</f>
        <v>Jason Akpoveta</v>
      </c>
      <c r="G39" s="95" t="str">
        <f>IF(G38="","",IF(ISERROR(VLOOKUP(G38,Athletes!$A:$B,2,FALSE)),"?",VLOOKUP(G38,Athletes!$A:$B,2,FALSE)))</f>
        <v>Felix Doyle</v>
      </c>
      <c r="H39" s="95" t="str">
        <f>IF(H38="","",IF(ISERROR(VLOOKUP(H38,Athletes!$A:$B,2,FALSE)),"?",VLOOKUP(H38,Athletes!$A:$B,2,FALSE)))</f>
        <v>Luke  Jukes</v>
      </c>
      <c r="I39" s="95" t="str">
        <f>IF(I38="","",IF(ISERROR(VLOOKUP(I38,Athletes!$A:$B,2,FALSE)),"?",VLOOKUP(I38,Athletes!$A:$B,2,FALSE)))</f>
        <v>Finnian Morrison</v>
      </c>
      <c r="J39" s="99" t="str">
        <f>IF(J38="","",IF(ISERROR(VLOOKUP(J38,Athletes!$A:$B,2,FALSE)),"?",VLOOKUP(J38,Athletes!$A:$B,2,FALSE)))</f>
        <v/>
      </c>
      <c r="K39" s="65"/>
      <c r="L39" s="44"/>
      <c r="M39" s="22"/>
      <c r="N39" s="22"/>
      <c r="O39" s="22"/>
      <c r="P39" s="22"/>
      <c r="Q39" s="22"/>
      <c r="R39" s="22"/>
      <c r="S39" s="30"/>
      <c r="T39" s="71"/>
      <c r="U39" s="18"/>
      <c r="V39" s="18"/>
      <c r="W39" s="18"/>
      <c r="X39" s="18"/>
      <c r="Y39" s="18"/>
      <c r="Z39" s="18"/>
      <c r="AA39" s="18"/>
      <c r="AB39" s="18"/>
    </row>
    <row r="40" spans="1:28" ht="14.4" x14ac:dyDescent="0.25">
      <c r="A40" s="124"/>
      <c r="B40" s="124"/>
      <c r="C40" s="95" t="str">
        <f>IF(C38="","",IF(ISERROR(VLOOKUP(C38,Athletes!$A:$C,3,FALSE)),"?",VLOOKUP(C38,Athletes!$A:$C,3,FALSE)))</f>
        <v>Chichester</v>
      </c>
      <c r="D40" s="95" t="str">
        <f>IF(D38="","",IF(ISERROR(VLOOKUP(D38,Athletes!$A:$C,3,FALSE)),"?",VLOOKUP(D38,Athletes!$A:$C,3,FALSE)))</f>
        <v>Brighton</v>
      </c>
      <c r="E40" s="95" t="str">
        <f>IF(E38="","",IF(ISERROR(VLOOKUP(E38,Athletes!$A:$C,3,FALSE)),"?",VLOOKUP(E38,Athletes!$A:$C,3,FALSE)))</f>
        <v>Worthing</v>
      </c>
      <c r="F40" s="95" t="str">
        <f>IF(F38="","",IF(ISERROR(VLOOKUP(F38,Athletes!$A:$C,3,FALSE)),"?",VLOOKUP(F38,Athletes!$A:$C,3,FALSE)))</f>
        <v>Crawley</v>
      </c>
      <c r="G40" s="95" t="str">
        <f>IF(G38="","",IF(ISERROR(VLOOKUP(G38,Athletes!$A:$C,3,FALSE)),"?",VLOOKUP(G38,Athletes!$A:$C,3,FALSE)))</f>
        <v>Phoenix</v>
      </c>
      <c r="H40" s="95" t="str">
        <f>IF(H38="","",IF(ISERROR(VLOOKUP(H38,Athletes!$A:$C,3,FALSE)),"?",VLOOKUP(H38,Athletes!$A:$C,3,FALSE)))</f>
        <v>Horsham</v>
      </c>
      <c r="I40" s="95" t="str">
        <f>IF(I38="","",IF(ISERROR(VLOOKUP(I38,Athletes!$A:$C,3,FALSE)),"?",VLOOKUP(I38,Athletes!$A:$C,3,FALSE)))</f>
        <v>Lewes</v>
      </c>
      <c r="J40" s="99" t="str">
        <f>IF(J38="","",IF(ISERROR(VLOOKUP(J38,Athletes!$A:$C,3,FALSE)),"?",VLOOKUP(J38,Athletes!$A:$C,3,FALSE)))</f>
        <v/>
      </c>
      <c r="K40" s="65"/>
      <c r="L40" s="44"/>
      <c r="M40" s="22"/>
      <c r="N40" s="22"/>
      <c r="O40" s="22"/>
      <c r="P40" s="22"/>
      <c r="Q40" s="22"/>
      <c r="R40" s="22"/>
      <c r="S40" s="30"/>
      <c r="T40" s="71"/>
      <c r="U40" s="18"/>
      <c r="V40" s="18"/>
      <c r="W40" s="18"/>
      <c r="X40" s="18"/>
      <c r="Y40" s="18"/>
      <c r="Z40" s="18"/>
      <c r="AA40" s="18"/>
      <c r="AB40" s="18"/>
    </row>
    <row r="41" spans="1:28" ht="14.4" x14ac:dyDescent="0.25">
      <c r="A41" s="124"/>
      <c r="B41" s="125"/>
      <c r="C41" s="77">
        <v>6.23</v>
      </c>
      <c r="D41" s="77">
        <v>5.96</v>
      </c>
      <c r="E41" s="77">
        <v>5.83</v>
      </c>
      <c r="F41" s="77">
        <v>5.77</v>
      </c>
      <c r="G41" s="77">
        <v>5.64</v>
      </c>
      <c r="H41" s="77">
        <v>5.36</v>
      </c>
      <c r="I41" s="77">
        <v>5.17</v>
      </c>
      <c r="J41" s="84"/>
      <c r="K41" s="65"/>
      <c r="L41" s="92">
        <f t="shared" ref="L41:S41" si="14">IF(ISERROR(MATCH(L$1,$U38:$AB38,0)),"",9-MATCH(L$1,$U38:$AB38,0)+IF(ISERROR(MATCH(L$1,$U38:$AB38,0)),0,INDEX($U41:$AB41,1,MATCH(L$1,$U38:$AB38,0))))</f>
        <v>7</v>
      </c>
      <c r="M41" s="92">
        <f t="shared" si="14"/>
        <v>5</v>
      </c>
      <c r="N41" s="92">
        <f t="shared" si="14"/>
        <v>8</v>
      </c>
      <c r="O41" s="92" t="str">
        <f t="shared" si="14"/>
        <v/>
      </c>
      <c r="P41" s="92">
        <f t="shared" si="14"/>
        <v>3</v>
      </c>
      <c r="Q41" s="92">
        <f t="shared" si="14"/>
        <v>2</v>
      </c>
      <c r="R41" s="92">
        <f t="shared" si="14"/>
        <v>4</v>
      </c>
      <c r="S41" s="92">
        <f t="shared" si="14"/>
        <v>6</v>
      </c>
      <c r="T41" s="72"/>
      <c r="U41" s="92">
        <f>IF(C38="","",IF(INDEX($C41:$J41,1,MATCH(U38,$U38:$AB38,0))=INDEX($C41:$J41,1,MATCH(V38,$U38:$AB38,0)),-0.5,0)+IF(INDEX($C41:$J41,1,MATCH(U38,$U38:$AB38,0))=INDEX($C41:$J41,1,MATCH(W38,$U38:$AB38,0)),-0.5,0))</f>
        <v>0</v>
      </c>
      <c r="V41" s="92">
        <f>IF(D38="","",IF(INDEX($C41:$J41,1,MATCH(V38,$U38:$AB38,0))=INDEX($C41:$J41,1,MATCH(U38,$U38:$AB38,0)),0.5,0)+IF(INDEX($C41:$J41,1,MATCH(V38,$U38:$AB38,0))=INDEX($C41:$J41,1,MATCH(W38,$U38:$AB38,0)),-0.5,0)+IF(INDEX($C41:$J41,1,MATCH(V38,$U38:$AB38,0))=INDEX($C41:$J41,1,MATCH(X38,$U38:$AB38,0)),-0.5,0))</f>
        <v>0</v>
      </c>
      <c r="W41" s="92">
        <f>IF(E38="","",IF(INDEX($C41:$J41,1,MATCH(W38,$U38:$AB38,0))=INDEX($C41:$J41,1,MATCH(U38,$U38:$AB38,0)),0.5,0)+IF(INDEX($C41:$J41,1,MATCH(W38,$U38:$AB38,0))=INDEX($C41:$J41,1,MATCH(V38,$U38:$AB38,0)),0.5,0)+IF(INDEX($C41:$J41,1,MATCH(W38,$U38:$AB38,0))=INDEX($C41:$J41,1,MATCH(X38,$U38:$AB38,0)),-0.5,0)+IF(INDEX($C41:$J41,1,MATCH(W38,$U38:$AB38,0))=INDEX($C41:$J41,1,MATCH(Y38,$U38:$AB38,0)),-0.5,0))</f>
        <v>0</v>
      </c>
      <c r="X41" s="92">
        <f>IF(F38="","",IF(INDEX($C41:$J41,1,MATCH(X38,$U38:$AB38,0))=INDEX($C41:$J41,1,MATCH(V38,$U38:$AB38,0)),0.5,0)+IF(INDEX($C41:$J41,1,MATCH(X38,$U38:$AB38,0))=INDEX($C41:$J41,1,MATCH(W38,$U38:$AB38,0)),0.5,0)+IF(INDEX($C41:$J41,1,MATCH(X38,$U38:$AB38,0))=INDEX($C41:$J41,1,MATCH(Y38,$U38:$AB38,0)),-0.5,0)+IF(INDEX($C41:$J41,1,MATCH(X38,$U38:$AB38,0))=INDEX($C41:$J41,1,MATCH(Z38,$U38:$AB38,0)),-0.5,0))</f>
        <v>0</v>
      </c>
      <c r="Y41" s="92">
        <f>IF(G38="","",IF(INDEX($C41:$J41,1,MATCH(Y38,$U38:$AB38,0))=INDEX($C41:$J41,1,MATCH(W38,$U38:$AB38,0)),0.5,0)+IF(INDEX($C41:$J41,1,MATCH(Y38,$U38:$AB38,0))=INDEX($C41:$J41,1,MATCH(X38,$U38:$AB38,0)),0.5,0)+IF(INDEX($C41:$J41,1,MATCH(Y38,$U38:$AB38,0))=INDEX($C41:$J41,1,MATCH(Z38,$U38:$AB38,0)),-0.5,0)+IF(INDEX($C41:$J41,1,MATCH(Y38,$U38:$AB38,0))=INDEX($C41:$J41,1,MATCH(AA38,$U38:$AB38,0)),-0.5,0))</f>
        <v>0</v>
      </c>
      <c r="Z41" s="92">
        <f>IF(H38="","",IF(INDEX($C41:$J41,1,MATCH(Z38,$U38:$AB38,0))=INDEX($C41:$J41,1,MATCH(X38,$U38:$AB38,0)),0.5,0)+IF(INDEX($C41:$J41,1,MATCH(Z38,$U38:$AB38,0))=INDEX($C41:$J41,1,MATCH(Y38,$U38:$AB38,0)),0.5,0)+IF(INDEX($C41:$J41,1,MATCH(Z38,$U38:$AB38,0))=INDEX($C41:$J41,1,MATCH(AA38,$U38:$AB38,0)),-0.5,0)+IF(INDEX($C41:$J41,1,MATCH(Z38,$U38:$AB38,0))=INDEX($C41:$J41,1,MATCH(AB38,$U38:$AB38,0)),-0.5,0))</f>
        <v>0</v>
      </c>
      <c r="AA41" s="92">
        <f>IF(I38="","",IF(INDEX($C41:$J41,1,MATCH(AA38,$U38:$AB38,0))=INDEX($C41:$J41,1,MATCH(Y38,$U38:$AB38,0)),0.5,0)+IF(INDEX($C41:$J41,1,MATCH(AA38,$U38:$AB38,0))=INDEX($C41:$J41,1,MATCH(Z38,$U38:$AB38,0)),0.5,0)+IF(INDEX($C41:$J41,1,MATCH(AA38,$U38:$AB38,0))=INDEX($C41:$J41,1,MATCH(AB38,$U38:$AB38,0)),-0.5,0))</f>
        <v>0</v>
      </c>
      <c r="AB41" s="92" t="str">
        <f>IF(J38="","",IF(INDEX($C41:$J41,1,MATCH(AB38,$U38:$AB38,0))=INDEX($C41:$J41,1,MATCH(Z38,$U38:$AB38,0)),0.5,0)+IF(INDEX($C41:$J41,1,MATCH(AB38,$U38:$AB38,0))=INDEX($C41:$J41,1,MATCH(AA38,$U38:$AB38,0)),0.5,0))</f>
        <v/>
      </c>
    </row>
    <row r="42" spans="1:28" ht="14.4" x14ac:dyDescent="0.25">
      <c r="A42" s="124"/>
      <c r="B42" s="124" t="s">
        <v>18</v>
      </c>
      <c r="C42" s="14">
        <v>19</v>
      </c>
      <c r="D42" s="14">
        <v>248</v>
      </c>
      <c r="E42" s="14">
        <v>57</v>
      </c>
      <c r="F42" s="14">
        <v>157</v>
      </c>
      <c r="G42" s="14"/>
      <c r="H42" s="14"/>
      <c r="I42" s="14"/>
      <c r="J42" s="14"/>
      <c r="K42" s="65"/>
      <c r="L42" s="22"/>
      <c r="M42" s="22"/>
      <c r="N42" s="22"/>
      <c r="O42" s="22"/>
      <c r="P42" s="22"/>
      <c r="Q42" s="22"/>
      <c r="R42" s="22"/>
      <c r="S42" s="30"/>
      <c r="T42" s="71"/>
      <c r="U42" s="92" t="str">
        <f>IF(C42="","",IF(ISERROR(VLOOKUP(C42,Athletes!$A:$C,3,FALSE)),"?",VLOOKUP(C42,Athletes!$A:$C,3,FALSE)))</f>
        <v>Brighton</v>
      </c>
      <c r="V42" s="92" t="str">
        <f>IF(D42="","",IF(ISERROR(VLOOKUP(D42,Athletes!$A:$C,3,FALSE)),"?",VLOOKUP(D42,Athletes!$A:$C,3,FALSE)))</f>
        <v>Worthing</v>
      </c>
      <c r="W42" s="92" t="str">
        <f>IF(E42="","",IF(ISERROR(VLOOKUP(E42,Athletes!$A:$C,3,FALSE)),"?",VLOOKUP(E42,Athletes!$A:$C,3,FALSE)))</f>
        <v>Crawley</v>
      </c>
      <c r="X42" s="92" t="str">
        <f>IF(F42="","",IF(ISERROR(VLOOKUP(F42,Athletes!$A:$C,3,FALSE)),"?",VLOOKUP(F42,Athletes!$A:$C,3,FALSE)))</f>
        <v>Horsham</v>
      </c>
      <c r="Y42" s="92" t="str">
        <f>IF(G42="","",IF(ISERROR(VLOOKUP(G42,Athletes!$A:$C,3,FALSE)),"?",VLOOKUP(G42,Athletes!$A:$C,3,FALSE)))</f>
        <v/>
      </c>
      <c r="Z42" s="92" t="str">
        <f>IF(H42="","",IF(ISERROR(VLOOKUP(H42,Athletes!$A:$C,3,FALSE)),"?",VLOOKUP(H42,Athletes!$A:$C,3,FALSE)))</f>
        <v/>
      </c>
      <c r="AA42" s="92" t="str">
        <f>IF(I42="","",IF(ISERROR(VLOOKUP(I42,Athletes!$A:$C,3,FALSE)),"?",VLOOKUP(I42,Athletes!$A:$C,3,FALSE)))</f>
        <v/>
      </c>
      <c r="AB42" s="92" t="str">
        <f>IF(J42="","",IF(ISERROR(VLOOKUP(J42,Athletes!$A:$C,3,FALSE)),"?",VLOOKUP(J42,Athletes!$A:$C,3,FALSE)))</f>
        <v/>
      </c>
    </row>
    <row r="43" spans="1:28" ht="14.4" x14ac:dyDescent="0.25">
      <c r="A43" s="124"/>
      <c r="B43" s="124"/>
      <c r="C43" s="95" t="str">
        <f>IF(C42="","",IF(ISERROR(VLOOKUP(C42,Athletes!$A:$B,2,FALSE)),"?",VLOOKUP(C42,Athletes!$A:$B,2,FALSE)))</f>
        <v>Louis Ashworth</v>
      </c>
      <c r="D43" s="95" t="str">
        <f>IF(D42="","",IF(ISERROR(VLOOKUP(D42,Athletes!$A:$B,2,FALSE)),"?",VLOOKUP(D42,Athletes!$A:$B,2,FALSE)))</f>
        <v>Leighton Norman</v>
      </c>
      <c r="E43" s="95" t="str">
        <f>IF(E42="","",IF(ISERROR(VLOOKUP(E42,Athletes!$A:$B,2,FALSE)),"?",VLOOKUP(E42,Athletes!$A:$B,2,FALSE)))</f>
        <v>Muyi Chen</v>
      </c>
      <c r="F43" s="95" t="str">
        <f>IF(F42="","",IF(ISERROR(VLOOKUP(F42,Athletes!$A:$B,2,FALSE)),"?",VLOOKUP(F42,Athletes!$A:$B,2,FALSE)))</f>
        <v xml:space="preserve">Lewis   Onions </v>
      </c>
      <c r="G43" s="95" t="str">
        <f>IF(G42="","",IF(ISERROR(VLOOKUP(G42,Athletes!$A:$B,2,FALSE)),"?",VLOOKUP(G42,Athletes!$A:$B,2,FALSE)))</f>
        <v/>
      </c>
      <c r="H43" s="95" t="str">
        <f>IF(H42="","",IF(ISERROR(VLOOKUP(H42,Athletes!$A:$B,2,FALSE)),"?",VLOOKUP(H42,Athletes!$A:$B,2,FALSE)))</f>
        <v/>
      </c>
      <c r="I43" s="95" t="str">
        <f>IF(I42="","",IF(ISERROR(VLOOKUP(I42,Athletes!$A:$B,2,FALSE)),"?",VLOOKUP(I42,Athletes!$A:$B,2,FALSE)))</f>
        <v/>
      </c>
      <c r="J43" s="99" t="str">
        <f>IF(J42="","",IF(ISERROR(VLOOKUP(J42,Athletes!$A:$B,2,FALSE)),"?",VLOOKUP(J42,Athletes!$A:$B,2,FALSE)))</f>
        <v/>
      </c>
      <c r="K43" s="65"/>
      <c r="L43" s="22"/>
      <c r="M43" s="22"/>
      <c r="N43" s="22"/>
      <c r="O43" s="22"/>
      <c r="P43" s="22"/>
      <c r="Q43" s="22"/>
      <c r="R43" s="22"/>
      <c r="S43" s="30"/>
      <c r="T43" s="71"/>
      <c r="U43" s="18"/>
      <c r="V43" s="18"/>
      <c r="W43" s="18"/>
      <c r="X43" s="18"/>
      <c r="Y43" s="18"/>
      <c r="Z43" s="18"/>
      <c r="AA43" s="18"/>
      <c r="AB43" s="18"/>
    </row>
    <row r="44" spans="1:28" ht="14.4" x14ac:dyDescent="0.25">
      <c r="A44" s="124"/>
      <c r="B44" s="124"/>
      <c r="C44" s="95" t="str">
        <f>IF(C42="","",IF(ISERROR(VLOOKUP(C42,Athletes!$A:$C,3,FALSE)),"?",VLOOKUP(C42,Athletes!$A:$C,3,FALSE)))</f>
        <v>Brighton</v>
      </c>
      <c r="D44" s="95" t="str">
        <f>IF(D42="","",IF(ISERROR(VLOOKUP(D42,Athletes!$A:$C,3,FALSE)),"?",VLOOKUP(D42,Athletes!$A:$C,3,FALSE)))</f>
        <v>Worthing</v>
      </c>
      <c r="E44" s="95" t="str">
        <f>IF(E42="","",IF(ISERROR(VLOOKUP(E42,Athletes!$A:$C,3,FALSE)),"?",VLOOKUP(E42,Athletes!$A:$C,3,FALSE)))</f>
        <v>Crawley</v>
      </c>
      <c r="F44" s="95" t="str">
        <f>IF(F42="","",IF(ISERROR(VLOOKUP(F42,Athletes!$A:$C,3,FALSE)),"?",VLOOKUP(F42,Athletes!$A:$C,3,FALSE)))</f>
        <v>Horsham</v>
      </c>
      <c r="G44" s="95" t="str">
        <f>IF(G42="","",IF(ISERROR(VLOOKUP(G42,Athletes!$A:$C,3,FALSE)),"?",VLOOKUP(G42,Athletes!$A:$C,3,FALSE)))</f>
        <v/>
      </c>
      <c r="H44" s="95" t="str">
        <f>IF(H42="","",IF(ISERROR(VLOOKUP(H42,Athletes!$A:$C,3,FALSE)),"?",VLOOKUP(H42,Athletes!$A:$C,3,FALSE)))</f>
        <v/>
      </c>
      <c r="I44" s="95" t="str">
        <f>IF(I42="","",IF(ISERROR(VLOOKUP(I42,Athletes!$A:$C,3,FALSE)),"?",VLOOKUP(I42,Athletes!$A:$C,3,FALSE)))</f>
        <v/>
      </c>
      <c r="J44" s="99" t="str">
        <f>IF(J43="","",IF(ISERROR(VLOOKUP(J43,Athletes!$A:$B,2,FALSE)),"?",VLOOKUP(J43,Athletes!$A:$B,2,FALSE)))</f>
        <v/>
      </c>
      <c r="K44" s="65"/>
      <c r="L44" s="22"/>
      <c r="M44" s="22"/>
      <c r="N44" s="22"/>
      <c r="O44" s="22"/>
      <c r="P44" s="22"/>
      <c r="Q44" s="22"/>
      <c r="R44" s="22"/>
      <c r="S44" s="30"/>
      <c r="T44" s="71"/>
      <c r="U44" s="18"/>
      <c r="V44" s="18"/>
      <c r="W44" s="18"/>
      <c r="X44" s="18"/>
      <c r="Y44" s="18"/>
      <c r="Z44" s="18"/>
      <c r="AA44" s="18"/>
      <c r="AB44" s="18"/>
    </row>
    <row r="45" spans="1:28" ht="14.4" x14ac:dyDescent="0.25">
      <c r="A45" s="125"/>
      <c r="B45" s="125"/>
      <c r="C45" s="77">
        <v>5.73</v>
      </c>
      <c r="D45" s="77">
        <v>4.8899999999999997</v>
      </c>
      <c r="E45" s="77">
        <v>4.4400000000000004</v>
      </c>
      <c r="F45" s="77">
        <v>3.78</v>
      </c>
      <c r="G45" s="77"/>
      <c r="H45" s="77"/>
      <c r="I45" s="77"/>
      <c r="J45" s="77"/>
      <c r="K45" s="65"/>
      <c r="L45" s="92">
        <f t="shared" ref="L45:S45" si="15">IF(ISERROR(MATCH(L$1,$U42:$AB42,0)),"",9-MATCH(L$1,$U42:$AB42,0)+IF(ISERROR(MATCH(L$1,$U42:$AB42,0)),0,INDEX($U45:$AB45,1,MATCH(L$1,$U42:$AB42,0))))</f>
        <v>8</v>
      </c>
      <c r="M45" s="92">
        <f t="shared" si="15"/>
        <v>6</v>
      </c>
      <c r="N45" s="92" t="str">
        <f t="shared" si="15"/>
        <v/>
      </c>
      <c r="O45" s="92" t="str">
        <f t="shared" si="15"/>
        <v/>
      </c>
      <c r="P45" s="92">
        <f t="shared" si="15"/>
        <v>5</v>
      </c>
      <c r="Q45" s="92" t="str">
        <f t="shared" si="15"/>
        <v/>
      </c>
      <c r="R45" s="92" t="str">
        <f t="shared" si="15"/>
        <v/>
      </c>
      <c r="S45" s="92">
        <f t="shared" si="15"/>
        <v>7</v>
      </c>
      <c r="T45" s="72"/>
      <c r="U45" s="92">
        <f>IF(C42="","",IF(INDEX($C45:$J45,1,MATCH(U42,$U42:$AB42,0))=INDEX($C45:$J45,1,MATCH(V42,$U42:$AB42,0)),-0.5,0)+IF(INDEX($C45:$J45,1,MATCH(U42,$U42:$AB42,0))=INDEX($C45:$J45,1,MATCH(W42,$U42:$AB42,0)),-0.5,0))</f>
        <v>0</v>
      </c>
      <c r="V45" s="92">
        <f>IF(D42="","",IF(INDEX($C45:$J45,1,MATCH(V42,$U42:$AB42,0))=INDEX($C45:$J45,1,MATCH(U42,$U42:$AB42,0)),0.5,0)+IF(INDEX($C45:$J45,1,MATCH(V42,$U42:$AB42,0))=INDEX($C45:$J45,1,MATCH(W42,$U42:$AB42,0)),-0.5,0)+IF(INDEX($C45:$J45,1,MATCH(V42,$U42:$AB42,0))=INDEX($C45:$J45,1,MATCH(X42,$U42:$AB42,0)),-0.5,0))</f>
        <v>0</v>
      </c>
      <c r="W45" s="92">
        <f>IF(E42="","",IF(INDEX($C45:$J45,1,MATCH(W42,$U42:$AB42,0))=INDEX($C45:$J45,1,MATCH(U42,$U42:$AB42,0)),0.5,0)+IF(INDEX($C45:$J45,1,MATCH(W42,$U42:$AB42,0))=INDEX($C45:$J45,1,MATCH(V42,$U42:$AB42,0)),0.5,0)+IF(INDEX($C45:$J45,1,MATCH(W42,$U42:$AB42,0))=INDEX($C45:$J45,1,MATCH(X42,$U42:$AB42,0)),-0.5,0)+IF(INDEX($C45:$J45,1,MATCH(W42,$U42:$AB42,0))=INDEX($C45:$J45,1,MATCH(Y42,$U42:$AB42,0)),-0.5,0))</f>
        <v>0</v>
      </c>
      <c r="X45" s="92">
        <f>IF(F42="","",IF(INDEX($C45:$J45,1,MATCH(X42,$U42:$AB42,0))=INDEX($C45:$J45,1,MATCH(V42,$U42:$AB42,0)),0.5,0)+IF(INDEX($C45:$J45,1,MATCH(X42,$U42:$AB42,0))=INDEX($C45:$J45,1,MATCH(W42,$U42:$AB42,0)),0.5,0)+IF(INDEX($C45:$J45,1,MATCH(X42,$U42:$AB42,0))=INDEX($C45:$J45,1,MATCH(Y42,$U42:$AB42,0)),-0.5,0)+IF(INDEX($C45:$J45,1,MATCH(X42,$U42:$AB42,0))=INDEX($C45:$J45,1,MATCH(Z42,$U42:$AB42,0)),-0.5,0))</f>
        <v>0</v>
      </c>
      <c r="Y45" s="92" t="str">
        <f>IF(G42="","",IF(INDEX($C45:$J45,1,MATCH(Y42,$U42:$AB42,0))=INDEX($C45:$J45,1,MATCH(W42,$U42:$AB42,0)),0.5,0)+IF(INDEX($C45:$J45,1,MATCH(Y42,$U42:$AB42,0))=INDEX($C45:$J45,1,MATCH(X42,$U42:$AB42,0)),0.5,0)+IF(INDEX($C45:$J45,1,MATCH(Y42,$U42:$AB42,0))=INDEX($C45:$J45,1,MATCH(Z42,$U42:$AB42,0)),-0.5,0)+IF(INDEX($C45:$J45,1,MATCH(Y42,$U42:$AB42,0))=INDEX($C45:$J45,1,MATCH(AA42,$U42:$AB42,0)),-0.5,0))</f>
        <v/>
      </c>
      <c r="Z45" s="92" t="str">
        <f>IF(H42="","",IF(INDEX($C45:$J45,1,MATCH(Z42,$U42:$AB42,0))=INDEX($C45:$J45,1,MATCH(X42,$U42:$AB42,0)),0.5,0)+IF(INDEX($C45:$J45,1,MATCH(Z42,$U42:$AB42,0))=INDEX($C45:$J45,1,MATCH(Y42,$U42:$AB42,0)),0.5,0)+IF(INDEX($C45:$J45,1,MATCH(Z42,$U42:$AB42,0))=INDEX($C45:$J45,1,MATCH(AA42,$U42:$AB42,0)),-0.5,0)+IF(INDEX($C45:$J45,1,MATCH(Z42,$U42:$AB42,0))=INDEX($C45:$J45,1,MATCH(AB42,$U42:$AB42,0)),-0.5,0))</f>
        <v/>
      </c>
      <c r="AA45" s="92" t="str">
        <f>IF(I42="","",IF(INDEX($C45:$J45,1,MATCH(AA42,$U42:$AB42,0))=INDEX($C45:$J45,1,MATCH(Y42,$U42:$AB42,0)),0.5,0)+IF(INDEX($C45:$J45,1,MATCH(AA42,$U42:$AB42,0))=INDEX($C45:$J45,1,MATCH(Z42,$U42:$AB42,0)),0.5,0)+IF(INDEX($C45:$J45,1,MATCH(AA42,$U42:$AB42,0))=INDEX($C45:$J45,1,MATCH(AB42,$U42:$AB42,0)),-0.5,0))</f>
        <v/>
      </c>
      <c r="AB45" s="92" t="str">
        <f>IF(J42="","",IF(INDEX($C45:$J45,1,MATCH(AB42,$U42:$AB42,0))=INDEX($C45:$J45,1,MATCH(Z42,$U42:$AB42,0)),0.5,0)+IF(INDEX($C45:$J45,1,MATCH(AB42,$U42:$AB42,0))=INDEX($C45:$J45,1,MATCH(AA42,$U42:$AB42,0)),0.5,0))</f>
        <v/>
      </c>
    </row>
    <row r="46" spans="1:28" ht="14.4" x14ac:dyDescent="0.25">
      <c r="A46" s="124" t="s">
        <v>24</v>
      </c>
      <c r="B46" s="123" t="s">
        <v>17</v>
      </c>
      <c r="C46" s="25">
        <v>158</v>
      </c>
      <c r="D46" s="25">
        <v>54</v>
      </c>
      <c r="E46" s="25">
        <v>17</v>
      </c>
      <c r="F46" s="25">
        <v>182</v>
      </c>
      <c r="G46" s="25">
        <v>99</v>
      </c>
      <c r="H46" s="25">
        <v>112</v>
      </c>
      <c r="I46" s="25">
        <v>251</v>
      </c>
      <c r="J46" s="41"/>
      <c r="K46" s="65"/>
      <c r="L46" s="43"/>
      <c r="M46" s="26"/>
      <c r="N46" s="26"/>
      <c r="O46" s="26"/>
      <c r="P46" s="26"/>
      <c r="Q46" s="26"/>
      <c r="R46" s="26"/>
      <c r="S46" s="31"/>
      <c r="T46" s="71"/>
      <c r="U46" s="92" t="str">
        <f>IF(C46="","",IF(ISERROR(VLOOKUP(C46,Athletes!$A:$C,3,FALSE)),"?",VLOOKUP(C46,Athletes!$A:$C,3,FALSE)))</f>
        <v>Horsham</v>
      </c>
      <c r="V46" s="92" t="str">
        <f>IF(D46="","",IF(ISERROR(VLOOKUP(D46,Athletes!$A:$C,3,FALSE)),"?",VLOOKUP(D46,Athletes!$A:$C,3,FALSE)))</f>
        <v>Crawley</v>
      </c>
      <c r="W46" s="92" t="str">
        <f>IF(E46="","",IF(ISERROR(VLOOKUP(E46,Athletes!$A:$C,3,FALSE)),"?",VLOOKUP(E46,Athletes!$A:$C,3,FALSE)))</f>
        <v>Brighton</v>
      </c>
      <c r="X46" s="92" t="str">
        <f>IF(F46="","",IF(ISERROR(VLOOKUP(F46,Athletes!$A:$C,3,FALSE)),"?",VLOOKUP(F46,Athletes!$A:$C,3,FALSE)))</f>
        <v>Lewes</v>
      </c>
      <c r="Y46" s="92" t="str">
        <f>IF(G46="","",IF(ISERROR(VLOOKUP(G46,Athletes!$A:$C,3,FALSE)),"?",VLOOKUP(G46,Athletes!$A:$C,3,FALSE)))</f>
        <v>Chichester</v>
      </c>
      <c r="Z46" s="92" t="str">
        <f>IF(H46="","",IF(ISERROR(VLOOKUP(H46,Athletes!$A:$C,3,FALSE)),"?",VLOOKUP(H46,Athletes!$A:$C,3,FALSE)))</f>
        <v>Haywards Heath</v>
      </c>
      <c r="AA46" s="92" t="str">
        <f>IF(I46="","",IF(ISERROR(VLOOKUP(I46,Athletes!$A:$C,3,FALSE)),"?",VLOOKUP(I46,Athletes!$A:$C,3,FALSE)))</f>
        <v>Worthing</v>
      </c>
      <c r="AB46" s="92" t="str">
        <f>IF(J46="","",IF(ISERROR(VLOOKUP(J46,Athletes!$A:$C,3,FALSE)),"?",VLOOKUP(J46,Athletes!$A:$C,3,FALSE)))</f>
        <v/>
      </c>
    </row>
    <row r="47" spans="1:28" ht="14.4" x14ac:dyDescent="0.25">
      <c r="A47" s="124"/>
      <c r="B47" s="124"/>
      <c r="C47" s="95" t="str">
        <f>IF(C46="","",IF(ISERROR(VLOOKUP(C46,Athletes!$A:$B,2,FALSE)),"?",VLOOKUP(C46,Athletes!$A:$B,2,FALSE)))</f>
        <v>Joe  Wilkie</v>
      </c>
      <c r="D47" s="95" t="str">
        <f>IF(D46="","",IF(ISERROR(VLOOKUP(D46,Athletes!$A:$B,2,FALSE)),"?",VLOOKUP(D46,Athletes!$A:$B,2,FALSE)))</f>
        <v>Tobi Akingbade</v>
      </c>
      <c r="E47" s="95" t="str">
        <f>IF(E46="","",IF(ISERROR(VLOOKUP(E46,Athletes!$A:$B,2,FALSE)),"?",VLOOKUP(E46,Athletes!$A:$B,2,FALSE)))</f>
        <v>Arthur Rogers</v>
      </c>
      <c r="F47" s="95" t="str">
        <f>IF(F46="","",IF(ISERROR(VLOOKUP(F46,Athletes!$A:$B,2,FALSE)),"?",VLOOKUP(F46,Athletes!$A:$B,2,FALSE)))</f>
        <v>Xavier Parker</v>
      </c>
      <c r="G47" s="95" t="str">
        <f>IF(G46="","",IF(ISERROR(VLOOKUP(G46,Athletes!$A:$B,2,FALSE)),"?",VLOOKUP(G46,Athletes!$A:$B,2,FALSE)))</f>
        <v>Thomas Kelson</v>
      </c>
      <c r="H47" s="95" t="str">
        <f>IF(H46="","",IF(ISERROR(VLOOKUP(H46,Athletes!$A:$B,2,FALSE)),"?",VLOOKUP(H46,Athletes!$A:$B,2,FALSE)))</f>
        <v>Jack Diack</v>
      </c>
      <c r="I47" s="95" t="str">
        <f>IF(I46="","",IF(ISERROR(VLOOKUP(I46,Athletes!$A:$B,2,FALSE)),"?",VLOOKUP(I46,Athletes!$A:$B,2,FALSE)))</f>
        <v>Zeki Ruso</v>
      </c>
      <c r="J47" s="99" t="str">
        <f>IF(J46="","",IF(ISERROR(VLOOKUP(J46,Athletes!$A:$B,2,FALSE)),"?",VLOOKUP(J46,Athletes!$A:$B,2,FALSE)))</f>
        <v/>
      </c>
      <c r="K47" s="65"/>
      <c r="L47" s="44"/>
      <c r="M47" s="22"/>
      <c r="N47" s="22"/>
      <c r="O47" s="22"/>
      <c r="P47" s="22"/>
      <c r="Q47" s="22"/>
      <c r="R47" s="22"/>
      <c r="S47" s="30"/>
      <c r="T47" s="71"/>
      <c r="U47" s="18"/>
      <c r="V47" s="18"/>
      <c r="W47" s="18"/>
      <c r="X47" s="18"/>
      <c r="Y47" s="18"/>
      <c r="Z47" s="18"/>
      <c r="AA47" s="18"/>
      <c r="AB47" s="18"/>
    </row>
    <row r="48" spans="1:28" ht="14.4" x14ac:dyDescent="0.25">
      <c r="A48" s="124"/>
      <c r="B48" s="124"/>
      <c r="C48" s="95" t="str">
        <f>IF(C46="","",IF(ISERROR(VLOOKUP(C46,Athletes!$A:$C,3,FALSE)),"?",VLOOKUP(C46,Athletes!$A:$C,3,FALSE)))</f>
        <v>Horsham</v>
      </c>
      <c r="D48" s="95" t="str">
        <f>IF(D46="","",IF(ISERROR(VLOOKUP(D46,Athletes!$A:$C,3,FALSE)),"?",VLOOKUP(D46,Athletes!$A:$C,3,FALSE)))</f>
        <v>Crawley</v>
      </c>
      <c r="E48" s="95" t="str">
        <f>IF(E46="","",IF(ISERROR(VLOOKUP(E46,Athletes!$A:$C,3,FALSE)),"?",VLOOKUP(E46,Athletes!$A:$C,3,FALSE)))</f>
        <v>Brighton</v>
      </c>
      <c r="F48" s="95" t="str">
        <f>IF(F46="","",IF(ISERROR(VLOOKUP(F46,Athletes!$A:$C,3,FALSE)),"?",VLOOKUP(F46,Athletes!$A:$C,3,FALSE)))</f>
        <v>Lewes</v>
      </c>
      <c r="G48" s="95" t="str">
        <f>IF(G46="","",IF(ISERROR(VLOOKUP(G46,Athletes!$A:$C,3,FALSE)),"?",VLOOKUP(G46,Athletes!$A:$C,3,FALSE)))</f>
        <v>Chichester</v>
      </c>
      <c r="H48" s="95" t="str">
        <f>IF(H46="","",IF(ISERROR(VLOOKUP(H46,Athletes!$A:$C,3,FALSE)),"?",VLOOKUP(H46,Athletes!$A:$C,3,FALSE)))</f>
        <v>Haywards Heath</v>
      </c>
      <c r="I48" s="95" t="str">
        <f>IF(I46="","",IF(ISERROR(VLOOKUP(I46,Athletes!$A:$C,3,FALSE)),"?",VLOOKUP(I46,Athletes!$A:$C,3,FALSE)))</f>
        <v>Worthing</v>
      </c>
      <c r="J48" s="99" t="str">
        <f>IF(J47="","",IF(ISERROR(VLOOKUP(J47,Athletes!$A:$B,2,FALSE)),"?",VLOOKUP(J47,Athletes!$A:$B,2,FALSE)))</f>
        <v/>
      </c>
      <c r="K48" s="65"/>
      <c r="L48" s="44"/>
      <c r="M48" s="22"/>
      <c r="N48" s="22"/>
      <c r="O48" s="22"/>
      <c r="P48" s="22"/>
      <c r="Q48" s="22"/>
      <c r="R48" s="22"/>
      <c r="S48" s="30"/>
      <c r="T48" s="71"/>
      <c r="U48" s="18"/>
      <c r="V48" s="18"/>
      <c r="W48" s="18"/>
      <c r="X48" s="18"/>
      <c r="Y48" s="18"/>
      <c r="Z48" s="18"/>
      <c r="AA48" s="18"/>
      <c r="AB48" s="18"/>
    </row>
    <row r="49" spans="1:28" ht="14.4" x14ac:dyDescent="0.25">
      <c r="A49" s="124"/>
      <c r="B49" s="125"/>
      <c r="C49" s="24">
        <v>52</v>
      </c>
      <c r="D49" s="24">
        <v>50</v>
      </c>
      <c r="E49" s="24">
        <v>49</v>
      </c>
      <c r="F49" s="24">
        <v>47</v>
      </c>
      <c r="G49" s="24">
        <v>44</v>
      </c>
      <c r="H49" s="24">
        <v>30</v>
      </c>
      <c r="I49" s="24">
        <v>24</v>
      </c>
      <c r="J49" s="42"/>
      <c r="K49" s="65"/>
      <c r="L49" s="92">
        <f t="shared" ref="L49:S49" si="16">IF(ISERROR(MATCH(L$1,$U46:$AB46,0)),"",9-MATCH(L$1,$U46:$AB46,0)+IF(ISERROR(MATCH(L$1,$U46:$AB46,0)),0,INDEX($U49:$AB49,1,MATCH(L$1,$U46:$AB46,0))))</f>
        <v>6</v>
      </c>
      <c r="M49" s="92">
        <f t="shared" si="16"/>
        <v>7</v>
      </c>
      <c r="N49" s="92">
        <f t="shared" si="16"/>
        <v>4</v>
      </c>
      <c r="O49" s="92">
        <f t="shared" si="16"/>
        <v>3</v>
      </c>
      <c r="P49" s="92">
        <f t="shared" si="16"/>
        <v>8</v>
      </c>
      <c r="Q49" s="92">
        <f t="shared" si="16"/>
        <v>5</v>
      </c>
      <c r="R49" s="92" t="str">
        <f t="shared" si="16"/>
        <v/>
      </c>
      <c r="S49" s="92">
        <f t="shared" si="16"/>
        <v>2</v>
      </c>
      <c r="T49" s="72"/>
      <c r="U49" s="92">
        <f>IF(C46="","",IF(INDEX($C49:$J49,1,MATCH(U46,$U46:$AB46,0))=INDEX($C49:$J49,1,MATCH(V46,$U46:$AB46,0)),-0.5,0)+IF(INDEX($C49:$J49,1,MATCH(U46,$U46:$AB46,0))=INDEX($C49:$J49,1,MATCH(W46,$U46:$AB46,0)),-0.5,0))</f>
        <v>0</v>
      </c>
      <c r="V49" s="92">
        <f>IF(D46="","",IF(INDEX($C49:$J49,1,MATCH(V46,$U46:$AB46,0))=INDEX($C49:$J49,1,MATCH(U46,$U46:$AB46,0)),0.5,0)+IF(INDEX($C49:$J49,1,MATCH(V46,$U46:$AB46,0))=INDEX($C49:$J49,1,MATCH(W46,$U46:$AB46,0)),-0.5,0)+IF(INDEX($C49:$J49,1,MATCH(V46,$U46:$AB46,0))=INDEX($C49:$J49,1,MATCH(X46,$U46:$AB46,0)),-0.5,0))</f>
        <v>0</v>
      </c>
      <c r="W49" s="92">
        <f>IF(E46="","",IF(INDEX($C49:$J49,1,MATCH(W46,$U46:$AB46,0))=INDEX($C49:$J49,1,MATCH(U46,$U46:$AB46,0)),0.5,0)+IF(INDEX($C49:$J49,1,MATCH(W46,$U46:$AB46,0))=INDEX($C49:$J49,1,MATCH(V46,$U46:$AB46,0)),0.5,0)+IF(INDEX($C49:$J49,1,MATCH(W46,$U46:$AB46,0))=INDEX($C49:$J49,1,MATCH(X46,$U46:$AB46,0)),-0.5,0)+IF(INDEX($C49:$J49,1,MATCH(W46,$U46:$AB46,0))=INDEX($C49:$J49,1,MATCH(Y46,$U46:$AB46,0)),-0.5,0))</f>
        <v>0</v>
      </c>
      <c r="X49" s="92">
        <f>IF(F46="","",IF(INDEX($C49:$J49,1,MATCH(X46,$U46:$AB46,0))=INDEX($C49:$J49,1,MATCH(V46,$U46:$AB46,0)),0.5,0)+IF(INDEX($C49:$J49,1,MATCH(X46,$U46:$AB46,0))=INDEX($C49:$J49,1,MATCH(W46,$U46:$AB46,0)),0.5,0)+IF(INDEX($C49:$J49,1,MATCH(X46,$U46:$AB46,0))=INDEX($C49:$J49,1,MATCH(Y46,$U46:$AB46,0)),-0.5,0)+IF(INDEX($C49:$J49,1,MATCH(X46,$U46:$AB46,0))=INDEX($C49:$J49,1,MATCH(Z46,$U46:$AB46,0)),-0.5,0))</f>
        <v>0</v>
      </c>
      <c r="Y49" s="92">
        <f>IF(G46="","",IF(INDEX($C49:$J49,1,MATCH(Y46,$U46:$AB46,0))=INDEX($C49:$J49,1,MATCH(W46,$U46:$AB46,0)),0.5,0)+IF(INDEX($C49:$J49,1,MATCH(Y46,$U46:$AB46,0))=INDEX($C49:$J49,1,MATCH(X46,$U46:$AB46,0)),0.5,0)+IF(INDEX($C49:$J49,1,MATCH(Y46,$U46:$AB46,0))=INDEX($C49:$J49,1,MATCH(Z46,$U46:$AB46,0)),-0.5,0)+IF(INDEX($C49:$J49,1,MATCH(Y46,$U46:$AB46,0))=INDEX($C49:$J49,1,MATCH(AA46,$U46:$AB46,0)),-0.5,0))</f>
        <v>0</v>
      </c>
      <c r="Z49" s="92">
        <f>IF(H46="","",IF(INDEX($C49:$J49,1,MATCH(Z46,$U46:$AB46,0))=INDEX($C49:$J49,1,MATCH(X46,$U46:$AB46,0)),0.5,0)+IF(INDEX($C49:$J49,1,MATCH(Z46,$U46:$AB46,0))=INDEX($C49:$J49,1,MATCH(Y46,$U46:$AB46,0)),0.5,0)+IF(INDEX($C49:$J49,1,MATCH(Z46,$U46:$AB46,0))=INDEX($C49:$J49,1,MATCH(AA46,$U46:$AB46,0)),-0.5,0)+IF(INDEX($C49:$J49,1,MATCH(Z46,$U46:$AB46,0))=INDEX($C49:$J49,1,MATCH(AB46,$U46:$AB46,0)),-0.5,0))</f>
        <v>0</v>
      </c>
      <c r="AA49" s="92">
        <f>IF(I46="","",IF(INDEX($C49:$J49,1,MATCH(AA46,$U46:$AB46,0))=INDEX($C49:$J49,1,MATCH(Y46,$U46:$AB46,0)),0.5,0)+IF(INDEX($C49:$J49,1,MATCH(AA46,$U46:$AB46,0))=INDEX($C49:$J49,1,MATCH(Z46,$U46:$AB46,0)),0.5,0)+IF(INDEX($C49:$J49,1,MATCH(AA46,$U46:$AB46,0))=INDEX($C49:$J49,1,MATCH(AB46,$U46:$AB46,0)),-0.5,0))</f>
        <v>0</v>
      </c>
      <c r="AB49" s="92" t="str">
        <f>IF(J46="","",IF(INDEX($C49:$J49,1,MATCH(AB46,$U46:$AB46,0))=INDEX($C49:$J49,1,MATCH(Z46,$U46:$AB46,0)),0.5,0)+IF(INDEX($C49:$J49,1,MATCH(AB46,$U46:$AB46,0))=INDEX($C49:$J49,1,MATCH(AA46,$U46:$AB46,0)),0.5,0))</f>
        <v/>
      </c>
    </row>
    <row r="50" spans="1:28" ht="14.4" x14ac:dyDescent="0.25">
      <c r="A50" s="124"/>
      <c r="B50" s="124" t="s">
        <v>18</v>
      </c>
      <c r="C50" s="14">
        <v>155</v>
      </c>
      <c r="D50" s="14">
        <v>180</v>
      </c>
      <c r="E50" s="14">
        <v>55</v>
      </c>
      <c r="F50" s="14">
        <v>98</v>
      </c>
      <c r="G50" s="14"/>
      <c r="H50" s="14"/>
      <c r="I50" s="14"/>
      <c r="J50" s="14"/>
      <c r="K50" s="65"/>
      <c r="L50" s="22"/>
      <c r="M50" s="22"/>
      <c r="N50" s="22"/>
      <c r="O50" s="22"/>
      <c r="P50" s="22"/>
      <c r="Q50" s="22"/>
      <c r="R50" s="22"/>
      <c r="S50" s="30"/>
      <c r="T50" s="71"/>
      <c r="U50" s="92" t="str">
        <f>IF(C50="","",IF(ISERROR(VLOOKUP(C50,Athletes!$A:$C,3,FALSE)),"?",VLOOKUP(C50,Athletes!$A:$C,3,FALSE)))</f>
        <v>Horsham</v>
      </c>
      <c r="V50" s="92" t="str">
        <f>IF(D50="","",IF(ISERROR(VLOOKUP(D50,Athletes!$A:$C,3,FALSE)),"?",VLOOKUP(D50,Athletes!$A:$C,3,FALSE)))</f>
        <v>Lewes</v>
      </c>
      <c r="W50" s="92" t="str">
        <f>IF(E50="","",IF(ISERROR(VLOOKUP(E50,Athletes!$A:$C,3,FALSE)),"?",VLOOKUP(E50,Athletes!$A:$C,3,FALSE)))</f>
        <v>Crawley</v>
      </c>
      <c r="X50" s="92" t="str">
        <f>IF(F50="","",IF(ISERROR(VLOOKUP(F50,Athletes!$A:$C,3,FALSE)),"?",VLOOKUP(F50,Athletes!$A:$C,3,FALSE)))</f>
        <v>Chichester</v>
      </c>
      <c r="Y50" s="92" t="str">
        <f>IF(G50="","",IF(ISERROR(VLOOKUP(G50,Athletes!$A:$C,3,FALSE)),"?",VLOOKUP(G50,Athletes!$A:$C,3,FALSE)))</f>
        <v/>
      </c>
      <c r="Z50" s="92" t="str">
        <f>IF(H50="","",IF(ISERROR(VLOOKUP(H50,Athletes!$A:$C,3,FALSE)),"?",VLOOKUP(H50,Athletes!$A:$C,3,FALSE)))</f>
        <v/>
      </c>
      <c r="AA50" s="92" t="str">
        <f>IF(I50="","",IF(ISERROR(VLOOKUP(I50,Athletes!$A:$C,3,FALSE)),"?",VLOOKUP(I50,Athletes!$A:$C,3,FALSE)))</f>
        <v/>
      </c>
      <c r="AB50" s="92" t="str">
        <f>IF(J50="","",IF(ISERROR(VLOOKUP(J50,Athletes!$A:$C,3,FALSE)),"?",VLOOKUP(J50,Athletes!$A:$C,3,FALSE)))</f>
        <v/>
      </c>
    </row>
    <row r="51" spans="1:28" ht="14.4" x14ac:dyDescent="0.25">
      <c r="A51" s="124"/>
      <c r="B51" s="124"/>
      <c r="C51" s="95" t="str">
        <f>IF(C50="","",IF(ISERROR(VLOOKUP(C50,Athletes!$A:$B,2,FALSE)),"?",VLOOKUP(C50,Athletes!$A:$B,2,FALSE)))</f>
        <v>Rufus  Thomas</v>
      </c>
      <c r="D51" s="95" t="str">
        <f>IF(D50="","",IF(ISERROR(VLOOKUP(D50,Athletes!$A:$B,2,FALSE)),"?",VLOOKUP(D50,Athletes!$A:$B,2,FALSE)))</f>
        <v>Oscar Fee or-McGhie</v>
      </c>
      <c r="E51" s="95" t="str">
        <f>IF(E50="","",IF(ISERROR(VLOOKUP(E50,Athletes!$A:$B,2,FALSE)),"?",VLOOKUP(E50,Athletes!$A:$B,2,FALSE)))</f>
        <v>Jason Akpoveta</v>
      </c>
      <c r="F51" s="95" t="str">
        <f>IF(F50="","",IF(ISERROR(VLOOKUP(F50,Athletes!$A:$B,2,FALSE)),"?",VLOOKUP(F50,Athletes!$A:$B,2,FALSE)))</f>
        <v>Joshua Rehill</v>
      </c>
      <c r="G51" s="95" t="str">
        <f>IF(G50="","",IF(ISERROR(VLOOKUP(G50,Athletes!$A:$B,2,FALSE)),"?",VLOOKUP(G50,Athletes!$A:$B,2,FALSE)))</f>
        <v/>
      </c>
      <c r="H51" s="95" t="str">
        <f>IF(H50="","",IF(ISERROR(VLOOKUP(H50,Athletes!$A:$B,2,FALSE)),"?",VLOOKUP(H50,Athletes!$A:$B,2,FALSE)))</f>
        <v/>
      </c>
      <c r="I51" s="95" t="str">
        <f>IF(I50="","",IF(ISERROR(VLOOKUP(I50,Athletes!$A:$B,2,FALSE)),"?",VLOOKUP(I50,Athletes!$A:$B,2,FALSE)))</f>
        <v/>
      </c>
      <c r="J51" s="99" t="str">
        <f>IF(J50="","",IF(ISERROR(VLOOKUP(J50,Athletes!$A:$B,2,FALSE)),"?",VLOOKUP(J50,Athletes!$A:$B,2,FALSE)))</f>
        <v/>
      </c>
      <c r="K51" s="65"/>
      <c r="L51" s="22"/>
      <c r="M51" s="22"/>
      <c r="N51" s="22"/>
      <c r="O51" s="22"/>
      <c r="P51" s="22"/>
      <c r="Q51" s="22"/>
      <c r="R51" s="22"/>
      <c r="S51" s="30"/>
      <c r="T51" s="71"/>
      <c r="U51" s="18"/>
      <c r="V51" s="18"/>
      <c r="W51" s="18"/>
      <c r="X51" s="18"/>
      <c r="Y51" s="18"/>
      <c r="Z51" s="18"/>
      <c r="AA51" s="18"/>
      <c r="AB51" s="18"/>
    </row>
    <row r="52" spans="1:28" ht="14.4" x14ac:dyDescent="0.25">
      <c r="A52" s="124"/>
      <c r="B52" s="124"/>
      <c r="C52" s="95" t="str">
        <f>IF(C50="","",IF(ISERROR(VLOOKUP(C50,Athletes!$A:$C,3,FALSE)),"?",VLOOKUP(C50,Athletes!$A:$C,3,FALSE)))</f>
        <v>Horsham</v>
      </c>
      <c r="D52" s="95" t="str">
        <f>IF(D50="","",IF(ISERROR(VLOOKUP(D50,Athletes!$A:$C,3,FALSE)),"?",VLOOKUP(D50,Athletes!$A:$C,3,FALSE)))</f>
        <v>Lewes</v>
      </c>
      <c r="E52" s="95" t="str">
        <f>IF(E50="","",IF(ISERROR(VLOOKUP(E50,Athletes!$A:$C,3,FALSE)),"?",VLOOKUP(E50,Athletes!$A:$C,3,FALSE)))</f>
        <v>Crawley</v>
      </c>
      <c r="F52" s="95" t="str">
        <f>IF(F50="","",IF(ISERROR(VLOOKUP(F50,Athletes!$A:$C,3,FALSE)),"?",VLOOKUP(F50,Athletes!$A:$C,3,FALSE)))</f>
        <v>Chichester</v>
      </c>
      <c r="G52" s="95" t="str">
        <f>IF(G50="","",IF(ISERROR(VLOOKUP(G50,Athletes!$A:$C,3,FALSE)),"?",VLOOKUP(G50,Athletes!$A:$C,3,FALSE)))</f>
        <v/>
      </c>
      <c r="H52" s="95" t="str">
        <f>IF(H50="","",IF(ISERROR(VLOOKUP(H50,Athletes!$A:$C,3,FALSE)),"?",VLOOKUP(H50,Athletes!$A:$C,3,FALSE)))</f>
        <v/>
      </c>
      <c r="I52" s="95" t="str">
        <f>IF(I50="","",IF(ISERROR(VLOOKUP(I50,Athletes!$A:$C,3,FALSE)),"?",VLOOKUP(I50,Athletes!$A:$C,3,FALSE)))</f>
        <v/>
      </c>
      <c r="J52" s="99" t="str">
        <f>IF(J51="","",IF(ISERROR(VLOOKUP(J51,Athletes!$A:$B,2,FALSE)),"?",VLOOKUP(J51,Athletes!$A:$B,2,FALSE)))</f>
        <v/>
      </c>
      <c r="K52" s="65"/>
      <c r="L52" s="22"/>
      <c r="M52" s="22"/>
      <c r="N52" s="22"/>
      <c r="O52" s="22"/>
      <c r="P52" s="22"/>
      <c r="Q52" s="22"/>
      <c r="R52" s="22"/>
      <c r="S52" s="30"/>
      <c r="T52" s="71"/>
      <c r="U52" s="18"/>
      <c r="V52" s="18"/>
      <c r="W52" s="18"/>
      <c r="X52" s="18"/>
      <c r="Y52" s="18"/>
      <c r="Z52" s="18"/>
      <c r="AA52" s="18"/>
      <c r="AB52" s="18"/>
    </row>
    <row r="53" spans="1:28" ht="14.4" x14ac:dyDescent="0.25">
      <c r="A53" s="125"/>
      <c r="B53" s="125"/>
      <c r="C53" s="24">
        <v>47</v>
      </c>
      <c r="D53" s="24">
        <v>45</v>
      </c>
      <c r="E53" s="24">
        <v>41</v>
      </c>
      <c r="F53" s="24">
        <v>28</v>
      </c>
      <c r="G53" s="24"/>
      <c r="H53" s="24"/>
      <c r="I53" s="24"/>
      <c r="J53" s="24"/>
      <c r="K53" s="65"/>
      <c r="L53" s="92" t="str">
        <f t="shared" ref="L53:S53" si="17">IF(ISERROR(MATCH(L$1,$U50:$AB50,0)),"",9-MATCH(L$1,$U50:$AB50,0)+IF(ISERROR(MATCH(L$1,$U50:$AB50,0)),0,INDEX($U53:$AB53,1,MATCH(L$1,$U50:$AB50,0))))</f>
        <v/>
      </c>
      <c r="M53" s="92">
        <f t="shared" si="17"/>
        <v>6</v>
      </c>
      <c r="N53" s="92">
        <f t="shared" si="17"/>
        <v>5</v>
      </c>
      <c r="O53" s="92" t="str">
        <f t="shared" si="17"/>
        <v/>
      </c>
      <c r="P53" s="92">
        <f t="shared" si="17"/>
        <v>8</v>
      </c>
      <c r="Q53" s="92">
        <f t="shared" si="17"/>
        <v>7</v>
      </c>
      <c r="R53" s="92" t="str">
        <f t="shared" si="17"/>
        <v/>
      </c>
      <c r="S53" s="92" t="str">
        <f t="shared" si="17"/>
        <v/>
      </c>
      <c r="T53" s="72"/>
      <c r="U53" s="92">
        <f>IF(C50="","",IF(INDEX($C53:$J53,1,MATCH(U50,$U50:$AB50,0))=INDEX($C53:$J53,1,MATCH(V50,$U50:$AB50,0)),-0.5,0)+IF(INDEX($C53:$J53,1,MATCH(U50,$U50:$AB50,0))=INDEX($C53:$J53,1,MATCH(W50,$U50:$AB50,0)),-0.5,0))</f>
        <v>0</v>
      </c>
      <c r="V53" s="92">
        <f>IF(D50="","",IF(INDEX($C53:$J53,1,MATCH(V50,$U50:$AB50,0))=INDEX($C53:$J53,1,MATCH(U50,$U50:$AB50,0)),0.5,0)+IF(INDEX($C53:$J53,1,MATCH(V50,$U50:$AB50,0))=INDEX($C53:$J53,1,MATCH(W50,$U50:$AB50,0)),-0.5,0)+IF(INDEX($C53:$J53,1,MATCH(V50,$U50:$AB50,0))=INDEX($C53:$J53,1,MATCH(X50,$U50:$AB50,0)),-0.5,0))</f>
        <v>0</v>
      </c>
      <c r="W53" s="92">
        <f>IF(E50="","",IF(INDEX($C53:$J53,1,MATCH(W50,$U50:$AB50,0))=INDEX($C53:$J53,1,MATCH(U50,$U50:$AB50,0)),0.5,0)+IF(INDEX($C53:$J53,1,MATCH(W50,$U50:$AB50,0))=INDEX($C53:$J53,1,MATCH(V50,$U50:$AB50,0)),0.5,0)+IF(INDEX($C53:$J53,1,MATCH(W50,$U50:$AB50,0))=INDEX($C53:$J53,1,MATCH(X50,$U50:$AB50,0)),-0.5,0)+IF(INDEX($C53:$J53,1,MATCH(W50,$U50:$AB50,0))=INDEX($C53:$J53,1,MATCH(Y50,$U50:$AB50,0)),-0.5,0))</f>
        <v>0</v>
      </c>
      <c r="X53" s="92">
        <f>IF(F50="","",IF(INDEX($C53:$J53,1,MATCH(X50,$U50:$AB50,0))=INDEX($C53:$J53,1,MATCH(V50,$U50:$AB50,0)),0.5,0)+IF(INDEX($C53:$J53,1,MATCH(X50,$U50:$AB50,0))=INDEX($C53:$J53,1,MATCH(W50,$U50:$AB50,0)),0.5,0)+IF(INDEX($C53:$J53,1,MATCH(X50,$U50:$AB50,0))=INDEX($C53:$J53,1,MATCH(Y50,$U50:$AB50,0)),-0.5,0)+IF(INDEX($C53:$J53,1,MATCH(X50,$U50:$AB50,0))=INDEX($C53:$J53,1,MATCH(Z50,$U50:$AB50,0)),-0.5,0))</f>
        <v>0</v>
      </c>
      <c r="Y53" s="92" t="str">
        <f>IF(G50="","",IF(INDEX($C53:$J53,1,MATCH(Y50,$U50:$AB50,0))=INDEX($C53:$J53,1,MATCH(W50,$U50:$AB50,0)),0.5,0)+IF(INDEX($C53:$J53,1,MATCH(Y50,$U50:$AB50,0))=INDEX($C53:$J53,1,MATCH(X50,$U50:$AB50,0)),0.5,0)+IF(INDEX($C53:$J53,1,MATCH(Y50,$U50:$AB50,0))=INDEX($C53:$J53,1,MATCH(Z50,$U50:$AB50,0)),-0.5,0)+IF(INDEX($C53:$J53,1,MATCH(Y50,$U50:$AB50,0))=INDEX($C53:$J53,1,MATCH(AA50,$U50:$AB50,0)),-0.5,0))</f>
        <v/>
      </c>
      <c r="Z53" s="92" t="str">
        <f>IF(H50="","",IF(INDEX($C53:$J53,1,MATCH(Z50,$U50:$AB50,0))=INDEX($C53:$J53,1,MATCH(X50,$U50:$AB50,0)),0.5,0)+IF(INDEX($C53:$J53,1,MATCH(Z50,$U50:$AB50,0))=INDEX($C53:$J53,1,MATCH(Y50,$U50:$AB50,0)),0.5,0)+IF(INDEX($C53:$J53,1,MATCH(Z50,$U50:$AB50,0))=INDEX($C53:$J53,1,MATCH(AA50,$U50:$AB50,0)),-0.5,0)+IF(INDEX($C53:$J53,1,MATCH(Z50,$U50:$AB50,0))=INDEX($C53:$J53,1,MATCH(AB50,$U50:$AB50,0)),-0.5,0))</f>
        <v/>
      </c>
      <c r="AA53" s="92" t="str">
        <f>IF(I50="","",IF(INDEX($C53:$J53,1,MATCH(AA50,$U50:$AB50,0))=INDEX($C53:$J53,1,MATCH(Y50,$U50:$AB50,0)),0.5,0)+IF(INDEX($C53:$J53,1,MATCH(AA50,$U50:$AB50,0))=INDEX($C53:$J53,1,MATCH(Z50,$U50:$AB50,0)),0.5,0)+IF(INDEX($C53:$J53,1,MATCH(AA50,$U50:$AB50,0))=INDEX($C53:$J53,1,MATCH(AB50,$U50:$AB50,0)),-0.5,0))</f>
        <v/>
      </c>
      <c r="AB53" s="92" t="str">
        <f>IF(J50="","",IF(INDEX($C53:$J53,1,MATCH(AB50,$U50:$AB50,0))=INDEX($C53:$J53,1,MATCH(Z50,$U50:$AB50,0)),0.5,0)+IF(INDEX($C53:$J53,1,MATCH(AB50,$U50:$AB50,0))=INDEX($C53:$J53,1,MATCH(AA50,$U50:$AB50,0)),0.5,0))</f>
        <v/>
      </c>
    </row>
    <row r="54" spans="1:28" ht="15" customHeight="1" x14ac:dyDescent="0.25">
      <c r="A54" s="130" t="s">
        <v>31</v>
      </c>
      <c r="B54" s="123" t="s">
        <v>17</v>
      </c>
      <c r="C54" s="25">
        <v>153</v>
      </c>
      <c r="D54" s="25">
        <v>97</v>
      </c>
      <c r="E54" s="25">
        <v>119</v>
      </c>
      <c r="F54" s="25">
        <v>248</v>
      </c>
      <c r="G54" s="25">
        <v>55</v>
      </c>
      <c r="H54" s="25">
        <v>206</v>
      </c>
      <c r="I54" s="25">
        <v>30</v>
      </c>
      <c r="J54" s="41"/>
      <c r="K54" s="65"/>
      <c r="L54" s="43"/>
      <c r="M54" s="26"/>
      <c r="N54" s="26"/>
      <c r="O54" s="26"/>
      <c r="P54" s="26"/>
      <c r="Q54" s="26"/>
      <c r="R54" s="26"/>
      <c r="S54" s="31"/>
      <c r="T54" s="71"/>
      <c r="U54" s="92" t="str">
        <f>IF(C54="","",IF(ISERROR(VLOOKUP(C54,Athletes!$A:$C,3,FALSE)),"?",VLOOKUP(C54,Athletes!$A:$C,3,FALSE)))</f>
        <v>Horsham</v>
      </c>
      <c r="V54" s="92" t="str">
        <f>IF(D54="","",IF(ISERROR(VLOOKUP(D54,Athletes!$A:$C,3,FALSE)),"?",VLOOKUP(D54,Athletes!$A:$C,3,FALSE)))</f>
        <v>Chichester</v>
      </c>
      <c r="W54" s="92" t="str">
        <f>IF(E54="","",IF(ISERROR(VLOOKUP(E54,Athletes!$A:$C,3,FALSE)),"?",VLOOKUP(E54,Athletes!$A:$C,3,FALSE)))</f>
        <v>Haywards Heath</v>
      </c>
      <c r="X54" s="92" t="str">
        <f>IF(F54="","",IF(ISERROR(VLOOKUP(F54,Athletes!$A:$C,3,FALSE)),"?",VLOOKUP(F54,Athletes!$A:$C,3,FALSE)))</f>
        <v>Worthing</v>
      </c>
      <c r="Y54" s="92" t="str">
        <f>IF(G54="","",IF(ISERROR(VLOOKUP(G54,Athletes!$A:$C,3,FALSE)),"?",VLOOKUP(G54,Athletes!$A:$C,3,FALSE)))</f>
        <v>Crawley</v>
      </c>
      <c r="Z54" s="92" t="str">
        <f>IF(H54="","",IF(ISERROR(VLOOKUP(H54,Athletes!$A:$C,3,FALSE)),"?",VLOOKUP(H54,Athletes!$A:$C,3,FALSE)))</f>
        <v>Phoenix</v>
      </c>
      <c r="AA54" s="92" t="str">
        <f>IF(I54="","",IF(ISERROR(VLOOKUP(I54,Athletes!$A:$C,3,FALSE)),"?",VLOOKUP(I54,Athletes!$A:$C,3,FALSE)))</f>
        <v>Brighton</v>
      </c>
      <c r="AB54" s="92" t="str">
        <f>IF(J54="","",IF(ISERROR(VLOOKUP(J54,Athletes!$A:$C,3,FALSE)),"?",VLOOKUP(J54,Athletes!$A:$C,3,FALSE)))</f>
        <v/>
      </c>
    </row>
    <row r="55" spans="1:28" ht="14.4" x14ac:dyDescent="0.25">
      <c r="A55" s="130"/>
      <c r="B55" s="124"/>
      <c r="C55" s="95" t="str">
        <f>IF(C54="","",IF(ISERROR(VLOOKUP(C54,Athletes!$A:$B,2,FALSE)),"?",VLOOKUP(C54,Athletes!$A:$B,2,FALSE)))</f>
        <v>William  Waghorn</v>
      </c>
      <c r="D55" s="95" t="str">
        <f>IF(D54="","",IF(ISERROR(VLOOKUP(D54,Athletes!$A:$B,2,FALSE)),"?",VLOOKUP(D54,Athletes!$A:$B,2,FALSE)))</f>
        <v>Max Gayle</v>
      </c>
      <c r="E55" s="95" t="str">
        <f>IF(E54="","",IF(ISERROR(VLOOKUP(E54,Athletes!$A:$B,2,FALSE)),"?",VLOOKUP(E54,Athletes!$A:$B,2,FALSE)))</f>
        <v>Charlie Stay</v>
      </c>
      <c r="F55" s="95" t="str">
        <f>IF(F54="","",IF(ISERROR(VLOOKUP(F54,Athletes!$A:$B,2,FALSE)),"?",VLOOKUP(F54,Athletes!$A:$B,2,FALSE)))</f>
        <v>Leighton Norman</v>
      </c>
      <c r="G55" s="95" t="str">
        <f>IF(G54="","",IF(ISERROR(VLOOKUP(G54,Athletes!$A:$B,2,FALSE)),"?",VLOOKUP(G54,Athletes!$A:$B,2,FALSE)))</f>
        <v>Jason Akpoveta</v>
      </c>
      <c r="H55" s="95" t="str">
        <f>IF(H54="","",IF(ISERROR(VLOOKUP(H54,Athletes!$A:$B,2,FALSE)),"?",VLOOKUP(H54,Athletes!$A:$B,2,FALSE)))</f>
        <v>Louie Pegley</v>
      </c>
      <c r="I55" s="95" t="str">
        <f>IF(I54="","",IF(ISERROR(VLOOKUP(I54,Athletes!$A:$B,2,FALSE)),"?",VLOOKUP(I54,Athletes!$A:$B,2,FALSE)))</f>
        <v>Taylor Thom-Watts</v>
      </c>
      <c r="J55" s="99" t="str">
        <f>IF(J54="","",IF(ISERROR(VLOOKUP(J54,Athletes!$A:$B,2,FALSE)),"?",VLOOKUP(J54,Athletes!$A:$B,2,FALSE)))</f>
        <v/>
      </c>
      <c r="K55" s="65"/>
      <c r="L55" s="44"/>
      <c r="M55" s="22"/>
      <c r="N55" s="22"/>
      <c r="O55" s="22"/>
      <c r="P55" s="22"/>
      <c r="Q55" s="22"/>
      <c r="R55" s="22"/>
      <c r="S55" s="30"/>
      <c r="T55" s="71"/>
      <c r="U55" s="18"/>
      <c r="V55" s="18"/>
      <c r="W55" s="18"/>
      <c r="X55" s="18"/>
      <c r="Y55" s="18"/>
      <c r="Z55" s="18"/>
      <c r="AA55" s="18"/>
      <c r="AB55" s="18"/>
    </row>
    <row r="56" spans="1:28" ht="14.4" x14ac:dyDescent="0.25">
      <c r="A56" s="130"/>
      <c r="B56" s="124"/>
      <c r="C56" s="95" t="str">
        <f>IF(C54="","",IF(ISERROR(VLOOKUP(C54,Athletes!$A:$C,3,FALSE)),"?",VLOOKUP(C54,Athletes!$A:$C,3,FALSE)))</f>
        <v>Horsham</v>
      </c>
      <c r="D56" s="95" t="str">
        <f>IF(D54="","",IF(ISERROR(VLOOKUP(D54,Athletes!$A:$C,3,FALSE)),"?",VLOOKUP(D54,Athletes!$A:$C,3,FALSE)))</f>
        <v>Chichester</v>
      </c>
      <c r="E56" s="95" t="str">
        <f>IF(E54="","",IF(ISERROR(VLOOKUP(E54,Athletes!$A:$C,3,FALSE)),"?",VLOOKUP(E54,Athletes!$A:$C,3,FALSE)))</f>
        <v>Haywards Heath</v>
      </c>
      <c r="F56" s="95" t="str">
        <f>IF(F54="","",IF(ISERROR(VLOOKUP(F54,Athletes!$A:$C,3,FALSE)),"?",VLOOKUP(F54,Athletes!$A:$C,3,FALSE)))</f>
        <v>Worthing</v>
      </c>
      <c r="G56" s="95" t="str">
        <f>IF(G54="","",IF(ISERROR(VLOOKUP(G54,Athletes!$A:$C,3,FALSE)),"?",VLOOKUP(G54,Athletes!$A:$C,3,FALSE)))</f>
        <v>Crawley</v>
      </c>
      <c r="H56" s="95" t="str">
        <f>IF(H54="","",IF(ISERROR(VLOOKUP(H54,Athletes!$A:$C,3,FALSE)),"?",VLOOKUP(H54,Athletes!$A:$C,3,FALSE)))</f>
        <v>Phoenix</v>
      </c>
      <c r="I56" s="95" t="str">
        <f>IF(I54="","",IF(ISERROR(VLOOKUP(I54,Athletes!$A:$C,3,FALSE)),"?",VLOOKUP(I54,Athletes!$A:$C,3,FALSE)))</f>
        <v>Brighton</v>
      </c>
      <c r="J56" s="99" t="str">
        <f>IF(J55="","",IF(ISERROR(VLOOKUP(J55,Athletes!$A:$B,2,FALSE)),"?",VLOOKUP(J55,Athletes!$A:$B,2,FALSE)))</f>
        <v/>
      </c>
      <c r="K56" s="65"/>
      <c r="L56" s="44"/>
      <c r="M56" s="22"/>
      <c r="N56" s="22"/>
      <c r="O56" s="22"/>
      <c r="P56" s="22"/>
      <c r="Q56" s="22"/>
      <c r="R56" s="22"/>
      <c r="S56" s="30"/>
      <c r="T56" s="71"/>
      <c r="U56" s="18"/>
      <c r="V56" s="18"/>
      <c r="W56" s="18"/>
      <c r="X56" s="18"/>
      <c r="Y56" s="18"/>
      <c r="Z56" s="18"/>
      <c r="AA56" s="18"/>
      <c r="AB56" s="18"/>
    </row>
    <row r="57" spans="1:28" ht="14.4" x14ac:dyDescent="0.25">
      <c r="A57" s="130"/>
      <c r="B57" s="125"/>
      <c r="C57" s="24">
        <v>76</v>
      </c>
      <c r="D57" s="24">
        <v>74</v>
      </c>
      <c r="E57" s="24">
        <v>74</v>
      </c>
      <c r="F57" s="24">
        <v>68</v>
      </c>
      <c r="G57" s="24">
        <v>62</v>
      </c>
      <c r="H57" s="24">
        <v>62</v>
      </c>
      <c r="I57" s="24">
        <v>60</v>
      </c>
      <c r="J57" s="42"/>
      <c r="K57" s="65"/>
      <c r="L57" s="92">
        <f t="shared" ref="L57:S57" si="18">IF(ISERROR(MATCH(L$1,$U54:$AB54,0)),"",9-MATCH(L$1,$U54:$AB54,0)+IF(ISERROR(MATCH(L$1,$U54:$AB54,0)),0,INDEX($U57:$AB57,1,MATCH(L$1,$U54:$AB54,0))))</f>
        <v>2</v>
      </c>
      <c r="M57" s="92">
        <f t="shared" si="18"/>
        <v>3.5</v>
      </c>
      <c r="N57" s="92">
        <f t="shared" si="18"/>
        <v>6.5</v>
      </c>
      <c r="O57" s="92">
        <f t="shared" si="18"/>
        <v>6.5</v>
      </c>
      <c r="P57" s="92">
        <f t="shared" si="18"/>
        <v>8</v>
      </c>
      <c r="Q57" s="92" t="str">
        <f t="shared" si="18"/>
        <v/>
      </c>
      <c r="R57" s="92">
        <f t="shared" si="18"/>
        <v>3.5</v>
      </c>
      <c r="S57" s="92">
        <f t="shared" si="18"/>
        <v>5</v>
      </c>
      <c r="T57" s="72"/>
      <c r="U57" s="92">
        <f>IF(C54="","",IF(INDEX($C57:$J57,1,MATCH(U54,$U54:$AB54,0))=INDEX($C57:$J57,1,MATCH(V54,$U54:$AB54,0)),-0.5,0)+IF(INDEX($C57:$J57,1,MATCH(U54,$U54:$AB54,0))=INDEX($C57:$J57,1,MATCH(W54,$U54:$AB54,0)),-0.5,0))</f>
        <v>0</v>
      </c>
      <c r="V57" s="92">
        <f>IF(D54="","",IF(INDEX($C57:$J57,1,MATCH(V54,$U54:$AB54,0))=INDEX($C57:$J57,1,MATCH(U54,$U54:$AB54,0)),0.5,0)+IF(INDEX($C57:$J57,1,MATCH(V54,$U54:$AB54,0))=INDEX($C57:$J57,1,MATCH(W54,$U54:$AB54,0)),-0.5,0)+IF(INDEX($C57:$J57,1,MATCH(V54,$U54:$AB54,0))=INDEX($C57:$J57,1,MATCH(X54,$U54:$AB54,0)),-0.5,0))</f>
        <v>-0.5</v>
      </c>
      <c r="W57" s="92">
        <f>IF(E54="","",IF(INDEX($C57:$J57,1,MATCH(W54,$U54:$AB54,0))=INDEX($C57:$J57,1,MATCH(U54,$U54:$AB54,0)),0.5,0)+IF(INDEX($C57:$J57,1,MATCH(W54,$U54:$AB54,0))=INDEX($C57:$J57,1,MATCH(V54,$U54:$AB54,0)),0.5,0)+IF(INDEX($C57:$J57,1,MATCH(W54,$U54:$AB54,0))=INDEX($C57:$J57,1,MATCH(X54,$U54:$AB54,0)),-0.5,0)+IF(INDEX($C57:$J57,1,MATCH(W54,$U54:$AB54,0))=INDEX($C57:$J57,1,MATCH(Y54,$U54:$AB54,0)),-0.5,0))</f>
        <v>0.5</v>
      </c>
      <c r="X57" s="92">
        <f>IF(F54="","",IF(INDEX($C57:$J57,1,MATCH(X54,$U54:$AB54,0))=INDEX($C57:$J57,1,MATCH(V54,$U54:$AB54,0)),0.5,0)+IF(INDEX($C57:$J57,1,MATCH(X54,$U54:$AB54,0))=INDEX($C57:$J57,1,MATCH(W54,$U54:$AB54,0)),0.5,0)+IF(INDEX($C57:$J57,1,MATCH(X54,$U54:$AB54,0))=INDEX($C57:$J57,1,MATCH(Y54,$U54:$AB54,0)),-0.5,0)+IF(INDEX($C57:$J57,1,MATCH(X54,$U54:$AB54,0))=INDEX($C57:$J57,1,MATCH(Z54,$U54:$AB54,0)),-0.5,0))</f>
        <v>0</v>
      </c>
      <c r="Y57" s="92">
        <f>IF(G54="","",IF(INDEX($C57:$J57,1,MATCH(Y54,$U54:$AB54,0))=INDEX($C57:$J57,1,MATCH(W54,$U54:$AB54,0)),0.5,0)+IF(INDEX($C57:$J57,1,MATCH(Y54,$U54:$AB54,0))=INDEX($C57:$J57,1,MATCH(X54,$U54:$AB54,0)),0.5,0)+IF(INDEX($C57:$J57,1,MATCH(Y54,$U54:$AB54,0))=INDEX($C57:$J57,1,MATCH(Z54,$U54:$AB54,0)),-0.5,0)+IF(INDEX($C57:$J57,1,MATCH(Y54,$U54:$AB54,0))=INDEX($C57:$J57,1,MATCH(AA54,$U54:$AB54,0)),-0.5,0))</f>
        <v>-0.5</v>
      </c>
      <c r="Z57" s="92">
        <f>IF(H54="","",IF(INDEX($C57:$J57,1,MATCH(Z54,$U54:$AB54,0))=INDEX($C57:$J57,1,MATCH(X54,$U54:$AB54,0)),0.5,0)+IF(INDEX($C57:$J57,1,MATCH(Z54,$U54:$AB54,0))=INDEX($C57:$J57,1,MATCH(Y54,$U54:$AB54,0)),0.5,0)+IF(INDEX($C57:$J57,1,MATCH(Z54,$U54:$AB54,0))=INDEX($C57:$J57,1,MATCH(AA54,$U54:$AB54,0)),-0.5,0)+IF(INDEX($C57:$J57,1,MATCH(Z54,$U54:$AB54,0))=INDEX($C57:$J57,1,MATCH(AB54,$U54:$AB54,0)),-0.5,0))</f>
        <v>0.5</v>
      </c>
      <c r="AA57" s="92">
        <f>IF(I54="","",IF(INDEX($C57:$J57,1,MATCH(AA54,$U54:$AB54,0))=INDEX($C57:$J57,1,MATCH(Y54,$U54:$AB54,0)),0.5,0)+IF(INDEX($C57:$J57,1,MATCH(AA54,$U54:$AB54,0))=INDEX($C57:$J57,1,MATCH(Z54,$U54:$AB54,0)),0.5,0)+IF(INDEX($C57:$J57,1,MATCH(AA54,$U54:$AB54,0))=INDEX($C57:$J57,1,MATCH(AB54,$U54:$AB54,0)),-0.5,0))</f>
        <v>0</v>
      </c>
      <c r="AB57" s="92" t="str">
        <f>IF(J54="","",IF(INDEX($C57:$J57,1,MATCH(AB54,$U54:$AB54,0))=INDEX($C57:$J57,1,MATCH(Z54,$U54:$AB54,0)),0.5,0)+IF(INDEX($C57:$J57,1,MATCH(AB54,$U54:$AB54,0))=INDEX($C57:$J57,1,MATCH(AA54,$U54:$AB54,0)),0.5,0))</f>
        <v/>
      </c>
    </row>
    <row r="58" spans="1:28" ht="14.4" x14ac:dyDescent="0.25">
      <c r="A58" s="130"/>
      <c r="B58" s="124" t="s">
        <v>18</v>
      </c>
      <c r="C58" s="14">
        <v>154</v>
      </c>
      <c r="D58" s="14">
        <v>59</v>
      </c>
      <c r="E58" s="14">
        <v>214</v>
      </c>
      <c r="F58" s="14">
        <v>98</v>
      </c>
      <c r="G58" s="14">
        <v>251</v>
      </c>
      <c r="H58" s="14"/>
      <c r="I58" s="14"/>
      <c r="J58" s="14"/>
      <c r="K58" s="65"/>
      <c r="L58" s="18"/>
      <c r="M58" s="18"/>
      <c r="N58" s="18"/>
      <c r="O58" s="18"/>
      <c r="P58" s="18"/>
      <c r="Q58" s="18"/>
      <c r="R58" s="18"/>
      <c r="S58" s="30"/>
      <c r="T58" s="71"/>
      <c r="U58" s="92" t="str">
        <f>IF(C58="","",IF(ISERROR(VLOOKUP(C58,Athletes!$A:$C,3,FALSE)),"?",VLOOKUP(C58,Athletes!$A:$C,3,FALSE)))</f>
        <v>Horsham</v>
      </c>
      <c r="V58" s="92" t="str">
        <f>IF(D58="","",IF(ISERROR(VLOOKUP(D58,Athletes!$A:$C,3,FALSE)),"?",VLOOKUP(D58,Athletes!$A:$C,3,FALSE)))</f>
        <v>Crawley</v>
      </c>
      <c r="W58" s="92" t="str">
        <f>IF(E58="","",IF(ISERROR(VLOOKUP(E58,Athletes!$A:$C,3,FALSE)),"?",VLOOKUP(E58,Athletes!$A:$C,3,FALSE)))</f>
        <v>Phoenix</v>
      </c>
      <c r="X58" s="92" t="str">
        <f>IF(F58="","",IF(ISERROR(VLOOKUP(F58,Athletes!$A:$C,3,FALSE)),"?",VLOOKUP(F58,Athletes!$A:$C,3,FALSE)))</f>
        <v>Chichester</v>
      </c>
      <c r="Y58" s="92" t="str">
        <f>IF(G58="","",IF(ISERROR(VLOOKUP(G58,Athletes!$A:$C,3,FALSE)),"?",VLOOKUP(G58,Athletes!$A:$C,3,FALSE)))</f>
        <v>Worthing</v>
      </c>
      <c r="Z58" s="92" t="str">
        <f>IF(H58="","",IF(ISERROR(VLOOKUP(H58,Athletes!$A:$C,3,FALSE)),"?",VLOOKUP(H58,Athletes!$A:$C,3,FALSE)))</f>
        <v/>
      </c>
      <c r="AA58" s="92" t="str">
        <f>IF(I58="","",IF(ISERROR(VLOOKUP(I58,Athletes!$A:$C,3,FALSE)),"?",VLOOKUP(I58,Athletes!$A:$C,3,FALSE)))</f>
        <v/>
      </c>
      <c r="AB58" s="92" t="str">
        <f>IF(J58="","",IF(ISERROR(VLOOKUP(J58,Athletes!$A:$C,3,FALSE)),"?",VLOOKUP(J58,Athletes!$A:$C,3,FALSE)))</f>
        <v/>
      </c>
    </row>
    <row r="59" spans="1:28" ht="14.4" x14ac:dyDescent="0.25">
      <c r="A59" s="130"/>
      <c r="B59" s="124"/>
      <c r="C59" s="95" t="str">
        <f>IF(C58="","",IF(ISERROR(VLOOKUP(C58,Athletes!$A:$B,2,FALSE)),"?",VLOOKUP(C58,Athletes!$A:$B,2,FALSE)))</f>
        <v xml:space="preserve">Beau   Buzelik </v>
      </c>
      <c r="D59" s="95" t="str">
        <f>IF(D58="","",IF(ISERROR(VLOOKUP(D58,Athletes!$A:$B,2,FALSE)),"?",VLOOKUP(D58,Athletes!$A:$B,2,FALSE)))</f>
        <v>Harrison Young</v>
      </c>
      <c r="E59" s="95" t="str">
        <f>IF(E58="","",IF(ISERROR(VLOOKUP(E58,Athletes!$A:$B,2,FALSE)),"?",VLOOKUP(E58,Athletes!$A:$B,2,FALSE)))</f>
        <v>Matthew Cheeseman</v>
      </c>
      <c r="F59" s="95" t="str">
        <f>IF(F58="","",IF(ISERROR(VLOOKUP(F58,Athletes!$A:$B,2,FALSE)),"?",VLOOKUP(F58,Athletes!$A:$B,2,FALSE)))</f>
        <v>Joshua Rehill</v>
      </c>
      <c r="G59" s="95" t="str">
        <f>IF(G58="","",IF(ISERROR(VLOOKUP(G58,Athletes!$A:$B,2,FALSE)),"?",VLOOKUP(G58,Athletes!$A:$B,2,FALSE)))</f>
        <v>Zeki Ruso</v>
      </c>
      <c r="H59" s="95" t="str">
        <f>IF(H58="","",IF(ISERROR(VLOOKUP(H58,Athletes!$A:$B,2,FALSE)),"?",VLOOKUP(H58,Athletes!$A:$B,2,FALSE)))</f>
        <v/>
      </c>
      <c r="I59" s="95" t="str">
        <f>IF(I58="","",IF(ISERROR(VLOOKUP(I58,Athletes!$A:$B,2,FALSE)),"?",VLOOKUP(I58,Athletes!$A:$B,2,FALSE)))</f>
        <v/>
      </c>
      <c r="J59" s="99" t="str">
        <f>IF(J58="","",IF(ISERROR(VLOOKUP(J58,Athletes!$A:$B,2,FALSE)),"?",VLOOKUP(J58,Athletes!$A:$B,2,FALSE)))</f>
        <v/>
      </c>
      <c r="K59" s="65"/>
      <c r="L59" s="18"/>
      <c r="M59" s="18"/>
      <c r="N59" s="18"/>
      <c r="O59" s="18"/>
      <c r="P59" s="18"/>
      <c r="Q59" s="18"/>
      <c r="R59" s="18"/>
      <c r="S59" s="30"/>
      <c r="T59" s="71"/>
      <c r="U59" s="18"/>
      <c r="V59" s="18"/>
      <c r="W59" s="18"/>
      <c r="X59" s="18"/>
      <c r="Y59" s="18"/>
      <c r="Z59" s="18"/>
      <c r="AA59" s="18"/>
      <c r="AB59" s="18"/>
    </row>
    <row r="60" spans="1:28" ht="14.4" x14ac:dyDescent="0.25">
      <c r="A60" s="130"/>
      <c r="B60" s="124"/>
      <c r="C60" s="95" t="str">
        <f>IF(C58="","",IF(ISERROR(VLOOKUP(C58,Athletes!$A:$C,3,FALSE)),"?",VLOOKUP(C58,Athletes!$A:$C,3,FALSE)))</f>
        <v>Horsham</v>
      </c>
      <c r="D60" s="95" t="str">
        <f>IF(D58="","",IF(ISERROR(VLOOKUP(D58,Athletes!$A:$C,3,FALSE)),"?",VLOOKUP(D58,Athletes!$A:$C,3,FALSE)))</f>
        <v>Crawley</v>
      </c>
      <c r="E60" s="95" t="str">
        <f>IF(E58="","",IF(ISERROR(VLOOKUP(E58,Athletes!$A:$C,3,FALSE)),"?",VLOOKUP(E58,Athletes!$A:$C,3,FALSE)))</f>
        <v>Phoenix</v>
      </c>
      <c r="F60" s="95" t="str">
        <f>IF(F58="","",IF(ISERROR(VLOOKUP(F58,Athletes!$A:$C,3,FALSE)),"?",VLOOKUP(F58,Athletes!$A:$C,3,FALSE)))</f>
        <v>Chichester</v>
      </c>
      <c r="G60" s="95" t="str">
        <f>IF(G58="","",IF(ISERROR(VLOOKUP(G58,Athletes!$A:$C,3,FALSE)),"?",VLOOKUP(G58,Athletes!$A:$C,3,FALSE)))</f>
        <v>Worthing</v>
      </c>
      <c r="H60" s="95" t="str">
        <f>IF(H58="","",IF(ISERROR(VLOOKUP(H58,Athletes!$A:$C,3,FALSE)),"?",VLOOKUP(H58,Athletes!$A:$C,3,FALSE)))</f>
        <v/>
      </c>
      <c r="I60" s="95" t="str">
        <f>IF(I58="","",IF(ISERROR(VLOOKUP(I58,Athletes!$A:$C,3,FALSE)),"?",VLOOKUP(I58,Athletes!$A:$C,3,FALSE)))</f>
        <v/>
      </c>
      <c r="J60" s="99" t="str">
        <f>IF(J59="","",IF(ISERROR(VLOOKUP(J59,Athletes!$A:$B,2,FALSE)),"?",VLOOKUP(J59,Athletes!$A:$B,2,FALSE)))</f>
        <v/>
      </c>
      <c r="K60" s="65"/>
      <c r="L60" s="18"/>
      <c r="M60" s="18"/>
      <c r="N60" s="18"/>
      <c r="O60" s="18"/>
      <c r="P60" s="18"/>
      <c r="Q60" s="18"/>
      <c r="R60" s="18"/>
      <c r="S60" s="30"/>
      <c r="T60" s="71"/>
      <c r="U60" s="18"/>
      <c r="V60" s="18"/>
      <c r="W60" s="18"/>
      <c r="X60" s="18"/>
      <c r="Y60" s="18"/>
      <c r="Z60" s="18"/>
      <c r="AA60" s="18"/>
      <c r="AB60" s="18"/>
    </row>
    <row r="61" spans="1:28" ht="14.4" x14ac:dyDescent="0.25">
      <c r="A61" s="131"/>
      <c r="B61" s="126"/>
      <c r="C61" s="15">
        <v>58</v>
      </c>
      <c r="D61" s="15">
        <v>58</v>
      </c>
      <c r="E61" s="15">
        <v>42</v>
      </c>
      <c r="F61" s="15">
        <v>41</v>
      </c>
      <c r="G61" s="15">
        <v>39</v>
      </c>
      <c r="H61" s="15"/>
      <c r="I61" s="46"/>
      <c r="J61" s="15"/>
      <c r="K61" s="75"/>
      <c r="L61" s="92" t="str">
        <f t="shared" ref="L61:S61" si="19">IF(ISERROR(MATCH(L$1,$U58:$AB58,0)),"",9-MATCH(L$1,$U58:$AB58,0)+IF(ISERROR(MATCH(L$1,$U58:$AB58,0)),0,INDEX($U61:$AB61,1,MATCH(L$1,$U58:$AB58,0))))</f>
        <v/>
      </c>
      <c r="M61" s="92">
        <f t="shared" si="19"/>
        <v>7.5</v>
      </c>
      <c r="N61" s="92">
        <f t="shared" si="19"/>
        <v>5</v>
      </c>
      <c r="O61" s="92" t="str">
        <f t="shared" si="19"/>
        <v/>
      </c>
      <c r="P61" s="92">
        <f t="shared" si="19"/>
        <v>7.5</v>
      </c>
      <c r="Q61" s="92" t="str">
        <f t="shared" si="19"/>
        <v/>
      </c>
      <c r="R61" s="92">
        <f t="shared" si="19"/>
        <v>6</v>
      </c>
      <c r="S61" s="92">
        <f t="shared" si="19"/>
        <v>4</v>
      </c>
      <c r="T61" s="73"/>
      <c r="U61" s="92">
        <f>IF(C58="","",IF(INDEX($C61:$J61,1,MATCH(U58,$U58:$AB58,0))=INDEX($C61:$J61,1,MATCH(V58,$U58:$AB58,0)),-0.5,0)+IF(INDEX($C61:$J61,1,MATCH(U58,$U58:$AB58,0))=INDEX($C61:$J61,1,MATCH(W58,$U58:$AB58,0)),-0.5,0))</f>
        <v>-0.5</v>
      </c>
      <c r="V61" s="92">
        <f>IF(D58="","",IF(INDEX($C61:$J61,1,MATCH(V58,$U58:$AB58,0))=INDEX($C61:$J61,1,MATCH(U58,$U58:$AB58,0)),0.5,0)+IF(INDEX($C61:$J61,1,MATCH(V58,$U58:$AB58,0))=INDEX($C61:$J61,1,MATCH(W58,$U58:$AB58,0)),-0.5,0)+IF(INDEX($C61:$J61,1,MATCH(V58,$U58:$AB58,0))=INDEX($C61:$J61,1,MATCH(X58,$U58:$AB58,0)),-0.5,0))</f>
        <v>0.5</v>
      </c>
      <c r="W61" s="92">
        <f>IF(E58="","",IF(INDEX($C61:$J61,1,MATCH(W58,$U58:$AB58,0))=INDEX($C61:$J61,1,MATCH(U58,$U58:$AB58,0)),0.5,0)+IF(INDEX($C61:$J61,1,MATCH(W58,$U58:$AB58,0))=INDEX($C61:$J61,1,MATCH(V58,$U58:$AB58,0)),0.5,0)+IF(INDEX($C61:$J61,1,MATCH(W58,$U58:$AB58,0))=INDEX($C61:$J61,1,MATCH(X58,$U58:$AB58,0)),-0.5,0)+IF(INDEX($C61:$J61,1,MATCH(W58,$U58:$AB58,0))=INDEX($C61:$J61,1,MATCH(Y58,$U58:$AB58,0)),-0.5,0))</f>
        <v>0</v>
      </c>
      <c r="X61" s="92">
        <f>IF(F58="","",IF(INDEX($C61:$J61,1,MATCH(X58,$U58:$AB58,0))=INDEX($C61:$J61,1,MATCH(V58,$U58:$AB58,0)),0.5,0)+IF(INDEX($C61:$J61,1,MATCH(X58,$U58:$AB58,0))=INDEX($C61:$J61,1,MATCH(W58,$U58:$AB58,0)),0.5,0)+IF(INDEX($C61:$J61,1,MATCH(X58,$U58:$AB58,0))=INDEX($C61:$J61,1,MATCH(Y58,$U58:$AB58,0)),-0.5,0)+IF(INDEX($C61:$J61,1,MATCH(X58,$U58:$AB58,0))=INDEX($C61:$J61,1,MATCH(Z58,$U58:$AB58,0)),-0.5,0))</f>
        <v>0</v>
      </c>
      <c r="Y61" s="92">
        <f>IF(G58="","",IF(INDEX($C61:$J61,1,MATCH(Y58,$U58:$AB58,0))=INDEX($C61:$J61,1,MATCH(W58,$U58:$AB58,0)),0.5,0)+IF(INDEX($C61:$J61,1,MATCH(Y58,$U58:$AB58,0))=INDEX($C61:$J61,1,MATCH(X58,$U58:$AB58,0)),0.5,0)+IF(INDEX($C61:$J61,1,MATCH(Y58,$U58:$AB58,0))=INDEX($C61:$J61,1,MATCH(Z58,$U58:$AB58,0)),-0.5,0)+IF(INDEX($C61:$J61,1,MATCH(Y58,$U58:$AB58,0))=INDEX($C61:$J61,1,MATCH(AA58,$U58:$AB58,0)),-0.5,0))</f>
        <v>0</v>
      </c>
      <c r="Z61" s="92" t="str">
        <f>IF(H58="","",IF(INDEX($C61:$J61,1,MATCH(Z58,$U58:$AB58,0))=INDEX($C61:$J61,1,MATCH(X58,$U58:$AB58,0)),0.5,0)+IF(INDEX($C61:$J61,1,MATCH(Z58,$U58:$AB58,0))=INDEX($C61:$J61,1,MATCH(Y58,$U58:$AB58,0)),0.5,0)+IF(INDEX($C61:$J61,1,MATCH(Z58,$U58:$AB58,0))=INDEX($C61:$J61,1,MATCH(AA58,$U58:$AB58,0)),-0.5,0)+IF(INDEX($C61:$J61,1,MATCH(Z58,$U58:$AB58,0))=INDEX($C61:$J61,1,MATCH(AB58,$U58:$AB58,0)),-0.5,0))</f>
        <v/>
      </c>
      <c r="AA61" s="92" t="str">
        <f>IF(I58="","",IF(INDEX($C61:$J61,1,MATCH(AA58,$U58:$AB58,0))=INDEX($C61:$J61,1,MATCH(Y58,$U58:$AB58,0)),0.5,0)+IF(INDEX($C61:$J61,1,MATCH(AA58,$U58:$AB58,0))=INDEX($C61:$J61,1,MATCH(Z58,$U58:$AB58,0)),0.5,0)+IF(INDEX($C61:$J61,1,MATCH(AA58,$U58:$AB58,0))=INDEX($C61:$J61,1,MATCH(AB58,$U58:$AB58,0)),-0.5,0))</f>
        <v/>
      </c>
      <c r="AB61" s="92" t="str">
        <f>IF(J58="","",IF(INDEX($C61:$J61,1,MATCH(AB58,$U58:$AB58,0))=INDEX($C61:$J61,1,MATCH(Z58,$U58:$AB58,0)),0.5,0)+IF(INDEX($C61:$J61,1,MATCH(AB58,$U58:$AB58,0))=INDEX($C61:$J61,1,MATCH(AA58,$U58:$AB58,0)),0.5,0))</f>
        <v/>
      </c>
    </row>
    <row r="62" spans="1:28" ht="28.8" x14ac:dyDescent="0.3">
      <c r="A62" s="38" t="s">
        <v>33</v>
      </c>
      <c r="B62" s="45"/>
      <c r="C62" s="10"/>
      <c r="D62" s="10"/>
      <c r="E62" s="10"/>
      <c r="F62" s="10"/>
      <c r="G62" s="10"/>
      <c r="H62" s="10"/>
      <c r="I62" s="10"/>
      <c r="J62" s="10"/>
      <c r="K62" s="33"/>
      <c r="L62" s="63">
        <f>SUM(L5:L61)</f>
        <v>104</v>
      </c>
      <c r="M62" s="63">
        <f t="shared" ref="M62:S62" si="20">SUM(M5:M61)</f>
        <v>96.5</v>
      </c>
      <c r="N62" s="63">
        <f t="shared" si="20"/>
        <v>75.5</v>
      </c>
      <c r="O62" s="63">
        <f>SUM(O5:O61)</f>
        <v>33</v>
      </c>
      <c r="P62" s="63">
        <f t="shared" si="20"/>
        <v>100.5</v>
      </c>
      <c r="Q62" s="63">
        <f t="shared" si="20"/>
        <v>45</v>
      </c>
      <c r="R62" s="63">
        <f t="shared" si="20"/>
        <v>46.5</v>
      </c>
      <c r="S62" s="64">
        <f t="shared" si="20"/>
        <v>86</v>
      </c>
      <c r="U62" s="19"/>
    </row>
  </sheetData>
  <mergeCells count="25">
    <mergeCell ref="B58:B61"/>
    <mergeCell ref="A54:A61"/>
    <mergeCell ref="A46:A53"/>
    <mergeCell ref="A28:A29"/>
    <mergeCell ref="A30:A37"/>
    <mergeCell ref="B30:B33"/>
    <mergeCell ref="B34:B37"/>
    <mergeCell ref="B46:B49"/>
    <mergeCell ref="B50:B53"/>
    <mergeCell ref="B54:B57"/>
    <mergeCell ref="B28:B29"/>
    <mergeCell ref="A38:A45"/>
    <mergeCell ref="B38:B41"/>
    <mergeCell ref="B42:B45"/>
    <mergeCell ref="A18:A25"/>
    <mergeCell ref="B18:B21"/>
    <mergeCell ref="B22:B25"/>
    <mergeCell ref="A26:A27"/>
    <mergeCell ref="B26:B27"/>
    <mergeCell ref="B2:B5"/>
    <mergeCell ref="A2:A9"/>
    <mergeCell ref="B6:B9"/>
    <mergeCell ref="A10:A17"/>
    <mergeCell ref="B10:B13"/>
    <mergeCell ref="B14:B17"/>
  </mergeCells>
  <pageMargins left="0.70866141732283472" right="0.70866141732283472" top="0.74803149606299213" bottom="0.74803149606299213" header="0.31496062992125984" footer="0.31496062992125984"/>
  <pageSetup paperSize="9" scale="61" orientation="landscape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B62"/>
  <sheetViews>
    <sheetView zoomScaleNormal="100" workbookViewId="0">
      <pane ySplit="1" topLeftCell="A29" activePane="bottomLeft" state="frozen"/>
      <selection activeCell="A2" sqref="A2:A9"/>
      <selection pane="bottomLeft" activeCell="C30" sqref="C30"/>
    </sheetView>
  </sheetViews>
  <sheetFormatPr defaultRowHeight="13.8" x14ac:dyDescent="0.25"/>
  <cols>
    <col min="1" max="1" width="26.8984375" bestFit="1" customWidth="1"/>
    <col min="3" max="6" width="16.5" bestFit="1" customWidth="1"/>
    <col min="7" max="7" width="14.5" bestFit="1" customWidth="1"/>
    <col min="8" max="9" width="13.09765625" bestFit="1" customWidth="1"/>
    <col min="10" max="10" width="13.09765625" customWidth="1"/>
    <col min="11" max="11" width="3.3984375" customWidth="1"/>
    <col min="12" max="12" width="7.5" bestFit="1" customWidth="1"/>
    <col min="13" max="13" width="7.09765625" bestFit="1" customWidth="1"/>
    <col min="14" max="14" width="9.09765625" bestFit="1" customWidth="1"/>
    <col min="15" max="15" width="9.09765625" customWidth="1"/>
    <col min="16" max="16" width="7.69921875" bestFit="1" customWidth="1"/>
    <col min="17" max="17" width="5.69921875" bestFit="1" customWidth="1"/>
    <col min="18" max="18" width="7.19921875" bestFit="1" customWidth="1"/>
    <col min="19" max="19" width="8.09765625" bestFit="1" customWidth="1"/>
    <col min="20" max="20" width="4.59765625" customWidth="1"/>
    <col min="21" max="24" width="9" customWidth="1"/>
    <col min="25" max="25" width="13" bestFit="1" customWidth="1"/>
    <col min="26" max="26" width="11.8984375" customWidth="1"/>
    <col min="27" max="27" width="9" customWidth="1"/>
  </cols>
  <sheetData>
    <row r="1" spans="1:28" ht="14.4" x14ac:dyDescent="0.25">
      <c r="A1" s="37" t="s">
        <v>11</v>
      </c>
      <c r="B1" s="37"/>
      <c r="C1" s="34" t="s">
        <v>12</v>
      </c>
      <c r="D1" s="34" t="s">
        <v>13</v>
      </c>
      <c r="E1" s="34" t="s">
        <v>14</v>
      </c>
      <c r="F1" s="34" t="s">
        <v>15</v>
      </c>
      <c r="G1" s="34" t="s">
        <v>37</v>
      </c>
      <c r="H1" s="34" t="s">
        <v>38</v>
      </c>
      <c r="I1" s="34" t="s">
        <v>39</v>
      </c>
      <c r="J1" s="34" t="s">
        <v>66</v>
      </c>
      <c r="K1" s="65"/>
      <c r="L1" s="35" t="s">
        <v>53</v>
      </c>
      <c r="M1" s="35" t="s">
        <v>54</v>
      </c>
      <c r="N1" s="35" t="s">
        <v>55</v>
      </c>
      <c r="O1" s="35" t="s">
        <v>131</v>
      </c>
      <c r="P1" s="35" t="s">
        <v>56</v>
      </c>
      <c r="Q1" s="35" t="s">
        <v>57</v>
      </c>
      <c r="R1" s="35" t="s">
        <v>58</v>
      </c>
      <c r="S1" s="36" t="s">
        <v>59</v>
      </c>
      <c r="T1" s="70"/>
      <c r="U1" s="21" t="s">
        <v>12</v>
      </c>
      <c r="V1" s="21" t="s">
        <v>13</v>
      </c>
      <c r="W1" s="21" t="s">
        <v>14</v>
      </c>
      <c r="X1" s="21" t="s">
        <v>15</v>
      </c>
      <c r="Y1" s="21" t="s">
        <v>37</v>
      </c>
      <c r="Z1" s="21" t="s">
        <v>38</v>
      </c>
      <c r="AA1" s="21" t="s">
        <v>39</v>
      </c>
      <c r="AB1" s="21" t="s">
        <v>66</v>
      </c>
    </row>
    <row r="2" spans="1:28" ht="14.4" x14ac:dyDescent="0.25">
      <c r="A2" s="124" t="s">
        <v>28</v>
      </c>
      <c r="B2" s="123" t="s">
        <v>17</v>
      </c>
      <c r="C2" s="76">
        <v>74</v>
      </c>
      <c r="D2" s="76">
        <v>233</v>
      </c>
      <c r="E2" s="76">
        <v>29</v>
      </c>
      <c r="F2" s="76">
        <v>104</v>
      </c>
      <c r="G2" s="76">
        <v>160</v>
      </c>
      <c r="H2" s="76">
        <v>116</v>
      </c>
      <c r="I2" s="76"/>
      <c r="J2" s="87"/>
      <c r="K2" s="74"/>
      <c r="L2" s="43"/>
      <c r="M2" s="26"/>
      <c r="N2" s="26"/>
      <c r="O2" s="26"/>
      <c r="P2" s="26"/>
      <c r="Q2" s="26"/>
      <c r="R2" s="26"/>
      <c r="S2" s="31"/>
      <c r="T2" s="71"/>
      <c r="U2" s="92" t="str">
        <f>IF(C2="","",IF(ISERROR(VLOOKUP(C2,Athletes!$A:$C,3,FALSE)),"?",VLOOKUP(C2,Athletes!$A:$C,3,FALSE)))</f>
        <v>Crawley</v>
      </c>
      <c r="V2" s="92" t="str">
        <f>IF(D2="","",IF(ISERROR(VLOOKUP(D2,Athletes!$A:$C,3,FALSE)),"?",VLOOKUP(D2,Athletes!$A:$C,3,FALSE)))</f>
        <v>Worthing</v>
      </c>
      <c r="W2" s="92" t="str">
        <f>IF(E2="","",IF(ISERROR(VLOOKUP(E2,Athletes!$A:$C,3,FALSE)),"?",VLOOKUP(E2,Athletes!$A:$C,3,FALSE)))</f>
        <v>Brighton</v>
      </c>
      <c r="X2" s="92" t="str">
        <f>IF(F2="","",IF(ISERROR(VLOOKUP(F2,Athletes!$A:$C,3,FALSE)),"?",VLOOKUP(F2,Athletes!$A:$C,3,FALSE)))</f>
        <v>Chichester</v>
      </c>
      <c r="Y2" s="92" t="str">
        <f>IF(G2="","",IF(ISERROR(VLOOKUP(G2,Athletes!$A:$C,3,FALSE)),"?",VLOOKUP(G2,Athletes!$A:$C,3,FALSE)))</f>
        <v>Horsham</v>
      </c>
      <c r="Z2" s="92" t="str">
        <f>IF(H2="","",IF(ISERROR(VLOOKUP(H2,Athletes!$A:$C,3,FALSE)),"?",VLOOKUP(H2,Athletes!$A:$C,3,FALSE)))</f>
        <v>Haywards Heath</v>
      </c>
      <c r="AA2" s="92" t="str">
        <f>IF(I2="","",IF(ISERROR(VLOOKUP(I2,Athletes!$A:$C,3,FALSE)),"?",VLOOKUP(I2,Athletes!$A:$C,3,FALSE)))</f>
        <v/>
      </c>
      <c r="AB2" s="92" t="str">
        <f>IF(J2="","",IF(ISERROR(VLOOKUP(J2,Athletes!$A:$C,3,FALSE)),"?",VLOOKUP(J2,Athletes!$A:$C,3,FALSE)))</f>
        <v/>
      </c>
    </row>
    <row r="3" spans="1:28" ht="14.4" x14ac:dyDescent="0.25">
      <c r="A3" s="124"/>
      <c r="B3" s="124"/>
      <c r="C3" s="92" t="str">
        <f>IF(C2="","",IF(ISERROR(VLOOKUP(C2,Athletes!$A:$B,2,FALSE)),"?",VLOOKUP(C2,Athletes!$A:$B,2,FALSE)))</f>
        <v>Isabella Akpoveta</v>
      </c>
      <c r="D3" s="92" t="str">
        <f>IF(D2="","",IF(ISERROR(VLOOKUP(D2,Athletes!$A:$B,2,FALSE)),"?",VLOOKUP(D2,Athletes!$A:$B,2,FALSE)))</f>
        <v>Edie Holmes</v>
      </c>
      <c r="E3" s="92" t="str">
        <f>IF(E2="","",IF(ISERROR(VLOOKUP(E2,Athletes!$A:$B,2,FALSE)),"?",VLOOKUP(E2,Athletes!$A:$B,2,FALSE)))</f>
        <v>Martha Challis</v>
      </c>
      <c r="F3" s="92" t="str">
        <f>IF(F2="","",IF(ISERROR(VLOOKUP(F2,Athletes!$A:$B,2,FALSE)),"?",VLOOKUP(F2,Athletes!$A:$B,2,FALSE)))</f>
        <v>Tilly Wyatt</v>
      </c>
      <c r="G3" s="92" t="str">
        <f>IF(G2="","",IF(ISERROR(VLOOKUP(G2,Athletes!$A:$B,2,FALSE)),"?",VLOOKUP(G2,Athletes!$A:$B,2,FALSE)))</f>
        <v>Naima  Hyder</v>
      </c>
      <c r="H3" s="92" t="str">
        <f>IF(H2="","",IF(ISERROR(VLOOKUP(H2,Athletes!$A:$B,2,FALSE)),"?",VLOOKUP(H2,Athletes!$A:$B,2,FALSE)))</f>
        <v>Alex Young</v>
      </c>
      <c r="I3" s="92" t="str">
        <f>IF(I2="","",IF(ISERROR(VLOOKUP(I2,Athletes!$A:$B,2,FALSE)),"?",VLOOKUP(I2,Athletes!$A:$B,2,FALSE)))</f>
        <v/>
      </c>
      <c r="J3" s="92" t="str">
        <f>IF(J2="","",IF(ISERROR(VLOOKUP(J2,Athletes!$A:$B,2,FALSE)),"?",VLOOKUP(J2,Athletes!$A:$B,2,FALSE)))</f>
        <v/>
      </c>
      <c r="K3" s="74"/>
      <c r="L3" s="44"/>
      <c r="M3" s="22"/>
      <c r="N3" s="22"/>
      <c r="O3" s="22"/>
      <c r="P3" s="22"/>
      <c r="Q3" s="22"/>
      <c r="R3" s="22"/>
      <c r="S3" s="30"/>
      <c r="T3" s="71"/>
      <c r="U3" s="18"/>
      <c r="V3" s="18"/>
      <c r="W3" s="18"/>
      <c r="X3" s="18"/>
      <c r="Y3" s="18"/>
      <c r="Z3" s="18"/>
      <c r="AA3" s="18"/>
      <c r="AB3" s="18"/>
    </row>
    <row r="4" spans="1:28" ht="14.4" x14ac:dyDescent="0.25">
      <c r="A4" s="124"/>
      <c r="B4" s="124"/>
      <c r="C4" s="92" t="str">
        <f>IF(C2="","",IF(ISERROR(VLOOKUP(C2,Athletes!$A:$C,3,FALSE)),"?",VLOOKUP(C2,Athletes!$A:$C,3,FALSE)))</f>
        <v>Crawley</v>
      </c>
      <c r="D4" s="92" t="str">
        <f>IF(D2="","",IF(ISERROR(VLOOKUP(D2,Athletes!$A:$C,3,FALSE)),"?",VLOOKUP(D2,Athletes!$A:$C,3,FALSE)))</f>
        <v>Worthing</v>
      </c>
      <c r="E4" s="92" t="str">
        <f>IF(E2="","",IF(ISERROR(VLOOKUP(E2,Athletes!$A:$C,3,FALSE)),"?",VLOOKUP(E2,Athletes!$A:$C,3,FALSE)))</f>
        <v>Brighton</v>
      </c>
      <c r="F4" s="92" t="str">
        <f>IF(F2="","",IF(ISERROR(VLOOKUP(F2,Athletes!$A:$C,3,FALSE)),"?",VLOOKUP(F2,Athletes!$A:$C,3,FALSE)))</f>
        <v>Chichester</v>
      </c>
      <c r="G4" s="92" t="str">
        <f>IF(G2="","",IF(ISERROR(VLOOKUP(G2,Athletes!$A:$C,3,FALSE)),"?",VLOOKUP(G2,Athletes!$A:$C,3,FALSE)))</f>
        <v>Horsham</v>
      </c>
      <c r="H4" s="92" t="str">
        <f>IF(H2="","",IF(ISERROR(VLOOKUP(H2,Athletes!$A:$C,3,FALSE)),"?",VLOOKUP(H2,Athletes!$A:$C,3,FALSE)))</f>
        <v>Haywards Heath</v>
      </c>
      <c r="I4" s="92" t="str">
        <f>IF(I2="","",IF(ISERROR(VLOOKUP(I2,Athletes!$A:$C,3,FALSE)),"?",VLOOKUP(I2,Athletes!$A:$C,3,FALSE)))</f>
        <v/>
      </c>
      <c r="J4" s="92" t="str">
        <f>IF(J2="","",IF(ISERROR(VLOOKUP(J2,Athletes!$A:$C,3,FALSE)),"?",VLOOKUP(J2,Athletes!$A:$C,3,FALSE)))</f>
        <v/>
      </c>
      <c r="K4" s="74"/>
      <c r="L4" s="44"/>
      <c r="M4" s="22"/>
      <c r="N4" s="22"/>
      <c r="O4" s="22"/>
      <c r="P4" s="22"/>
      <c r="Q4" s="22"/>
      <c r="R4" s="22"/>
      <c r="S4" s="30"/>
      <c r="T4" s="71"/>
      <c r="U4" s="18"/>
      <c r="V4" s="18"/>
      <c r="W4" s="18"/>
      <c r="X4" s="18"/>
      <c r="Y4" s="18"/>
      <c r="Z4" s="18"/>
      <c r="AA4" s="18"/>
      <c r="AB4" s="18"/>
    </row>
    <row r="5" spans="1:28" ht="14.4" x14ac:dyDescent="0.25">
      <c r="A5" s="124"/>
      <c r="B5" s="125"/>
      <c r="C5" s="77">
        <v>25.1</v>
      </c>
      <c r="D5" s="77">
        <v>25.6</v>
      </c>
      <c r="E5" s="77">
        <v>26.3</v>
      </c>
      <c r="F5" s="77">
        <v>26.7</v>
      </c>
      <c r="G5" s="77">
        <v>27.9</v>
      </c>
      <c r="H5" s="77">
        <v>30.4</v>
      </c>
      <c r="I5" s="77"/>
      <c r="J5" s="90"/>
      <c r="K5" s="65"/>
      <c r="L5" s="92">
        <f t="shared" ref="L5:S5" si="0">IF(ISERROR(MATCH(L$1,$U2:$AB2,0)),"",9-MATCH(L$1,$U2:$AB2,0))</f>
        <v>6</v>
      </c>
      <c r="M5" s="92">
        <f t="shared" si="0"/>
        <v>8</v>
      </c>
      <c r="N5" s="92">
        <f t="shared" si="0"/>
        <v>5</v>
      </c>
      <c r="O5" s="92">
        <f t="shared" si="0"/>
        <v>3</v>
      </c>
      <c r="P5" s="92">
        <f t="shared" si="0"/>
        <v>4</v>
      </c>
      <c r="Q5" s="92" t="str">
        <f t="shared" si="0"/>
        <v/>
      </c>
      <c r="R5" s="92" t="str">
        <f t="shared" si="0"/>
        <v/>
      </c>
      <c r="S5" s="92">
        <f t="shared" si="0"/>
        <v>7</v>
      </c>
      <c r="T5" s="72"/>
    </row>
    <row r="6" spans="1:28" ht="14.4" x14ac:dyDescent="0.25">
      <c r="A6" s="124"/>
      <c r="B6" s="124" t="s">
        <v>18</v>
      </c>
      <c r="C6" s="14">
        <v>76</v>
      </c>
      <c r="D6" s="14">
        <v>32</v>
      </c>
      <c r="E6" s="14">
        <v>102</v>
      </c>
      <c r="F6" s="14">
        <v>234</v>
      </c>
      <c r="G6" s="14">
        <v>161</v>
      </c>
      <c r="H6" s="14"/>
      <c r="I6" s="14"/>
      <c r="J6" s="41"/>
      <c r="K6" s="65"/>
      <c r="L6" s="22"/>
      <c r="M6" s="22"/>
      <c r="N6" s="22"/>
      <c r="O6" s="22"/>
      <c r="P6" s="22"/>
      <c r="Q6" s="22"/>
      <c r="R6" s="22"/>
      <c r="S6" s="30"/>
      <c r="T6" s="71"/>
      <c r="U6" s="92" t="str">
        <f>IF(C6="","",IF(ISERROR(VLOOKUP(C6,Athletes!$A:$C,3,FALSE)),"?",VLOOKUP(C6,Athletes!$A:$C,3,FALSE)))</f>
        <v>Crawley</v>
      </c>
      <c r="V6" s="92" t="str">
        <f>IF(D6="","",IF(ISERROR(VLOOKUP(D6,Athletes!$A:$C,3,FALSE)),"?",VLOOKUP(D6,Athletes!$A:$C,3,FALSE)))</f>
        <v>Brighton</v>
      </c>
      <c r="W6" s="92" t="str">
        <f>IF(E6="","",IF(ISERROR(VLOOKUP(E6,Athletes!$A:$C,3,FALSE)),"?",VLOOKUP(E6,Athletes!$A:$C,3,FALSE)))</f>
        <v>Chichester</v>
      </c>
      <c r="X6" s="92" t="str">
        <f>IF(F6="","",IF(ISERROR(VLOOKUP(F6,Athletes!$A:$C,3,FALSE)),"?",VLOOKUP(F6,Athletes!$A:$C,3,FALSE)))</f>
        <v>Worthing</v>
      </c>
      <c r="Y6" s="92" t="str">
        <f>IF(G6="","",IF(ISERROR(VLOOKUP(G6,Athletes!$A:$C,3,FALSE)),"?",VLOOKUP(G6,Athletes!$A:$C,3,FALSE)))</f>
        <v>Horsham</v>
      </c>
      <c r="Z6" s="92" t="str">
        <f>IF(H6="","",IF(ISERROR(VLOOKUP(H6,Athletes!$A:$C,3,FALSE)),"?",VLOOKUP(H6,Athletes!$A:$C,3,FALSE)))</f>
        <v/>
      </c>
      <c r="AA6" s="92" t="str">
        <f>IF(I6="","",IF(ISERROR(VLOOKUP(I6,Athletes!$A:$C,3,FALSE)),"?",VLOOKUP(I6,Athletes!$A:$C,3,FALSE)))</f>
        <v/>
      </c>
      <c r="AB6" s="92" t="str">
        <f>IF(J6="","",IF(ISERROR(VLOOKUP(J6,Athletes!$A:$C,3,FALSE)),"?",VLOOKUP(J6,Athletes!$A:$C,3,FALSE)))</f>
        <v/>
      </c>
    </row>
    <row r="7" spans="1:28" ht="14.4" x14ac:dyDescent="0.25">
      <c r="A7" s="124"/>
      <c r="B7" s="124"/>
      <c r="C7" s="92" t="str">
        <f>IF(C6="","",IF(ISERROR(VLOOKUP(C6,Athletes!$A:$B,2,FALSE)),"?",VLOOKUP(C6,Athletes!$A:$B,2,FALSE)))</f>
        <v>Favour Ezike</v>
      </c>
      <c r="D7" s="92" t="str">
        <f>IF(D6="","",IF(ISERROR(VLOOKUP(D6,Athletes!$A:$B,2,FALSE)),"?",VLOOKUP(D6,Athletes!$A:$B,2,FALSE)))</f>
        <v>Rosa Pucci</v>
      </c>
      <c r="E7" s="92" t="str">
        <f>IF(E6="","",IF(ISERROR(VLOOKUP(E6,Athletes!$A:$B,2,FALSE)),"?",VLOOKUP(E6,Athletes!$A:$B,2,FALSE)))</f>
        <v>Grace Haworth</v>
      </c>
      <c r="F7" s="92" t="str">
        <f>IF(F6="","",IF(ISERROR(VLOOKUP(F6,Athletes!$A:$B,2,FALSE)),"?",VLOOKUP(F6,Athletes!$A:$B,2,FALSE)))</f>
        <v>Robyn Garner</v>
      </c>
      <c r="G7" s="92" t="str">
        <f>IF(G6="","",IF(ISERROR(VLOOKUP(G6,Athletes!$A:$B,2,FALSE)),"?",VLOOKUP(G6,Athletes!$A:$B,2,FALSE)))</f>
        <v xml:space="preserve">Marisa   Panchal </v>
      </c>
      <c r="H7" s="92" t="str">
        <f>IF(H6="","",IF(ISERROR(VLOOKUP(H6,Athletes!$A:$B,2,FALSE)),"?",VLOOKUP(H6,Athletes!$A:$B,2,FALSE)))</f>
        <v/>
      </c>
      <c r="I7" s="92" t="str">
        <f>IF(I6="","",IF(ISERROR(VLOOKUP(I6,Athletes!$A:$B,2,FALSE)),"?",VLOOKUP(I6,Athletes!$A:$B,2,FALSE)))</f>
        <v/>
      </c>
      <c r="J7" s="92" t="str">
        <f>IF(J6="","",IF(ISERROR(VLOOKUP(J6,Athletes!$A:$B,2,FALSE)),"?",VLOOKUP(J6,Athletes!$A:$B,2,FALSE)))</f>
        <v/>
      </c>
      <c r="K7" s="65"/>
      <c r="L7" s="22"/>
      <c r="M7" s="22"/>
      <c r="N7" s="22"/>
      <c r="O7" s="22"/>
      <c r="P7" s="22"/>
      <c r="Q7" s="22"/>
      <c r="R7" s="22"/>
      <c r="S7" s="30"/>
      <c r="T7" s="71"/>
      <c r="U7" s="18"/>
      <c r="V7" s="18"/>
      <c r="W7" s="18"/>
      <c r="X7" s="18"/>
      <c r="Y7" s="18"/>
      <c r="Z7" s="18"/>
      <c r="AA7" s="18"/>
      <c r="AB7" s="18"/>
    </row>
    <row r="8" spans="1:28" ht="14.4" x14ac:dyDescent="0.25">
      <c r="A8" s="124"/>
      <c r="B8" s="124"/>
      <c r="C8" s="92" t="str">
        <f>IF(C6="","",IF(ISERROR(VLOOKUP(C6,Athletes!$A:$C,3,FALSE)),"?",VLOOKUP(C6,Athletes!$A:$C,3,FALSE)))</f>
        <v>Crawley</v>
      </c>
      <c r="D8" s="92" t="str">
        <f>IF(D6="","",IF(ISERROR(VLOOKUP(D6,Athletes!$A:$C,3,FALSE)),"?",VLOOKUP(D6,Athletes!$A:$C,3,FALSE)))</f>
        <v>Brighton</v>
      </c>
      <c r="E8" s="92" t="str">
        <f>IF(E6="","",IF(ISERROR(VLOOKUP(E6,Athletes!$A:$C,3,FALSE)),"?",VLOOKUP(E6,Athletes!$A:$C,3,FALSE)))</f>
        <v>Chichester</v>
      </c>
      <c r="F8" s="92" t="str">
        <f>IF(F6="","",IF(ISERROR(VLOOKUP(F6,Athletes!$A:$C,3,FALSE)),"?",VLOOKUP(F6,Athletes!$A:$C,3,FALSE)))</f>
        <v>Worthing</v>
      </c>
      <c r="G8" s="92" t="str">
        <f>IF(G6="","",IF(ISERROR(VLOOKUP(G6,Athletes!$A:$C,3,FALSE)),"?",VLOOKUP(G6,Athletes!$A:$C,3,FALSE)))</f>
        <v>Horsham</v>
      </c>
      <c r="H8" s="92" t="str">
        <f>IF(H6="","",IF(ISERROR(VLOOKUP(H6,Athletes!$A:$C,3,FALSE)),"?",VLOOKUP(H6,Athletes!$A:$C,3,FALSE)))</f>
        <v/>
      </c>
      <c r="I8" s="92" t="str">
        <f>IF(I6="","",IF(ISERROR(VLOOKUP(I6,Athletes!$A:$C,3,FALSE)),"?",VLOOKUP(I6,Athletes!$A:$C,3,FALSE)))</f>
        <v/>
      </c>
      <c r="J8" s="92" t="str">
        <f>IF(J6="","",IF(ISERROR(VLOOKUP(J6,Athletes!$A:$C,3,FALSE)),"?",VLOOKUP(J6,Athletes!$A:$C,3,FALSE)))</f>
        <v/>
      </c>
      <c r="K8" s="65"/>
      <c r="L8" s="22"/>
      <c r="M8" s="22"/>
      <c r="N8" s="22"/>
      <c r="O8" s="22"/>
      <c r="P8" s="22"/>
      <c r="Q8" s="22"/>
      <c r="R8" s="22"/>
      <c r="S8" s="30"/>
      <c r="T8" s="71"/>
      <c r="U8" s="18"/>
      <c r="V8" s="18"/>
      <c r="W8" s="18"/>
      <c r="X8" s="18"/>
      <c r="Y8" s="18"/>
      <c r="Z8" s="18"/>
      <c r="AA8" s="18"/>
      <c r="AB8" s="18"/>
    </row>
    <row r="9" spans="1:28" ht="14.4" x14ac:dyDescent="0.25">
      <c r="A9" s="125"/>
      <c r="B9" s="125"/>
      <c r="C9" s="77">
        <v>25.6</v>
      </c>
      <c r="D9" s="77">
        <v>26.1</v>
      </c>
      <c r="E9" s="77">
        <v>27.8</v>
      </c>
      <c r="F9" s="77">
        <v>29.7</v>
      </c>
      <c r="G9" s="77">
        <v>30.7</v>
      </c>
      <c r="H9" s="77"/>
      <c r="I9" s="77"/>
      <c r="J9" s="84"/>
      <c r="K9" s="65"/>
      <c r="L9" s="92">
        <f t="shared" ref="L9:S9" si="1">IF(ISERROR(MATCH(L$1,$U6:$AB6,0)),"",9-MATCH(L$1,$U6:$AB6,0))</f>
        <v>7</v>
      </c>
      <c r="M9" s="92">
        <f t="shared" si="1"/>
        <v>8</v>
      </c>
      <c r="N9" s="92">
        <f t="shared" si="1"/>
        <v>6</v>
      </c>
      <c r="O9" s="92" t="str">
        <f t="shared" si="1"/>
        <v/>
      </c>
      <c r="P9" s="92">
        <f t="shared" si="1"/>
        <v>4</v>
      </c>
      <c r="Q9" s="92" t="str">
        <f t="shared" si="1"/>
        <v/>
      </c>
      <c r="R9" s="92" t="str">
        <f t="shared" si="1"/>
        <v/>
      </c>
      <c r="S9" s="92">
        <f t="shared" si="1"/>
        <v>5</v>
      </c>
      <c r="T9" s="72"/>
    </row>
    <row r="10" spans="1:28" ht="14.4" x14ac:dyDescent="0.25">
      <c r="A10" s="127" t="s">
        <v>19</v>
      </c>
      <c r="B10" s="127" t="s">
        <v>17</v>
      </c>
      <c r="C10" s="25">
        <v>78</v>
      </c>
      <c r="D10" s="25">
        <v>233</v>
      </c>
      <c r="E10" s="25">
        <v>32</v>
      </c>
      <c r="F10" s="25">
        <v>103</v>
      </c>
      <c r="G10" s="25"/>
      <c r="H10" s="25"/>
      <c r="I10" s="25"/>
      <c r="J10" s="41"/>
      <c r="K10" s="65"/>
      <c r="L10" s="43"/>
      <c r="M10" s="26"/>
      <c r="N10" s="26"/>
      <c r="O10" s="26"/>
      <c r="P10" s="26"/>
      <c r="Q10" s="26"/>
      <c r="R10" s="26"/>
      <c r="S10" s="31"/>
      <c r="T10" s="71"/>
      <c r="U10" s="92" t="str">
        <f>IF(C10="","",IF(ISERROR(VLOOKUP(C10,Athletes!$A:$C,3,FALSE)),"?",VLOOKUP(C10,Athletes!$A:$C,3,FALSE)))</f>
        <v>Crawley</v>
      </c>
      <c r="V10" s="92" t="str">
        <f>IF(D10="","",IF(ISERROR(VLOOKUP(D10,Athletes!$A:$C,3,FALSE)),"?",VLOOKUP(D10,Athletes!$A:$C,3,FALSE)))</f>
        <v>Worthing</v>
      </c>
      <c r="W10" s="92" t="str">
        <f>IF(E10="","",IF(ISERROR(VLOOKUP(E10,Athletes!$A:$C,3,FALSE)),"?",VLOOKUP(E10,Athletes!$A:$C,3,FALSE)))</f>
        <v>Brighton</v>
      </c>
      <c r="X10" s="92" t="str">
        <f>IF(F10="","",IF(ISERROR(VLOOKUP(F10,Athletes!$A:$C,3,FALSE)),"?",VLOOKUP(F10,Athletes!$A:$C,3,FALSE)))</f>
        <v>Chichester</v>
      </c>
      <c r="Y10" s="92" t="str">
        <f>IF(G10="","",IF(ISERROR(VLOOKUP(G10,Athletes!$A:$C,3,FALSE)),"?",VLOOKUP(G10,Athletes!$A:$C,3,FALSE)))</f>
        <v/>
      </c>
      <c r="Z10" s="92" t="str">
        <f>IF(H10="","",IF(ISERROR(VLOOKUP(H10,Athletes!$A:$C,3,FALSE)),"?",VLOOKUP(H10,Athletes!$A:$C,3,FALSE)))</f>
        <v/>
      </c>
      <c r="AA10" s="92" t="str">
        <f>IF(I10="","",IF(ISERROR(VLOOKUP(I10,Athletes!$A:$C,3,FALSE)),"?",VLOOKUP(I10,Athletes!$A:$C,3,FALSE)))</f>
        <v/>
      </c>
      <c r="AB10" s="92" t="str">
        <f>IF(J10="","",IF(ISERROR(VLOOKUP(J10,Athletes!$A:$C,3,FALSE)),"?",VLOOKUP(J10,Athletes!$A:$C,3,FALSE)))</f>
        <v/>
      </c>
    </row>
    <row r="11" spans="1:28" ht="14.4" x14ac:dyDescent="0.25">
      <c r="A11" s="128"/>
      <c r="B11" s="128"/>
      <c r="C11" s="92" t="str">
        <f>IF(C10="","",IF(ISERROR(VLOOKUP(C10,Athletes!$A:$B,2,FALSE)),"?",VLOOKUP(C10,Athletes!$A:$B,2,FALSE)))</f>
        <v>Britania Mcleod</v>
      </c>
      <c r="D11" s="92" t="str">
        <f>IF(D10="","",IF(ISERROR(VLOOKUP(D10,Athletes!$A:$B,2,FALSE)),"?",VLOOKUP(D10,Athletes!$A:$B,2,FALSE)))</f>
        <v>Edie Holmes</v>
      </c>
      <c r="E11" s="92" t="str">
        <f>IF(E10="","",IF(ISERROR(VLOOKUP(E10,Athletes!$A:$B,2,FALSE)),"?",VLOOKUP(E10,Athletes!$A:$B,2,FALSE)))</f>
        <v>Rosa Pucci</v>
      </c>
      <c r="F11" s="92" t="str">
        <f>IF(F10="","",IF(ISERROR(VLOOKUP(F10,Athletes!$A:$B,2,FALSE)),"?",VLOOKUP(F10,Athletes!$A:$B,2,FALSE)))</f>
        <v>Phebe Holloway</v>
      </c>
      <c r="G11" s="92" t="str">
        <f>IF(G10="","",IF(ISERROR(VLOOKUP(G10,Athletes!$A:$B,2,FALSE)),"?",VLOOKUP(G10,Athletes!$A:$B,2,FALSE)))</f>
        <v/>
      </c>
      <c r="H11" s="92" t="str">
        <f>IF(H10="","",IF(ISERROR(VLOOKUP(H10,Athletes!$A:$B,2,FALSE)),"?",VLOOKUP(H10,Athletes!$A:$B,2,FALSE)))</f>
        <v/>
      </c>
      <c r="I11" s="92" t="str">
        <f>IF(I10="","",IF(ISERROR(VLOOKUP(I10,Athletes!$A:$B,2,FALSE)),"?",VLOOKUP(I10,Athletes!$A:$B,2,FALSE)))</f>
        <v/>
      </c>
      <c r="J11" s="92" t="str">
        <f>IF(J10="","",IF(ISERROR(VLOOKUP(J10,Athletes!$A:$B,2,FALSE)),"?",VLOOKUP(J10,Athletes!$A:$B,2,FALSE)))</f>
        <v/>
      </c>
      <c r="K11" s="65"/>
      <c r="L11" s="44"/>
      <c r="M11" s="22"/>
      <c r="N11" s="22"/>
      <c r="O11" s="22"/>
      <c r="P11" s="22"/>
      <c r="Q11" s="22"/>
      <c r="R11" s="22"/>
      <c r="S11" s="30"/>
      <c r="T11" s="71"/>
      <c r="U11" s="18"/>
      <c r="V11" s="18"/>
      <c r="W11" s="18"/>
      <c r="X11" s="18"/>
      <c r="Y11" s="18"/>
      <c r="Z11" s="18"/>
      <c r="AA11" s="18"/>
      <c r="AB11" s="18"/>
    </row>
    <row r="12" spans="1:28" ht="14.4" x14ac:dyDescent="0.25">
      <c r="A12" s="128"/>
      <c r="B12" s="128"/>
      <c r="C12" s="92" t="str">
        <f>IF(C10="","",IF(ISERROR(VLOOKUP(C10,Athletes!$A:$C,3,FALSE)),"?",VLOOKUP(C10,Athletes!$A:$C,3,FALSE)))</f>
        <v>Crawley</v>
      </c>
      <c r="D12" s="92" t="str">
        <f>IF(D10="","",IF(ISERROR(VLOOKUP(D10,Athletes!$A:$C,3,FALSE)),"?",VLOOKUP(D10,Athletes!$A:$C,3,FALSE)))</f>
        <v>Worthing</v>
      </c>
      <c r="E12" s="92" t="str">
        <f>IF(E10="","",IF(ISERROR(VLOOKUP(E10,Athletes!$A:$C,3,FALSE)),"?",VLOOKUP(E10,Athletes!$A:$C,3,FALSE)))</f>
        <v>Brighton</v>
      </c>
      <c r="F12" s="92" t="str">
        <f>IF(F10="","",IF(ISERROR(VLOOKUP(F10,Athletes!$A:$C,3,FALSE)),"?",VLOOKUP(F10,Athletes!$A:$C,3,FALSE)))</f>
        <v>Chichester</v>
      </c>
      <c r="G12" s="92" t="str">
        <f>IF(G10="","",IF(ISERROR(VLOOKUP(G10,Athletes!$A:$C,3,FALSE)),"?",VLOOKUP(G10,Athletes!$A:$C,3,FALSE)))</f>
        <v/>
      </c>
      <c r="H12" s="92" t="str">
        <f>IF(H10="","",IF(ISERROR(VLOOKUP(H10,Athletes!$A:$C,3,FALSE)),"?",VLOOKUP(H10,Athletes!$A:$C,3,FALSE)))</f>
        <v/>
      </c>
      <c r="I12" s="92" t="str">
        <f>IF(I10="","",IF(ISERROR(VLOOKUP(I10,Athletes!$A:$C,3,FALSE)),"?",VLOOKUP(I10,Athletes!$A:$C,3,FALSE)))</f>
        <v/>
      </c>
      <c r="J12" s="92" t="str">
        <f>IF(J10="","",IF(ISERROR(VLOOKUP(J10,Athletes!$A:$C,3,FALSE)),"?",VLOOKUP(J10,Athletes!$A:$C,3,FALSE)))</f>
        <v/>
      </c>
      <c r="K12" s="65"/>
      <c r="L12" s="44"/>
      <c r="M12" s="22"/>
      <c r="N12" s="22"/>
      <c r="O12" s="22"/>
      <c r="P12" s="22"/>
      <c r="Q12" s="22"/>
      <c r="R12" s="22"/>
      <c r="S12" s="30"/>
      <c r="T12" s="71"/>
      <c r="U12" s="18"/>
      <c r="V12" s="18"/>
      <c r="W12" s="18"/>
      <c r="X12" s="18"/>
      <c r="Y12" s="18"/>
      <c r="Z12" s="18"/>
      <c r="AA12" s="18"/>
      <c r="AB12" s="18"/>
    </row>
    <row r="13" spans="1:28" ht="14.4" x14ac:dyDescent="0.25">
      <c r="A13" s="128"/>
      <c r="B13" s="129"/>
      <c r="C13" s="77">
        <v>54.7</v>
      </c>
      <c r="D13" s="77">
        <v>55.8</v>
      </c>
      <c r="E13" s="77">
        <v>56.2</v>
      </c>
      <c r="F13" s="77">
        <v>63.2</v>
      </c>
      <c r="G13" s="77"/>
      <c r="H13" s="77"/>
      <c r="I13" s="77"/>
      <c r="J13" s="90"/>
      <c r="K13" s="65"/>
      <c r="L13" s="92">
        <f t="shared" ref="L13:S13" si="2">IF(ISERROR(MATCH(L$1,$U10:$AB10,0)),"",9-MATCH(L$1,$U10:$AB10,0))</f>
        <v>6</v>
      </c>
      <c r="M13" s="92">
        <f t="shared" si="2"/>
        <v>8</v>
      </c>
      <c r="N13" s="92">
        <f t="shared" si="2"/>
        <v>5</v>
      </c>
      <c r="O13" s="92" t="str">
        <f t="shared" si="2"/>
        <v/>
      </c>
      <c r="P13" s="92" t="str">
        <f t="shared" si="2"/>
        <v/>
      </c>
      <c r="Q13" s="92" t="str">
        <f t="shared" si="2"/>
        <v/>
      </c>
      <c r="R13" s="92" t="str">
        <f t="shared" si="2"/>
        <v/>
      </c>
      <c r="S13" s="92">
        <f t="shared" si="2"/>
        <v>7</v>
      </c>
      <c r="T13" s="72"/>
    </row>
    <row r="14" spans="1:28" ht="14.4" x14ac:dyDescent="0.25">
      <c r="A14" s="128"/>
      <c r="B14" s="128" t="s">
        <v>18</v>
      </c>
      <c r="C14" s="14">
        <v>80</v>
      </c>
      <c r="D14" s="14">
        <v>29</v>
      </c>
      <c r="E14" s="14">
        <v>231</v>
      </c>
      <c r="F14" s="14"/>
      <c r="G14" s="14"/>
      <c r="H14" s="14"/>
      <c r="I14" s="14"/>
      <c r="J14" s="41"/>
      <c r="K14" s="65"/>
      <c r="L14" s="22"/>
      <c r="M14" s="22"/>
      <c r="N14" s="22"/>
      <c r="O14" s="22"/>
      <c r="P14" s="22"/>
      <c r="Q14" s="22"/>
      <c r="R14" s="22"/>
      <c r="S14" s="30"/>
      <c r="T14" s="71"/>
      <c r="U14" s="92" t="str">
        <f>IF(C14="","",IF(ISERROR(VLOOKUP(C14,Athletes!$A:$C,3,FALSE)),"?",VLOOKUP(C14,Athletes!$A:$C,3,FALSE)))</f>
        <v>Crawley</v>
      </c>
      <c r="V14" s="92" t="str">
        <f>IF(D14="","",IF(ISERROR(VLOOKUP(D14,Athletes!$A:$C,3,FALSE)),"?",VLOOKUP(D14,Athletes!$A:$C,3,FALSE)))</f>
        <v>Brighton</v>
      </c>
      <c r="W14" s="92" t="str">
        <f>IF(E14="","",IF(ISERROR(VLOOKUP(E14,Athletes!$A:$C,3,FALSE)),"?",VLOOKUP(E14,Athletes!$A:$C,3,FALSE)))</f>
        <v>Worthing</v>
      </c>
      <c r="X14" s="92" t="str">
        <f>IF(F14="","",IF(ISERROR(VLOOKUP(F14,Athletes!$A:$C,3,FALSE)),"?",VLOOKUP(F14,Athletes!$A:$C,3,FALSE)))</f>
        <v/>
      </c>
      <c r="Y14" s="92" t="str">
        <f>IF(G14="","",IF(ISERROR(VLOOKUP(G14,Athletes!$A:$C,3,FALSE)),"?",VLOOKUP(G14,Athletes!$A:$C,3,FALSE)))</f>
        <v/>
      </c>
      <c r="Z14" s="92" t="str">
        <f>IF(H14="","",IF(ISERROR(VLOOKUP(H14,Athletes!$A:$C,3,FALSE)),"?",VLOOKUP(H14,Athletes!$A:$C,3,FALSE)))</f>
        <v/>
      </c>
      <c r="AA14" s="92" t="str">
        <f>IF(I14="","",IF(ISERROR(VLOOKUP(I14,Athletes!$A:$C,3,FALSE)),"?",VLOOKUP(I14,Athletes!$A:$C,3,FALSE)))</f>
        <v/>
      </c>
      <c r="AB14" s="92" t="str">
        <f>IF(J14="","",IF(ISERROR(VLOOKUP(J14,Athletes!$A:$C,3,FALSE)),"?",VLOOKUP(J14,Athletes!$A:$C,3,FALSE)))</f>
        <v/>
      </c>
    </row>
    <row r="15" spans="1:28" ht="14.4" x14ac:dyDescent="0.25">
      <c r="A15" s="128"/>
      <c r="B15" s="128"/>
      <c r="C15" s="92" t="str">
        <f>IF(C14="","",IF(ISERROR(VLOOKUP(C14,Athletes!$A:$B,2,FALSE)),"?",VLOOKUP(C14,Athletes!$A:$B,2,FALSE)))</f>
        <v>Ruby Rutter</v>
      </c>
      <c r="D15" s="92" t="str">
        <f>IF(D14="","",IF(ISERROR(VLOOKUP(D14,Athletes!$A:$B,2,FALSE)),"?",VLOOKUP(D14,Athletes!$A:$B,2,FALSE)))</f>
        <v>Martha Challis</v>
      </c>
      <c r="E15" s="92" t="str">
        <f>IF(E14="","",IF(ISERROR(VLOOKUP(E14,Athletes!$A:$B,2,FALSE)),"?",VLOOKUP(E14,Athletes!$A:$B,2,FALSE)))</f>
        <v>Pollyanna Sharp</v>
      </c>
      <c r="F15" s="92" t="str">
        <f>IF(F14="","",IF(ISERROR(VLOOKUP(F14,Athletes!$A:$B,2,FALSE)),"?",VLOOKUP(F14,Athletes!$A:$B,2,FALSE)))</f>
        <v/>
      </c>
      <c r="G15" s="92" t="str">
        <f>IF(G14="","",IF(ISERROR(VLOOKUP(G14,Athletes!$A:$B,2,FALSE)),"?",VLOOKUP(G14,Athletes!$A:$B,2,FALSE)))</f>
        <v/>
      </c>
      <c r="H15" s="92" t="str">
        <f>IF(H14="","",IF(ISERROR(VLOOKUP(H14,Athletes!$A:$B,2,FALSE)),"?",VLOOKUP(H14,Athletes!$A:$B,2,FALSE)))</f>
        <v/>
      </c>
      <c r="I15" s="92" t="str">
        <f>IF(I14="","",IF(ISERROR(VLOOKUP(I14,Athletes!$A:$B,2,FALSE)),"?",VLOOKUP(I14,Athletes!$A:$B,2,FALSE)))</f>
        <v/>
      </c>
      <c r="J15" s="92" t="str">
        <f>IF(J14="","",IF(ISERROR(VLOOKUP(J14,Athletes!$A:$B,2,FALSE)),"?",VLOOKUP(J14,Athletes!$A:$B,2,FALSE)))</f>
        <v/>
      </c>
      <c r="K15" s="65"/>
      <c r="L15" s="22"/>
      <c r="M15" s="22"/>
      <c r="N15" s="22"/>
      <c r="O15" s="22"/>
      <c r="P15" s="22"/>
      <c r="Q15" s="22"/>
      <c r="R15" s="22"/>
      <c r="S15" s="30"/>
      <c r="T15" s="71"/>
      <c r="U15" s="18"/>
      <c r="V15" s="18"/>
      <c r="W15" s="18"/>
      <c r="X15" s="18"/>
      <c r="Y15" s="18"/>
      <c r="Z15" s="18"/>
      <c r="AA15" s="18"/>
      <c r="AB15" s="18"/>
    </row>
    <row r="16" spans="1:28" ht="14.4" x14ac:dyDescent="0.25">
      <c r="A16" s="128"/>
      <c r="B16" s="128"/>
      <c r="C16" s="92" t="str">
        <f>IF(C14="","",IF(ISERROR(VLOOKUP(C14,Athletes!$A:$C,3,FALSE)),"?",VLOOKUP(C14,Athletes!$A:$C,3,FALSE)))</f>
        <v>Crawley</v>
      </c>
      <c r="D16" s="92" t="str">
        <f>IF(D14="","",IF(ISERROR(VLOOKUP(D14,Athletes!$A:$C,3,FALSE)),"?",VLOOKUP(D14,Athletes!$A:$C,3,FALSE)))</f>
        <v>Brighton</v>
      </c>
      <c r="E16" s="92" t="str">
        <f>IF(E14="","",IF(ISERROR(VLOOKUP(E14,Athletes!$A:$C,3,FALSE)),"?",VLOOKUP(E14,Athletes!$A:$C,3,FALSE)))</f>
        <v>Worthing</v>
      </c>
      <c r="F16" s="92" t="str">
        <f>IF(F14="","",IF(ISERROR(VLOOKUP(F14,Athletes!$A:$C,3,FALSE)),"?",VLOOKUP(F14,Athletes!$A:$C,3,FALSE)))</f>
        <v/>
      </c>
      <c r="G16" s="92" t="str">
        <f>IF(G14="","",IF(ISERROR(VLOOKUP(G14,Athletes!$A:$C,3,FALSE)),"?",VLOOKUP(G14,Athletes!$A:$C,3,FALSE)))</f>
        <v/>
      </c>
      <c r="H16" s="92" t="str">
        <f>IF(H15="","",IF(ISERROR(VLOOKUP(H15,Athletes!$A:$B,2,FALSE)),"?",VLOOKUP(H15,Athletes!$A:$B,2,FALSE)))</f>
        <v/>
      </c>
      <c r="I16" s="92" t="str">
        <f>IF(I15="","",IF(ISERROR(VLOOKUP(I15,Athletes!$A:$B,2,FALSE)),"?",VLOOKUP(I15,Athletes!$A:$B,2,FALSE)))</f>
        <v/>
      </c>
      <c r="J16" s="92" t="str">
        <f>IF(J14="","",IF(ISERROR(VLOOKUP(J14,Athletes!$A:$C,3,FALSE)),"?",VLOOKUP(J14,Athletes!$A:$C,3,FALSE)))</f>
        <v/>
      </c>
      <c r="K16" s="65"/>
      <c r="L16" s="22"/>
      <c r="M16" s="22"/>
      <c r="N16" s="22"/>
      <c r="O16" s="22"/>
      <c r="P16" s="22"/>
      <c r="Q16" s="22"/>
      <c r="R16" s="22"/>
      <c r="S16" s="30"/>
      <c r="T16" s="71"/>
      <c r="U16" s="18"/>
      <c r="V16" s="18"/>
      <c r="W16" s="18"/>
      <c r="X16" s="18"/>
      <c r="Y16" s="18"/>
      <c r="Z16" s="18"/>
      <c r="AA16" s="18"/>
      <c r="AB16" s="18"/>
    </row>
    <row r="17" spans="1:28" ht="14.4" x14ac:dyDescent="0.25">
      <c r="A17" s="129"/>
      <c r="B17" s="129"/>
      <c r="C17" s="77">
        <v>57.5</v>
      </c>
      <c r="D17" s="77">
        <v>57.9</v>
      </c>
      <c r="E17" s="77">
        <v>61.5</v>
      </c>
      <c r="F17" s="77"/>
      <c r="G17" s="77"/>
      <c r="H17" s="77"/>
      <c r="I17" s="77"/>
      <c r="J17" s="84"/>
      <c r="K17" s="65"/>
      <c r="L17" s="92">
        <f t="shared" ref="L17:S17" si="3">IF(ISERROR(MATCH(L$1,$U14:$AB14,0)),"",9-MATCH(L$1,$U14:$AB14,0))</f>
        <v>7</v>
      </c>
      <c r="M17" s="92">
        <f t="shared" si="3"/>
        <v>8</v>
      </c>
      <c r="N17" s="92" t="str">
        <f t="shared" si="3"/>
        <v/>
      </c>
      <c r="O17" s="92" t="str">
        <f t="shared" si="3"/>
        <v/>
      </c>
      <c r="P17" s="92" t="str">
        <f t="shared" si="3"/>
        <v/>
      </c>
      <c r="Q17" s="92" t="str">
        <f t="shared" si="3"/>
        <v/>
      </c>
      <c r="R17" s="92" t="str">
        <f t="shared" si="3"/>
        <v/>
      </c>
      <c r="S17" s="92">
        <f t="shared" si="3"/>
        <v>6</v>
      </c>
      <c r="T17" s="72"/>
    </row>
    <row r="18" spans="1:28" ht="14.4" x14ac:dyDescent="0.25">
      <c r="A18" s="127" t="s">
        <v>29</v>
      </c>
      <c r="B18" s="127" t="s">
        <v>17</v>
      </c>
      <c r="C18" s="25">
        <v>33</v>
      </c>
      <c r="D18" s="25">
        <v>235</v>
      </c>
      <c r="E18" s="25">
        <v>77</v>
      </c>
      <c r="F18" s="25"/>
      <c r="G18" s="25"/>
      <c r="H18" s="25"/>
      <c r="I18" s="25"/>
      <c r="J18" s="41"/>
      <c r="K18" s="65"/>
      <c r="L18" s="43"/>
      <c r="M18" s="26"/>
      <c r="N18" s="26"/>
      <c r="O18" s="26"/>
      <c r="P18" s="26"/>
      <c r="Q18" s="26"/>
      <c r="R18" s="26"/>
      <c r="S18" s="31"/>
      <c r="T18" s="71"/>
      <c r="U18" s="92" t="str">
        <f>IF(C18="","",IF(ISERROR(VLOOKUP(C18,Athletes!$A:$C,3,FALSE)),"?",VLOOKUP(C18,Athletes!$A:$C,3,FALSE)))</f>
        <v>Brighton</v>
      </c>
      <c r="V18" s="92" t="str">
        <f>IF(D18="","",IF(ISERROR(VLOOKUP(D18,Athletes!$A:$C,3,FALSE)),"?",VLOOKUP(D18,Athletes!$A:$C,3,FALSE)))</f>
        <v>Worthing</v>
      </c>
      <c r="W18" s="92" t="str">
        <f>IF(E18="","",IF(ISERROR(VLOOKUP(E18,Athletes!$A:$C,3,FALSE)),"?",VLOOKUP(E18,Athletes!$A:$C,3,FALSE)))</f>
        <v>Crawley</v>
      </c>
      <c r="X18" s="92" t="str">
        <f>IF(F18="","",IF(ISERROR(VLOOKUP(F18,Athletes!$A:$C,3,FALSE)),"?",VLOOKUP(F18,Athletes!$A:$C,3,FALSE)))</f>
        <v/>
      </c>
      <c r="Y18" s="92" t="str">
        <f>IF(G18="","",IF(ISERROR(VLOOKUP(G18,Athletes!$A:$C,3,FALSE)),"?",VLOOKUP(G18,Athletes!$A:$C,3,FALSE)))</f>
        <v/>
      </c>
      <c r="Z18" s="92" t="str">
        <f>IF(H18="","",IF(ISERROR(VLOOKUP(H18,Athletes!$A:$C,3,FALSE)),"?",VLOOKUP(H18,Athletes!$A:$C,3,FALSE)))</f>
        <v/>
      </c>
      <c r="AA18" s="92" t="str">
        <f>IF(I18="","",IF(ISERROR(VLOOKUP(I18,Athletes!$A:$C,3,FALSE)),"?",VLOOKUP(I18,Athletes!$A:$C,3,FALSE)))</f>
        <v/>
      </c>
      <c r="AB18" s="92" t="str">
        <f>IF(J18="","",IF(ISERROR(VLOOKUP(J18,Athletes!$A:$C,3,FALSE)),"?",VLOOKUP(J18,Athletes!$A:$C,3,FALSE)))</f>
        <v/>
      </c>
    </row>
    <row r="19" spans="1:28" ht="14.4" x14ac:dyDescent="0.25">
      <c r="A19" s="128"/>
      <c r="B19" s="128"/>
      <c r="C19" s="92" t="str">
        <f>IF(C18="","",IF(ISERROR(VLOOKUP(C18,Athletes!$A:$B,2,FALSE)),"?",VLOOKUP(C18,Athletes!$A:$B,2,FALSE)))</f>
        <v>Lara Cox</v>
      </c>
      <c r="D19" s="92" t="str">
        <f>IF(D18="","",IF(ISERROR(VLOOKUP(D18,Athletes!$A:$B,2,FALSE)),"?",VLOOKUP(D18,Athletes!$A:$B,2,FALSE)))</f>
        <v>Olivia Jones</v>
      </c>
      <c r="E19" s="92" t="str">
        <f>IF(E18="","",IF(ISERROR(VLOOKUP(E18,Athletes!$A:$B,2,FALSE)),"?",VLOOKUP(E18,Athletes!$A:$B,2,FALSE)))</f>
        <v>Katie Harrison</v>
      </c>
      <c r="F19" s="92" t="str">
        <f>IF(F18="","",IF(ISERROR(VLOOKUP(F18,Athletes!$A:$B,2,FALSE)),"?",VLOOKUP(F18,Athletes!$A:$B,2,FALSE)))</f>
        <v/>
      </c>
      <c r="G19" s="92" t="str">
        <f>IF(G18="","",IF(ISERROR(VLOOKUP(G18,Athletes!$A:$B,2,FALSE)),"?",VLOOKUP(G18,Athletes!$A:$B,2,FALSE)))</f>
        <v/>
      </c>
      <c r="H19" s="92" t="str">
        <f>IF(H18="","",IF(ISERROR(VLOOKUP(H18,Athletes!$A:$B,2,FALSE)),"?",VLOOKUP(H18,Athletes!$A:$B,2,FALSE)))</f>
        <v/>
      </c>
      <c r="I19" s="92" t="str">
        <f>IF(I18="","",IF(ISERROR(VLOOKUP(I18,Athletes!$A:$B,2,FALSE)),"?",VLOOKUP(I18,Athletes!$A:$B,2,FALSE)))</f>
        <v/>
      </c>
      <c r="J19" s="92" t="str">
        <f>IF(J18="","",IF(ISERROR(VLOOKUP(J18,Athletes!$A:$B,2,FALSE)),"?",VLOOKUP(J18,Athletes!$A:$B,2,FALSE)))</f>
        <v/>
      </c>
      <c r="K19" s="65"/>
      <c r="L19" s="44"/>
      <c r="M19" s="22"/>
      <c r="N19" s="22"/>
      <c r="O19" s="22"/>
      <c r="P19" s="22"/>
      <c r="Q19" s="22"/>
      <c r="R19" s="22"/>
      <c r="S19" s="30"/>
      <c r="T19" s="71"/>
      <c r="U19" s="16"/>
      <c r="V19" s="16"/>
      <c r="W19" s="16"/>
      <c r="X19" s="16"/>
      <c r="Y19" s="16"/>
      <c r="Z19" s="16"/>
      <c r="AA19" s="16"/>
      <c r="AB19" s="16"/>
    </row>
    <row r="20" spans="1:28" ht="14.4" x14ac:dyDescent="0.25">
      <c r="A20" s="128"/>
      <c r="B20" s="128"/>
      <c r="C20" s="92" t="str">
        <f>IF(C18="","",IF(ISERROR(VLOOKUP(C18,Athletes!$A:$C,3,FALSE)),"?",VLOOKUP(C18,Athletes!$A:$C,3,FALSE)))</f>
        <v>Brighton</v>
      </c>
      <c r="D20" s="92" t="str">
        <f>IF(D18="","",IF(ISERROR(VLOOKUP(D18,Athletes!$A:$C,3,FALSE)),"?",VLOOKUP(D18,Athletes!$A:$C,3,FALSE)))</f>
        <v>Worthing</v>
      </c>
      <c r="E20" s="92" t="str">
        <f>IF(E18="","",IF(ISERROR(VLOOKUP(E18,Athletes!$A:$C,3,FALSE)),"?",VLOOKUP(E18,Athletes!$A:$C,3,FALSE)))</f>
        <v>Crawley</v>
      </c>
      <c r="F20" s="92" t="str">
        <f>IF(F18="","",IF(ISERROR(VLOOKUP(F18,Athletes!$A:$C,3,FALSE)),"?",VLOOKUP(F18,Athletes!$A:$C,3,FALSE)))</f>
        <v/>
      </c>
      <c r="G20" s="92" t="str">
        <f>IF(G19="","",IF(ISERROR(VLOOKUP(G19,Athletes!$A:$B,2,FALSE)),"?",VLOOKUP(G19,Athletes!$A:$B,2,FALSE)))</f>
        <v/>
      </c>
      <c r="H20" s="92" t="str">
        <f>IF(H19="","",IF(ISERROR(VLOOKUP(H19,Athletes!$A:$B,2,FALSE)),"?",VLOOKUP(H19,Athletes!$A:$B,2,FALSE)))</f>
        <v/>
      </c>
      <c r="I20" s="92" t="str">
        <f>IF(I19="","",IF(ISERROR(VLOOKUP(I19,Athletes!$A:$B,2,FALSE)),"?",VLOOKUP(I19,Athletes!$A:$B,2,FALSE)))</f>
        <v/>
      </c>
      <c r="J20" s="92" t="str">
        <f>IF(J18="","",IF(ISERROR(VLOOKUP(J18,Athletes!$A:$C,3,FALSE)),"?",VLOOKUP(J18,Athletes!$A:$C,3,FALSE)))</f>
        <v/>
      </c>
      <c r="K20" s="65"/>
      <c r="L20" s="44"/>
      <c r="M20" s="22"/>
      <c r="N20" s="22"/>
      <c r="O20" s="22"/>
      <c r="P20" s="22"/>
      <c r="Q20" s="22"/>
      <c r="R20" s="22"/>
      <c r="S20" s="30"/>
      <c r="T20" s="71"/>
      <c r="U20" s="92" t="str">
        <f t="shared" ref="U20:AB20" si="4">IF(C20="","",C20)</f>
        <v>Brighton</v>
      </c>
      <c r="V20" s="92" t="str">
        <f t="shared" si="4"/>
        <v>Worthing</v>
      </c>
      <c r="W20" s="92" t="str">
        <f t="shared" si="4"/>
        <v>Crawley</v>
      </c>
      <c r="X20" s="92" t="str">
        <f t="shared" si="4"/>
        <v/>
      </c>
      <c r="Y20" s="92" t="str">
        <f t="shared" si="4"/>
        <v/>
      </c>
      <c r="Z20" s="92" t="str">
        <f t="shared" si="4"/>
        <v/>
      </c>
      <c r="AA20" s="92" t="str">
        <f t="shared" si="4"/>
        <v/>
      </c>
      <c r="AB20" s="92" t="str">
        <f t="shared" si="4"/>
        <v/>
      </c>
    </row>
    <row r="21" spans="1:28" ht="14.4" x14ac:dyDescent="0.25">
      <c r="A21" s="128"/>
      <c r="B21" s="129"/>
      <c r="C21" s="24" t="s">
        <v>343</v>
      </c>
      <c r="D21" s="24" t="s">
        <v>344</v>
      </c>
      <c r="E21" s="24" t="s">
        <v>308</v>
      </c>
      <c r="F21" s="24"/>
      <c r="G21" s="24"/>
      <c r="H21" s="24"/>
      <c r="I21" s="24"/>
      <c r="J21" s="42"/>
      <c r="K21" s="65"/>
      <c r="L21" s="92">
        <f t="shared" ref="L21:S21" si="5">IF(ISERROR(MATCH(L$1,$U18:$AB18,0)),"",9-MATCH(L$1,$U18:$AB18,0))</f>
        <v>8</v>
      </c>
      <c r="M21" s="92">
        <f t="shared" si="5"/>
        <v>6</v>
      </c>
      <c r="N21" s="92" t="str">
        <f t="shared" si="5"/>
        <v/>
      </c>
      <c r="O21" s="92" t="str">
        <f t="shared" si="5"/>
        <v/>
      </c>
      <c r="P21" s="92" t="str">
        <f t="shared" si="5"/>
        <v/>
      </c>
      <c r="Q21" s="92" t="str">
        <f t="shared" si="5"/>
        <v/>
      </c>
      <c r="R21" s="92" t="str">
        <f t="shared" si="5"/>
        <v/>
      </c>
      <c r="S21" s="92">
        <f t="shared" si="5"/>
        <v>7</v>
      </c>
      <c r="T21" s="72"/>
      <c r="U21" s="16"/>
      <c r="V21" s="16"/>
      <c r="W21" s="16"/>
      <c r="X21" s="16"/>
      <c r="Y21" s="16"/>
      <c r="Z21" s="16"/>
      <c r="AA21" s="16"/>
      <c r="AB21" s="16"/>
    </row>
    <row r="22" spans="1:28" ht="14.4" x14ac:dyDescent="0.25">
      <c r="A22" s="128"/>
      <c r="B22" s="128" t="s">
        <v>18</v>
      </c>
      <c r="C22" s="14">
        <v>232</v>
      </c>
      <c r="D22" s="14">
        <v>28</v>
      </c>
      <c r="E22" s="14">
        <v>79</v>
      </c>
      <c r="F22" s="14"/>
      <c r="G22" s="14"/>
      <c r="H22" s="14"/>
      <c r="I22" s="14"/>
      <c r="J22" s="91"/>
      <c r="K22" s="65"/>
      <c r="L22" s="22"/>
      <c r="M22" s="22"/>
      <c r="N22" s="22"/>
      <c r="O22" s="22"/>
      <c r="P22" s="22"/>
      <c r="Q22" s="22"/>
      <c r="R22" s="22"/>
      <c r="S22" s="30"/>
      <c r="T22" s="71"/>
      <c r="U22" s="92" t="str">
        <f>IF(C22="","",IF(ISERROR(VLOOKUP(C22,Athletes!$A:$C,3,FALSE)),"?",VLOOKUP(C22,Athletes!$A:$C,3,FALSE)))</f>
        <v>Worthing</v>
      </c>
      <c r="V22" s="92" t="str">
        <f>IF(D22="","",IF(ISERROR(VLOOKUP(D22,Athletes!$A:$C,3,FALSE)),"?",VLOOKUP(D22,Athletes!$A:$C,3,FALSE)))</f>
        <v>Brighton</v>
      </c>
      <c r="W22" s="92" t="str">
        <f>IF(E22="","",IF(ISERROR(VLOOKUP(E22,Athletes!$A:$C,3,FALSE)),"?",VLOOKUP(E22,Athletes!$A:$C,3,FALSE)))</f>
        <v>Crawley</v>
      </c>
      <c r="X22" s="92" t="str">
        <f>IF(F22="","",IF(ISERROR(VLOOKUP(F22,Athletes!$A:$C,3,FALSE)),"?",VLOOKUP(F22,Athletes!$A:$C,3,FALSE)))</f>
        <v/>
      </c>
      <c r="Y22" s="92" t="str">
        <f>IF(G22="","",IF(ISERROR(VLOOKUP(G22,Athletes!$A:$C,3,FALSE)),"?",VLOOKUP(G22,Athletes!$A:$C,3,FALSE)))</f>
        <v/>
      </c>
      <c r="Z22" s="92" t="str">
        <f>IF(H22="","",IF(ISERROR(VLOOKUP(H22,Athletes!$A:$C,3,FALSE)),"?",VLOOKUP(H22,Athletes!$A:$C,3,FALSE)))</f>
        <v/>
      </c>
      <c r="AA22" s="92" t="str">
        <f>IF(I22="","",IF(ISERROR(VLOOKUP(I22,Athletes!$A:$C,3,FALSE)),"?",VLOOKUP(I22,Athletes!$A:$C,3,FALSE)))</f>
        <v/>
      </c>
      <c r="AB22" s="92" t="str">
        <f>IF(J22="","",IF(ISERROR(VLOOKUP(J22,Athletes!$A:$C,3,FALSE)),"?",VLOOKUP(J22,Athletes!$A:$C,3,FALSE)))</f>
        <v/>
      </c>
    </row>
    <row r="23" spans="1:28" ht="14.4" x14ac:dyDescent="0.25">
      <c r="A23" s="128"/>
      <c r="B23" s="128"/>
      <c r="C23" s="92" t="str">
        <f>IF(C22="","",IF(ISERROR(VLOOKUP(C22,Athletes!$A:$B,2,FALSE)),"?",VLOOKUP(C22,Athletes!$A:$B,2,FALSE)))</f>
        <v>Olina Chatfield</v>
      </c>
      <c r="D23" s="92" t="str">
        <f>IF(D22="","",IF(ISERROR(VLOOKUP(D22,Athletes!$A:$B,2,FALSE)),"?",VLOOKUP(D22,Athletes!$A:$B,2,FALSE)))</f>
        <v>Merle Sykes</v>
      </c>
      <c r="E23" s="92" t="str">
        <f>IF(E22="","",IF(ISERROR(VLOOKUP(E22,Athletes!$A:$B,2,FALSE)),"?",VLOOKUP(E22,Athletes!$A:$B,2,FALSE)))</f>
        <v>Hope O'Neill</v>
      </c>
      <c r="F23" s="92" t="str">
        <f>IF(F22="","",IF(ISERROR(VLOOKUP(F22,Athletes!$A:$B,2,FALSE)),"?",VLOOKUP(F22,Athletes!$A:$B,2,FALSE)))</f>
        <v/>
      </c>
      <c r="G23" s="92" t="str">
        <f>IF(G22="","",IF(ISERROR(VLOOKUP(G22,Athletes!$A:$B,2,FALSE)),"?",VLOOKUP(G22,Athletes!$A:$B,2,FALSE)))</f>
        <v/>
      </c>
      <c r="H23" s="92" t="str">
        <f>IF(H22="","",IF(ISERROR(VLOOKUP(H22,Athletes!$A:$B,2,FALSE)),"?",VLOOKUP(H22,Athletes!$A:$B,2,FALSE)))</f>
        <v/>
      </c>
      <c r="I23" s="92" t="str">
        <f>IF(I22="","",IF(ISERROR(VLOOKUP(I22,Athletes!$A:$B,2,FALSE)),"?",VLOOKUP(I22,Athletes!$A:$B,2,FALSE)))</f>
        <v/>
      </c>
      <c r="J23" s="92" t="str">
        <f>IF(J22="","",IF(ISERROR(VLOOKUP(J22,Athletes!$A:$B,2,FALSE)),"?",VLOOKUP(J22,Athletes!$A:$B,2,FALSE)))</f>
        <v/>
      </c>
      <c r="K23" s="65"/>
      <c r="L23" s="22"/>
      <c r="M23" s="22"/>
      <c r="N23" s="22"/>
      <c r="O23" s="22"/>
      <c r="P23" s="22"/>
      <c r="Q23" s="22"/>
      <c r="R23" s="22"/>
      <c r="S23" s="30"/>
      <c r="T23" s="71"/>
      <c r="U23" s="18"/>
      <c r="V23" s="18"/>
      <c r="W23" s="18"/>
      <c r="X23" s="18"/>
      <c r="Y23" s="18"/>
      <c r="Z23" s="18"/>
      <c r="AA23" s="18"/>
      <c r="AB23" s="18"/>
    </row>
    <row r="24" spans="1:28" ht="14.4" x14ac:dyDescent="0.25">
      <c r="A24" s="128"/>
      <c r="B24" s="128"/>
      <c r="C24" s="92" t="str">
        <f>IF(C22="","",IF(ISERROR(VLOOKUP(C22,Athletes!$A:$C,3,FALSE)),"?",VLOOKUP(C22,Athletes!$A:$C,3,FALSE)))</f>
        <v>Worthing</v>
      </c>
      <c r="D24" s="92" t="str">
        <f>IF(D22="","",IF(ISERROR(VLOOKUP(D22,Athletes!$A:$C,3,FALSE)),"?",VLOOKUP(D22,Athletes!$A:$C,3,FALSE)))</f>
        <v>Brighton</v>
      </c>
      <c r="E24" s="92" t="str">
        <f>IF(E22="","",IF(ISERROR(VLOOKUP(E22,Athletes!$A:$C,3,FALSE)),"?",VLOOKUP(E22,Athletes!$A:$C,3,FALSE)))</f>
        <v>Crawley</v>
      </c>
      <c r="F24" s="92" t="str">
        <f>IF(F23="","",IF(ISERROR(VLOOKUP(F23,Athletes!$A:$B,2,FALSE)),"?",VLOOKUP(F23,Athletes!$A:$B,2,FALSE)))</f>
        <v/>
      </c>
      <c r="G24" s="92" t="str">
        <f>IF(G23="","",IF(ISERROR(VLOOKUP(G23,Athletes!$A:$B,2,FALSE)),"?",VLOOKUP(G23,Athletes!$A:$B,2,FALSE)))</f>
        <v/>
      </c>
      <c r="H24" s="92" t="str">
        <f>IF(H23="","",IF(ISERROR(VLOOKUP(H23,Athletes!$A:$B,2,FALSE)),"?",VLOOKUP(H23,Athletes!$A:$B,2,FALSE)))</f>
        <v/>
      </c>
      <c r="I24" s="92" t="str">
        <f>IF(I23="","",IF(ISERROR(VLOOKUP(I23,Athletes!$A:$B,2,FALSE)),"?",VLOOKUP(I23,Athletes!$A:$B,2,FALSE)))</f>
        <v/>
      </c>
      <c r="J24" s="92" t="str">
        <f>IF(J22="","",IF(ISERROR(VLOOKUP(J22,Athletes!$A:$C,3,FALSE)),"?",VLOOKUP(J22,Athletes!$A:$C,3,FALSE)))</f>
        <v/>
      </c>
      <c r="K24" s="65"/>
      <c r="L24" s="22"/>
      <c r="M24" s="22"/>
      <c r="N24" s="22"/>
      <c r="O24" s="22"/>
      <c r="P24" s="22"/>
      <c r="Q24" s="22"/>
      <c r="R24" s="22"/>
      <c r="S24" s="30"/>
      <c r="T24" s="71"/>
      <c r="U24" s="18"/>
      <c r="V24" s="18"/>
      <c r="W24" s="18"/>
      <c r="X24" s="18"/>
      <c r="Y24" s="18"/>
      <c r="Z24" s="18"/>
      <c r="AA24" s="18"/>
      <c r="AB24" s="18"/>
    </row>
    <row r="25" spans="1:28" ht="14.4" x14ac:dyDescent="0.25">
      <c r="A25" s="129"/>
      <c r="B25" s="129"/>
      <c r="C25" s="24" t="s">
        <v>345</v>
      </c>
      <c r="D25" s="24" t="s">
        <v>346</v>
      </c>
      <c r="E25" s="24" t="s">
        <v>96</v>
      </c>
      <c r="F25" s="24"/>
      <c r="G25" s="24"/>
      <c r="H25" s="24"/>
      <c r="I25" s="24"/>
      <c r="J25" s="42"/>
      <c r="K25" s="65"/>
      <c r="L25" s="92">
        <f t="shared" ref="L25:S25" si="6">IF(ISERROR(MATCH(L$1,$U22:$AB22,0)),"",9-MATCH(L$1,$U22:$AB22,0))</f>
        <v>7</v>
      </c>
      <c r="M25" s="92">
        <f t="shared" si="6"/>
        <v>6</v>
      </c>
      <c r="N25" s="92" t="str">
        <f t="shared" si="6"/>
        <v/>
      </c>
      <c r="O25" s="92" t="str">
        <f t="shared" si="6"/>
        <v/>
      </c>
      <c r="P25" s="92" t="str">
        <f t="shared" si="6"/>
        <v/>
      </c>
      <c r="Q25" s="92" t="str">
        <f t="shared" si="6"/>
        <v/>
      </c>
      <c r="R25" s="92" t="str">
        <f t="shared" si="6"/>
        <v/>
      </c>
      <c r="S25" s="92">
        <f t="shared" si="6"/>
        <v>8</v>
      </c>
      <c r="T25" s="72"/>
    </row>
    <row r="26" spans="1:28" ht="14.4" x14ac:dyDescent="0.25">
      <c r="A26" s="123" t="s">
        <v>50</v>
      </c>
      <c r="B26" s="123" t="s">
        <v>21</v>
      </c>
      <c r="C26" s="25" t="s">
        <v>53</v>
      </c>
      <c r="D26" s="25" t="s">
        <v>59</v>
      </c>
      <c r="E26" s="25" t="s">
        <v>54</v>
      </c>
      <c r="F26" s="25" t="s">
        <v>55</v>
      </c>
      <c r="G26" s="25" t="s">
        <v>56</v>
      </c>
      <c r="H26" s="25"/>
      <c r="I26" s="25"/>
      <c r="J26" s="41"/>
      <c r="K26" s="65"/>
      <c r="L26" s="27"/>
      <c r="M26" s="28"/>
      <c r="N26" s="28"/>
      <c r="O26" s="28"/>
      <c r="P26" s="28"/>
      <c r="Q26" s="29"/>
      <c r="R26" s="28"/>
      <c r="S26" s="32"/>
      <c r="T26" s="72"/>
      <c r="U26" s="92" t="str">
        <f t="shared" ref="U26:AB26" si="7">IF(C26="","",C26)</f>
        <v>Brighton</v>
      </c>
      <c r="V26" s="92" t="str">
        <f t="shared" si="7"/>
        <v>Worthing</v>
      </c>
      <c r="W26" s="92" t="str">
        <f t="shared" si="7"/>
        <v>Crawley</v>
      </c>
      <c r="X26" s="92" t="str">
        <f t="shared" si="7"/>
        <v>Chichester</v>
      </c>
      <c r="Y26" s="92" t="str">
        <f t="shared" si="7"/>
        <v>Horsham</v>
      </c>
      <c r="Z26" s="92" t="str">
        <f t="shared" si="7"/>
        <v/>
      </c>
      <c r="AA26" s="92" t="str">
        <f t="shared" si="7"/>
        <v/>
      </c>
      <c r="AB26" s="92" t="str">
        <f t="shared" si="7"/>
        <v/>
      </c>
    </row>
    <row r="27" spans="1:28" ht="14.4" x14ac:dyDescent="0.25">
      <c r="A27" s="125"/>
      <c r="B27" s="125"/>
      <c r="C27" s="24" t="s">
        <v>347</v>
      </c>
      <c r="D27" s="24" t="s">
        <v>348</v>
      </c>
      <c r="E27" s="24" t="s">
        <v>349</v>
      </c>
      <c r="F27" s="24" t="s">
        <v>350</v>
      </c>
      <c r="G27" s="24" t="s">
        <v>351</v>
      </c>
      <c r="H27" s="24"/>
      <c r="I27" s="24"/>
      <c r="J27" s="42"/>
      <c r="K27" s="65"/>
      <c r="L27" s="92">
        <f t="shared" ref="L27:S27" si="8">IF(ISERROR(MATCH(L$1,$U26:$AB26,0)),"",18-2*MATCH(L$1,$U26:$AB26,0))</f>
        <v>16</v>
      </c>
      <c r="M27" s="92">
        <f t="shared" si="8"/>
        <v>12</v>
      </c>
      <c r="N27" s="92">
        <f t="shared" si="8"/>
        <v>10</v>
      </c>
      <c r="O27" s="92" t="str">
        <f t="shared" si="8"/>
        <v/>
      </c>
      <c r="P27" s="92">
        <f t="shared" si="8"/>
        <v>8</v>
      </c>
      <c r="Q27" s="92" t="str">
        <f t="shared" si="8"/>
        <v/>
      </c>
      <c r="R27" s="92" t="str">
        <f t="shared" si="8"/>
        <v/>
      </c>
      <c r="S27" s="92">
        <f t="shared" si="8"/>
        <v>14</v>
      </c>
      <c r="T27" s="72"/>
      <c r="U27" s="16"/>
      <c r="V27" s="16"/>
      <c r="W27" s="16"/>
      <c r="X27" s="16"/>
      <c r="Y27" s="16"/>
      <c r="Z27" s="16"/>
      <c r="AA27" s="16"/>
      <c r="AB27" s="16"/>
    </row>
    <row r="28" spans="1:28" ht="14.4" x14ac:dyDescent="0.25">
      <c r="A28" s="123" t="s">
        <v>30</v>
      </c>
      <c r="B28" s="123" t="s">
        <v>21</v>
      </c>
      <c r="C28" s="25" t="s">
        <v>54</v>
      </c>
      <c r="D28" s="25" t="s">
        <v>59</v>
      </c>
      <c r="E28" s="25" t="s">
        <v>53</v>
      </c>
      <c r="F28" s="25" t="s">
        <v>55</v>
      </c>
      <c r="G28" s="25"/>
      <c r="H28" s="25"/>
      <c r="I28" s="25"/>
      <c r="J28" s="41"/>
      <c r="K28" s="65"/>
      <c r="L28" s="27"/>
      <c r="M28" s="28"/>
      <c r="N28" s="28"/>
      <c r="O28" s="28"/>
      <c r="P28" s="28"/>
      <c r="Q28" s="29"/>
      <c r="R28" s="28"/>
      <c r="S28" s="32"/>
      <c r="T28" s="72"/>
      <c r="U28" s="92" t="str">
        <f t="shared" ref="U28:AB28" si="9">IF(C28="","",C28)</f>
        <v>Crawley</v>
      </c>
      <c r="V28" s="92" t="str">
        <f t="shared" si="9"/>
        <v>Worthing</v>
      </c>
      <c r="W28" s="92" t="str">
        <f t="shared" si="9"/>
        <v>Brighton</v>
      </c>
      <c r="X28" s="92" t="str">
        <f t="shared" si="9"/>
        <v>Chichester</v>
      </c>
      <c r="Y28" s="92" t="str">
        <f t="shared" si="9"/>
        <v/>
      </c>
      <c r="Z28" s="92" t="str">
        <f t="shared" si="9"/>
        <v/>
      </c>
      <c r="AA28" s="92" t="str">
        <f t="shared" si="9"/>
        <v/>
      </c>
      <c r="AB28" s="92" t="str">
        <f t="shared" si="9"/>
        <v/>
      </c>
    </row>
    <row r="29" spans="1:28" ht="14.4" x14ac:dyDescent="0.25">
      <c r="A29" s="125"/>
      <c r="B29" s="125"/>
      <c r="C29" s="24" t="s">
        <v>352</v>
      </c>
      <c r="D29" s="24" t="s">
        <v>353</v>
      </c>
      <c r="E29" s="24" t="s">
        <v>354</v>
      </c>
      <c r="F29" s="24" t="s">
        <v>355</v>
      </c>
      <c r="G29" s="24"/>
      <c r="H29" s="24"/>
      <c r="I29" s="24"/>
      <c r="J29" s="42"/>
      <c r="K29" s="65"/>
      <c r="L29" s="92">
        <f t="shared" ref="L29:S29" si="10">IF(ISERROR(MATCH(L$1,$U28:$AB28,0)),"",18-2*MATCH(L$1,$U28:$AB28,0))</f>
        <v>12</v>
      </c>
      <c r="M29" s="92">
        <f t="shared" si="10"/>
        <v>16</v>
      </c>
      <c r="N29" s="92">
        <f t="shared" si="10"/>
        <v>10</v>
      </c>
      <c r="O29" s="92" t="str">
        <f t="shared" si="10"/>
        <v/>
      </c>
      <c r="P29" s="92" t="str">
        <f t="shared" si="10"/>
        <v/>
      </c>
      <c r="Q29" s="92" t="str">
        <f t="shared" si="10"/>
        <v/>
      </c>
      <c r="R29" s="92" t="str">
        <f t="shared" si="10"/>
        <v/>
      </c>
      <c r="S29" s="92">
        <f t="shared" si="10"/>
        <v>14</v>
      </c>
      <c r="T29" s="72"/>
      <c r="U29" s="16"/>
      <c r="V29" s="16"/>
      <c r="W29" s="16"/>
      <c r="X29" s="16"/>
      <c r="Y29" s="16"/>
      <c r="Z29" s="16"/>
      <c r="AA29" s="16"/>
      <c r="AB29" s="16"/>
    </row>
    <row r="30" spans="1:28" ht="14.4" x14ac:dyDescent="0.25">
      <c r="A30" s="123" t="s">
        <v>23</v>
      </c>
      <c r="B30" s="123" t="s">
        <v>17</v>
      </c>
      <c r="C30" s="25">
        <v>162</v>
      </c>
      <c r="D30" s="25">
        <v>74</v>
      </c>
      <c r="E30" s="25">
        <v>29</v>
      </c>
      <c r="F30" s="25">
        <v>117</v>
      </c>
      <c r="G30" s="25">
        <v>104</v>
      </c>
      <c r="H30" s="25">
        <v>234</v>
      </c>
      <c r="I30" s="25"/>
      <c r="J30" s="53"/>
      <c r="K30" s="65"/>
      <c r="L30" s="43"/>
      <c r="M30" s="26"/>
      <c r="N30" s="26"/>
      <c r="O30" s="26"/>
      <c r="P30" s="26"/>
      <c r="Q30" s="26"/>
      <c r="R30" s="26"/>
      <c r="S30" s="31"/>
      <c r="T30" s="71"/>
      <c r="U30" s="92" t="str">
        <f>IF(C30="","",IF(ISERROR(VLOOKUP(C30,Athletes!$A:$C,3,FALSE)),"?",VLOOKUP(C30,Athletes!$A:$C,3,FALSE)))</f>
        <v>Horsham</v>
      </c>
      <c r="V30" s="92" t="str">
        <f>IF(D30="","",IF(ISERROR(VLOOKUP(D30,Athletes!$A:$C,3,FALSE)),"?",VLOOKUP(D30,Athletes!$A:$C,3,FALSE)))</f>
        <v>Crawley</v>
      </c>
      <c r="W30" s="92" t="str">
        <f>IF(E30="","",IF(ISERROR(VLOOKUP(E30,Athletes!$A:$C,3,FALSE)),"?",VLOOKUP(E30,Athletes!$A:$C,3,FALSE)))</f>
        <v>Brighton</v>
      </c>
      <c r="X30" s="92" t="str">
        <f>IF(F30="","",IF(ISERROR(VLOOKUP(F30,Athletes!$A:$C,3,FALSE)),"?",VLOOKUP(F30,Athletes!$A:$C,3,FALSE)))</f>
        <v>Haywards Heath</v>
      </c>
      <c r="Y30" s="92" t="str">
        <f>IF(G30="","",IF(ISERROR(VLOOKUP(G30,Athletes!$A:$C,3,FALSE)),"?",VLOOKUP(G30,Athletes!$A:$C,3,FALSE)))</f>
        <v>Chichester</v>
      </c>
      <c r="Z30" s="92" t="str">
        <f>IF(H30="","",IF(ISERROR(VLOOKUP(H30,Athletes!$A:$C,3,FALSE)),"?",VLOOKUP(H30,Athletes!$A:$C,3,FALSE)))</f>
        <v>Worthing</v>
      </c>
      <c r="AA30" s="92" t="str">
        <f>IF(I30="","",IF(ISERROR(VLOOKUP(I30,Athletes!$A:$C,3,FALSE)),"?",VLOOKUP(I30,Athletes!$A:$C,3,FALSE)))</f>
        <v/>
      </c>
      <c r="AB30" s="92" t="str">
        <f>IF(J30="","",IF(ISERROR(VLOOKUP(J30,Athletes!$A:$C,3,FALSE)),"?",VLOOKUP(J30,Athletes!$A:$C,3,FALSE)))</f>
        <v/>
      </c>
    </row>
    <row r="31" spans="1:28" ht="14.4" x14ac:dyDescent="0.25">
      <c r="A31" s="124"/>
      <c r="B31" s="124"/>
      <c r="C31" s="92" t="str">
        <f>IF(C30="","",IF(ISERROR(VLOOKUP(C30,Athletes!$A:$B,2,FALSE)),"?",VLOOKUP(C30,Athletes!$A:$B,2,FALSE)))</f>
        <v xml:space="preserve">Aurelia   Smith  </v>
      </c>
      <c r="D31" s="92" t="str">
        <f>IF(D30="","",IF(ISERROR(VLOOKUP(D30,Athletes!$A:$B,2,FALSE)),"?",VLOOKUP(D30,Athletes!$A:$B,2,FALSE)))</f>
        <v>Isabella Akpoveta</v>
      </c>
      <c r="E31" s="92" t="str">
        <f>IF(E30="","",IF(ISERROR(VLOOKUP(E30,Athletes!$A:$B,2,FALSE)),"?",VLOOKUP(E30,Athletes!$A:$B,2,FALSE)))</f>
        <v>Martha Challis</v>
      </c>
      <c r="F31" s="92" t="str">
        <f>IF(F30="","",IF(ISERROR(VLOOKUP(F30,Athletes!$A:$B,2,FALSE)),"?",VLOOKUP(F30,Athletes!$A:$B,2,FALSE)))</f>
        <v>Anya Cole</v>
      </c>
      <c r="G31" s="92" t="str">
        <f>IF(G30="","",IF(ISERROR(VLOOKUP(G30,Athletes!$A:$B,2,FALSE)),"?",VLOOKUP(G30,Athletes!$A:$B,2,FALSE)))</f>
        <v>Tilly Wyatt</v>
      </c>
      <c r="H31" s="92" t="str">
        <f>IF(H30="","",IF(ISERROR(VLOOKUP(H30,Athletes!$A:$B,2,FALSE)),"?",VLOOKUP(H30,Athletes!$A:$B,2,FALSE)))</f>
        <v>Robyn Garner</v>
      </c>
      <c r="I31" s="92" t="str">
        <f>IF(I30="","",IF(ISERROR(VLOOKUP(I30,Athletes!$A:$B,2,FALSE)),"?",VLOOKUP(I30,Athletes!$A:$B,2,FALSE)))</f>
        <v/>
      </c>
      <c r="J31" s="92" t="str">
        <f>IF(J30="","",IF(ISERROR(VLOOKUP(J30,Athletes!$A:$B,2,FALSE)),"?",VLOOKUP(J30,Athletes!$A:$B,2,FALSE)))</f>
        <v/>
      </c>
      <c r="K31" s="65"/>
      <c r="L31" s="44"/>
      <c r="M31" s="22"/>
      <c r="N31" s="22"/>
      <c r="O31" s="22"/>
      <c r="P31" s="22"/>
      <c r="Q31" s="22"/>
      <c r="R31" s="22"/>
      <c r="S31" s="30"/>
      <c r="T31" s="71"/>
      <c r="U31" s="18"/>
      <c r="V31" s="18"/>
      <c r="W31" s="18"/>
      <c r="X31" s="18"/>
      <c r="Y31" s="18"/>
      <c r="Z31" s="18"/>
      <c r="AA31" s="18"/>
      <c r="AB31" s="18"/>
    </row>
    <row r="32" spans="1:28" ht="14.4" x14ac:dyDescent="0.25">
      <c r="A32" s="124"/>
      <c r="B32" s="124"/>
      <c r="C32" s="92" t="str">
        <f>IF(C30="","",IF(ISERROR(VLOOKUP(C30,Athletes!$A:$C,3,FALSE)),"?",VLOOKUP(C30,Athletes!$A:$C,3,FALSE)))</f>
        <v>Horsham</v>
      </c>
      <c r="D32" s="92" t="str">
        <f>IF(D30="","",IF(ISERROR(VLOOKUP(D30,Athletes!$A:$C,3,FALSE)),"?",VLOOKUP(D30,Athletes!$A:$C,3,FALSE)))</f>
        <v>Crawley</v>
      </c>
      <c r="E32" s="92" t="str">
        <f>IF(E30="","",IF(ISERROR(VLOOKUP(E30,Athletes!$A:$C,3,FALSE)),"?",VLOOKUP(E30,Athletes!$A:$C,3,FALSE)))</f>
        <v>Brighton</v>
      </c>
      <c r="F32" s="92" t="str">
        <f>IF(F30="","",IF(ISERROR(VLOOKUP(F30,Athletes!$A:$C,3,FALSE)),"?",VLOOKUP(F30,Athletes!$A:$C,3,FALSE)))</f>
        <v>Haywards Heath</v>
      </c>
      <c r="G32" s="92" t="str">
        <f>IF(G30="","",IF(ISERROR(VLOOKUP(G30,Athletes!$A:$C,3,FALSE)),"?",VLOOKUP(G30,Athletes!$A:$C,3,FALSE)))</f>
        <v>Chichester</v>
      </c>
      <c r="H32" s="92" t="str">
        <f>IF(H30="","",IF(ISERROR(VLOOKUP(H30,Athletes!$A:$C,3,FALSE)),"?",VLOOKUP(H30,Athletes!$A:$C,3,FALSE)))</f>
        <v>Worthing</v>
      </c>
      <c r="I32" s="92" t="str">
        <f>IF(I31="","",IF(ISERROR(VLOOKUP(I31,Athletes!$A:$B,2,FALSE)),"?",VLOOKUP(I31,Athletes!$A:$B,2,FALSE)))</f>
        <v/>
      </c>
      <c r="J32" s="92" t="str">
        <f>IF(J30="","",IF(ISERROR(VLOOKUP(J30,Athletes!$A:$C,3,FALSE)),"?",VLOOKUP(J30,Athletes!$A:$C,3,FALSE)))</f>
        <v/>
      </c>
      <c r="K32" s="65"/>
      <c r="L32" s="44"/>
      <c r="M32" s="22"/>
      <c r="N32" s="22"/>
      <c r="O32" s="22"/>
      <c r="P32" s="22"/>
      <c r="Q32" s="22"/>
      <c r="R32" s="22"/>
      <c r="S32" s="30"/>
      <c r="T32" s="71"/>
      <c r="U32" s="18"/>
      <c r="V32" s="18"/>
      <c r="W32" s="18"/>
      <c r="X32" s="18"/>
      <c r="Y32" s="18"/>
      <c r="Z32" s="18"/>
      <c r="AA32" s="18"/>
      <c r="AB32" s="18"/>
    </row>
    <row r="33" spans="1:28" ht="14.4" x14ac:dyDescent="0.25">
      <c r="A33" s="124"/>
      <c r="B33" s="125"/>
      <c r="C33" s="77">
        <v>2.19</v>
      </c>
      <c r="D33" s="77">
        <v>2.1800000000000002</v>
      </c>
      <c r="E33" s="77">
        <v>2.06</v>
      </c>
      <c r="F33" s="77">
        <v>2</v>
      </c>
      <c r="G33" s="77">
        <v>1.95</v>
      </c>
      <c r="H33" s="77">
        <v>1.8</v>
      </c>
      <c r="I33" s="77"/>
      <c r="J33" s="84"/>
      <c r="K33" s="65"/>
      <c r="L33" s="92">
        <f t="shared" ref="L33:S33" si="11">IF(ISERROR(MATCH(L$1,$U30:$AB30,0)),"",9-MATCH(L$1,$U30:$AB30,0)+IF(ISERROR(MATCH(L$1,$U30:$AB30,0)),0,INDEX($U33:$AB33,1,MATCH(L$1,$U30:$AB30,0))))</f>
        <v>6</v>
      </c>
      <c r="M33" s="92">
        <f t="shared" si="11"/>
        <v>7</v>
      </c>
      <c r="N33" s="92">
        <f t="shared" si="11"/>
        <v>4</v>
      </c>
      <c r="O33" s="92">
        <f t="shared" si="11"/>
        <v>5</v>
      </c>
      <c r="P33" s="92">
        <f t="shared" si="11"/>
        <v>8</v>
      </c>
      <c r="Q33" s="92" t="str">
        <f t="shared" si="11"/>
        <v/>
      </c>
      <c r="R33" s="92" t="str">
        <f t="shared" si="11"/>
        <v/>
      </c>
      <c r="S33" s="92">
        <f t="shared" si="11"/>
        <v>3</v>
      </c>
      <c r="T33" s="72"/>
      <c r="U33" s="92">
        <f>IF(C30="","",IF(INDEX($C33:$J33,1,MATCH(U30,$U30:$AB30,0))=INDEX($C33:$J33,1,MATCH(V30,$U30:$AB30,0)),-0.5,0)+IF(INDEX($C33:$J33,1,MATCH(U30,$U30:$AB30,0))=INDEX($C33:$J33,1,MATCH(W30,$U30:$AB30,0)),-0.5,0))</f>
        <v>0</v>
      </c>
      <c r="V33" s="92">
        <f>IF(D30="","",IF(INDEX($C33:$J33,1,MATCH(V30,$U30:$AB30,0))=INDEX($C33:$J33,1,MATCH(U30,$U30:$AB30,0)),0.5,0)+IF(INDEX($C33:$J33,1,MATCH(V30,$U30:$AB30,0))=INDEX($C33:$J33,1,MATCH(W30,$U30:$AB30,0)),-0.5,0)+IF(INDEX($C33:$J33,1,MATCH(V30,$U30:$AB30,0))=INDEX($C33:$J33,1,MATCH(X30,$U30:$AB30,0)),-0.5,0))</f>
        <v>0</v>
      </c>
      <c r="W33" s="92">
        <f>IF(E30="","",IF(INDEX($C33:$J33,1,MATCH(W30,$U30:$AB30,0))=INDEX($C33:$J33,1,MATCH(U30,$U30:$AB30,0)),0.5,0)+IF(INDEX($C33:$J33,1,MATCH(W30,$U30:$AB30,0))=INDEX($C33:$J33,1,MATCH(V30,$U30:$AB30,0)),0.5,0)+IF(INDEX($C33:$J33,1,MATCH(W30,$U30:$AB30,0))=INDEX($C33:$J33,1,MATCH(X30,$U30:$AB30,0)),-0.5,0)+IF(INDEX($C33:$J33,1,MATCH(W30,$U30:$AB30,0))=INDEX($C33:$J33,1,MATCH(Y30,$U30:$AB30,0)),-0.5,0))</f>
        <v>0</v>
      </c>
      <c r="X33" s="92">
        <f>IF(F30="","",IF(INDEX($C33:$J33,1,MATCH(X30,$U30:$AB30,0))=INDEX($C33:$J33,1,MATCH(V30,$U30:$AB30,0)),0.5,0)+IF(INDEX($C33:$J33,1,MATCH(X30,$U30:$AB30,0))=INDEX($C33:$J33,1,MATCH(W30,$U30:$AB30,0)),0.5,0)+IF(INDEX($C33:$J33,1,MATCH(X30,$U30:$AB30,0))=INDEX($C33:$J33,1,MATCH(Y30,$U30:$AB30,0)),-0.5,0)+IF(INDEX($C33:$J33,1,MATCH(X30,$U30:$AB30,0))=INDEX($C33:$J33,1,MATCH(Z30,$U30:$AB30,0)),-0.5,0))</f>
        <v>0</v>
      </c>
      <c r="Y33" s="92">
        <f>IF(G30="","",IF(INDEX($C33:$J33,1,MATCH(Y30,$U30:$AB30,0))=INDEX($C33:$J33,1,MATCH(W30,$U30:$AB30,0)),0.5,0)+IF(INDEX($C33:$J33,1,MATCH(Y30,$U30:$AB30,0))=INDEX($C33:$J33,1,MATCH(X30,$U30:$AB30,0)),0.5,0)+IF(INDEX($C33:$J33,1,MATCH(Y30,$U30:$AB30,0))=INDEX($C33:$J33,1,MATCH(Z30,$U30:$AB30,0)),-0.5,0)+IF(INDEX($C33:$J33,1,MATCH(Y30,$U30:$AB30,0))=INDEX($C33:$J33,1,MATCH(AA30,$U30:$AB30,0)),-0.5,0))</f>
        <v>0</v>
      </c>
      <c r="Z33" s="92">
        <f>IF(H30="","",IF(INDEX($C33:$J33,1,MATCH(Z30,$U30:$AB30,0))=INDEX($C33:$J33,1,MATCH(X30,$U30:$AB30,0)),0.5,0)+IF(INDEX($C33:$J33,1,MATCH(Z30,$U30:$AB30,0))=INDEX($C33:$J33,1,MATCH(Y30,$U30:$AB30,0)),0.5,0)+IF(INDEX($C33:$J33,1,MATCH(Z30,$U30:$AB30,0))=INDEX($C33:$J33,1,MATCH(AA30,$U30:$AB30,0)),-0.5,0)+IF(INDEX($C33:$J33,1,MATCH(Z30,$U30:$AB30,0))=INDEX($C33:$J33,1,MATCH(AB30,$U30:$AB30,0)),-0.5,0))</f>
        <v>0</v>
      </c>
      <c r="AA33" s="92" t="str">
        <f>IF(I30="","",IF(INDEX($C33:$J33,1,MATCH(AA30,$U30:$AB30,0))=INDEX($C33:$J33,1,MATCH(Y30,$U30:$AB30,0)),0.5,0)+IF(INDEX($C33:$J33,1,MATCH(AA30,$U30:$AB30,0))=INDEX($C33:$J33,1,MATCH(Z30,$U30:$AB30,0)),0.5,0)+IF(INDEX($C33:$J33,1,MATCH(AA30,$U30:$AB30,0))=INDEX($C33:$J33,1,MATCH(AB30,$U30:$AB30,0)),-0.5,0))</f>
        <v/>
      </c>
      <c r="AB33" s="92" t="str">
        <f>IF(J30="","",IF(INDEX($C33:$J33,1,MATCH(AB30,$U30:$AB30,0))=INDEX($C33:$J33,1,MATCH(Z30,$U30:$AB30,0)),0.5,0)+IF(INDEX($C33:$J33,1,MATCH(AB30,$U30:$AB30,0))=INDEX($C33:$J33,1,MATCH(AA30,$U30:$AB30,0)),0.5,0))</f>
        <v/>
      </c>
    </row>
    <row r="34" spans="1:28" ht="14.4" x14ac:dyDescent="0.25">
      <c r="A34" s="124"/>
      <c r="B34" s="124" t="s">
        <v>18</v>
      </c>
      <c r="C34" s="14">
        <v>75</v>
      </c>
      <c r="D34" s="14">
        <v>34</v>
      </c>
      <c r="E34" s="14">
        <v>160</v>
      </c>
      <c r="F34" s="14">
        <v>102</v>
      </c>
      <c r="G34" s="14">
        <v>231</v>
      </c>
      <c r="H34" s="14">
        <v>116</v>
      </c>
      <c r="I34" s="14"/>
      <c r="J34" s="53"/>
      <c r="K34" s="65"/>
      <c r="L34" s="22"/>
      <c r="M34" s="22"/>
      <c r="N34" s="22"/>
      <c r="O34" s="22"/>
      <c r="P34" s="22"/>
      <c r="Q34" s="22"/>
      <c r="R34" s="22"/>
      <c r="S34" s="30"/>
      <c r="T34" s="71"/>
      <c r="U34" s="92" t="str">
        <f>IF(C34="","",IF(ISERROR(VLOOKUP(C34,Athletes!$A:$C,3,FALSE)),"?",VLOOKUP(C34,Athletes!$A:$C,3,FALSE)))</f>
        <v>Crawley</v>
      </c>
      <c r="V34" s="92" t="str">
        <f>IF(D34="","",IF(ISERROR(VLOOKUP(D34,Athletes!$A:$C,3,FALSE)),"?",VLOOKUP(D34,Athletes!$A:$C,3,FALSE)))</f>
        <v>Brighton</v>
      </c>
      <c r="W34" s="92" t="str">
        <f>IF(E34="","",IF(ISERROR(VLOOKUP(E34,Athletes!$A:$C,3,FALSE)),"?",VLOOKUP(E34,Athletes!$A:$C,3,FALSE)))</f>
        <v>Horsham</v>
      </c>
      <c r="X34" s="92" t="str">
        <f>IF(F34="","",IF(ISERROR(VLOOKUP(F34,Athletes!$A:$C,3,FALSE)),"?",VLOOKUP(F34,Athletes!$A:$C,3,FALSE)))</f>
        <v>Chichester</v>
      </c>
      <c r="Y34" s="92" t="str">
        <f>IF(G34="","",IF(ISERROR(VLOOKUP(G34,Athletes!$A:$C,3,FALSE)),"?",VLOOKUP(G34,Athletes!$A:$C,3,FALSE)))</f>
        <v>Worthing</v>
      </c>
      <c r="Z34" s="92" t="str">
        <f>IF(H34="","",IF(ISERROR(VLOOKUP(H34,Athletes!$A:$C,3,FALSE)),"?",VLOOKUP(H34,Athletes!$A:$C,3,FALSE)))</f>
        <v>Haywards Heath</v>
      </c>
      <c r="AA34" s="92" t="str">
        <f>IF(I34="","",IF(ISERROR(VLOOKUP(I34,Athletes!$A:$C,3,FALSE)),"?",VLOOKUP(I34,Athletes!$A:$C,3,FALSE)))</f>
        <v/>
      </c>
      <c r="AB34" s="92" t="str">
        <f>IF(J34="","",IF(ISERROR(VLOOKUP(J34,Athletes!$A:$C,3,FALSE)),"?",VLOOKUP(J34,Athletes!$A:$C,3,FALSE)))</f>
        <v/>
      </c>
    </row>
    <row r="35" spans="1:28" ht="14.4" x14ac:dyDescent="0.25">
      <c r="A35" s="124"/>
      <c r="B35" s="124"/>
      <c r="C35" s="92" t="str">
        <f>IF(C34="","",IF(ISERROR(VLOOKUP(C34,Athletes!$A:$B,2,FALSE)),"?",VLOOKUP(C34,Athletes!$A:$B,2,FALSE)))</f>
        <v>Kiera Bruce</v>
      </c>
      <c r="D35" s="92" t="str">
        <f>IF(D34="","",IF(ISERROR(VLOOKUP(D34,Athletes!$A:$B,2,FALSE)),"?",VLOOKUP(D34,Athletes!$A:$B,2,FALSE)))</f>
        <v>Layla Bowen</v>
      </c>
      <c r="E35" s="92" t="str">
        <f>IF(E34="","",IF(ISERROR(VLOOKUP(E34,Athletes!$A:$B,2,FALSE)),"?",VLOOKUP(E34,Athletes!$A:$B,2,FALSE)))</f>
        <v>Naima  Hyder</v>
      </c>
      <c r="F35" s="92" t="str">
        <f>IF(F34="","",IF(ISERROR(VLOOKUP(F34,Athletes!$A:$B,2,FALSE)),"?",VLOOKUP(F34,Athletes!$A:$B,2,FALSE)))</f>
        <v>Grace Haworth</v>
      </c>
      <c r="G35" s="92" t="str">
        <f>IF(G34="","",IF(ISERROR(VLOOKUP(G34,Athletes!$A:$B,2,FALSE)),"?",VLOOKUP(G34,Athletes!$A:$B,2,FALSE)))</f>
        <v>Pollyanna Sharp</v>
      </c>
      <c r="H35" s="92" t="str">
        <f>IF(H34="","",IF(ISERROR(VLOOKUP(H34,Athletes!$A:$B,2,FALSE)),"?",VLOOKUP(H34,Athletes!$A:$B,2,FALSE)))</f>
        <v>Alex Young</v>
      </c>
      <c r="I35" s="92" t="str">
        <f>IF(I34="","",IF(ISERROR(VLOOKUP(I34,Athletes!$A:$B,2,FALSE)),"?",VLOOKUP(I34,Athletes!$A:$B,2,FALSE)))</f>
        <v/>
      </c>
      <c r="J35" s="92" t="str">
        <f>IF(J34="","",IF(ISERROR(VLOOKUP(J34,Athletes!$A:$B,2,FALSE)),"?",VLOOKUP(J34,Athletes!$A:$B,2,FALSE)))</f>
        <v/>
      </c>
      <c r="K35" s="65"/>
      <c r="L35" s="22"/>
      <c r="M35" s="22"/>
      <c r="N35" s="22"/>
      <c r="O35" s="22"/>
      <c r="P35" s="22"/>
      <c r="Q35" s="22"/>
      <c r="R35" s="22"/>
      <c r="S35" s="30"/>
      <c r="T35" s="71"/>
      <c r="U35" s="18"/>
      <c r="V35" s="18"/>
      <c r="W35" s="18"/>
      <c r="X35" s="18"/>
      <c r="Y35" s="18"/>
      <c r="Z35" s="18"/>
      <c r="AA35" s="18"/>
      <c r="AB35" s="18"/>
    </row>
    <row r="36" spans="1:28" ht="14.4" x14ac:dyDescent="0.25">
      <c r="A36" s="124"/>
      <c r="B36" s="124"/>
      <c r="C36" s="92" t="str">
        <f>IF(C34="","",IF(ISERROR(VLOOKUP(C34,Athletes!$A:$C,3,FALSE)),"?",VLOOKUP(C34,Athletes!$A:$C,3,FALSE)))</f>
        <v>Crawley</v>
      </c>
      <c r="D36" s="92" t="str">
        <f>IF(D34="","",IF(ISERROR(VLOOKUP(D34,Athletes!$A:$C,3,FALSE)),"?",VLOOKUP(D34,Athletes!$A:$C,3,FALSE)))</f>
        <v>Brighton</v>
      </c>
      <c r="E36" s="92" t="str">
        <f>IF(E34="","",IF(ISERROR(VLOOKUP(E34,Athletes!$A:$C,3,FALSE)),"?",VLOOKUP(E34,Athletes!$A:$C,3,FALSE)))</f>
        <v>Horsham</v>
      </c>
      <c r="F36" s="92" t="str">
        <f>IF(F34="","",IF(ISERROR(VLOOKUP(F34,Athletes!$A:$C,3,FALSE)),"?",VLOOKUP(F34,Athletes!$A:$C,3,FALSE)))</f>
        <v>Chichester</v>
      </c>
      <c r="G36" s="92" t="str">
        <f>IF(G34="","",IF(ISERROR(VLOOKUP(G34,Athletes!$A:$C,3,FALSE)),"?",VLOOKUP(G34,Athletes!$A:$C,3,FALSE)))</f>
        <v>Worthing</v>
      </c>
      <c r="H36" s="92" t="str">
        <f>IF(H34="","",IF(ISERROR(VLOOKUP(H34,Athletes!$A:$C,3,FALSE)),"?",VLOOKUP(H34,Athletes!$A:$C,3,FALSE)))</f>
        <v>Haywards Heath</v>
      </c>
      <c r="I36" s="92" t="str">
        <f>IF(I35="","",IF(ISERROR(VLOOKUP(I35,Athletes!$A:$B,2,FALSE)),"?",VLOOKUP(I35,Athletes!$A:$B,2,FALSE)))</f>
        <v/>
      </c>
      <c r="J36" s="92" t="str">
        <f>IF(J34="","",IF(ISERROR(VLOOKUP(J34,Athletes!$A:$C,3,FALSE)),"?",VLOOKUP(J34,Athletes!$A:$C,3,FALSE)))</f>
        <v/>
      </c>
      <c r="K36" s="65"/>
      <c r="L36" s="22"/>
      <c r="M36" s="22"/>
      <c r="N36" s="22"/>
      <c r="O36" s="22"/>
      <c r="P36" s="22"/>
      <c r="Q36" s="22"/>
      <c r="R36" s="22"/>
      <c r="S36" s="30"/>
      <c r="T36" s="71"/>
      <c r="U36" s="18"/>
      <c r="V36" s="18"/>
      <c r="W36" s="18"/>
      <c r="X36" s="18"/>
      <c r="Y36" s="18"/>
      <c r="Z36" s="18"/>
      <c r="AA36" s="18"/>
      <c r="AB36" s="18"/>
    </row>
    <row r="37" spans="1:28" ht="14.4" x14ac:dyDescent="0.25">
      <c r="A37" s="125"/>
      <c r="B37" s="125"/>
      <c r="C37" s="77">
        <v>2.12</v>
      </c>
      <c r="D37" s="77">
        <v>2.06</v>
      </c>
      <c r="E37" s="77">
        <v>2.06</v>
      </c>
      <c r="F37" s="77">
        <v>1.76</v>
      </c>
      <c r="G37" s="77">
        <v>1.7</v>
      </c>
      <c r="H37" s="77">
        <v>1.7</v>
      </c>
      <c r="I37" s="77"/>
      <c r="J37" s="84"/>
      <c r="K37" s="65"/>
      <c r="L37" s="92">
        <f t="shared" ref="L37:S37" si="12">IF(ISERROR(MATCH(L$1,$U34:$AB34,0)),"",9-MATCH(L$1,$U34:$AB34,0)+IF(ISERROR(MATCH(L$1,$U34:$AB34,0)),0,INDEX($U37:$AB37,1,MATCH(L$1,$U34:$AB34,0))))</f>
        <v>6.5</v>
      </c>
      <c r="M37" s="92">
        <f t="shared" si="12"/>
        <v>8</v>
      </c>
      <c r="N37" s="92">
        <f t="shared" si="12"/>
        <v>5</v>
      </c>
      <c r="O37" s="92">
        <f t="shared" si="12"/>
        <v>3.5</v>
      </c>
      <c r="P37" s="92">
        <f t="shared" si="12"/>
        <v>6.5</v>
      </c>
      <c r="Q37" s="92" t="str">
        <f t="shared" si="12"/>
        <v/>
      </c>
      <c r="R37" s="92" t="str">
        <f t="shared" si="12"/>
        <v/>
      </c>
      <c r="S37" s="92">
        <f t="shared" si="12"/>
        <v>3.5</v>
      </c>
      <c r="T37" s="72"/>
      <c r="U37" s="92">
        <f>IF(C34="","",IF(INDEX($C37:$J37,1,MATCH(U34,$U34:$AB34,0))=INDEX($C37:$J37,1,MATCH(V34,$U34:$AB34,0)),-0.5,0)+IF(INDEX($C37:$J37,1,MATCH(U34,$U34:$AB34,0))=INDEX($C37:$J37,1,MATCH(W34,$U34:$AB34,0)),-0.5,0))</f>
        <v>0</v>
      </c>
      <c r="V37" s="92">
        <f>IF(D34="","",IF(INDEX($C37:$J37,1,MATCH(V34,$U34:$AB34,0))=INDEX($C37:$J37,1,MATCH(U34,$U34:$AB34,0)),0.5,0)+IF(INDEX($C37:$J37,1,MATCH(V34,$U34:$AB34,0))=INDEX($C37:$J37,1,MATCH(W34,$U34:$AB34,0)),-0.5,0)+IF(INDEX($C37:$J37,1,MATCH(V34,$U34:$AB34,0))=INDEX($C37:$J37,1,MATCH(X34,$U34:$AB34,0)),-0.5,0))</f>
        <v>-0.5</v>
      </c>
      <c r="W37" s="92">
        <f>IF(E34="","",IF(INDEX($C37:$J37,1,MATCH(W34,$U34:$AB34,0))=INDEX($C37:$J37,1,MATCH(U34,$U34:$AB34,0)),0.5,0)+IF(INDEX($C37:$J37,1,MATCH(W34,$U34:$AB34,0))=INDEX($C37:$J37,1,MATCH(V34,$U34:$AB34,0)),0.5,0)+IF(INDEX($C37:$J37,1,MATCH(W34,$U34:$AB34,0))=INDEX($C37:$J37,1,MATCH(X34,$U34:$AB34,0)),-0.5,0)+IF(INDEX($C37:$J37,1,MATCH(W34,$U34:$AB34,0))=INDEX($C37:$J37,1,MATCH(Y34,$U34:$AB34,0)),-0.5,0))</f>
        <v>0.5</v>
      </c>
      <c r="X37" s="92">
        <f>IF(F34="","",IF(INDEX($C37:$J37,1,MATCH(X34,$U34:$AB34,0))=INDEX($C37:$J37,1,MATCH(V34,$U34:$AB34,0)),0.5,0)+IF(INDEX($C37:$J37,1,MATCH(X34,$U34:$AB34,0))=INDEX($C37:$J37,1,MATCH(W34,$U34:$AB34,0)),0.5,0)+IF(INDEX($C37:$J37,1,MATCH(X34,$U34:$AB34,0))=INDEX($C37:$J37,1,MATCH(Y34,$U34:$AB34,0)),-0.5,0)+IF(INDEX($C37:$J37,1,MATCH(X34,$U34:$AB34,0))=INDEX($C37:$J37,1,MATCH(Z34,$U34:$AB34,0)),-0.5,0))</f>
        <v>0</v>
      </c>
      <c r="Y37" s="92">
        <f>IF(G34="","",IF(INDEX($C37:$J37,1,MATCH(Y34,$U34:$AB34,0))=INDEX($C37:$J37,1,MATCH(W34,$U34:$AB34,0)),0.5,0)+IF(INDEX($C37:$J37,1,MATCH(Y34,$U34:$AB34,0))=INDEX($C37:$J37,1,MATCH(X34,$U34:$AB34,0)),0.5,0)+IF(INDEX($C37:$J37,1,MATCH(Y34,$U34:$AB34,0))=INDEX($C37:$J37,1,MATCH(Z34,$U34:$AB34,0)),-0.5,0)+IF(INDEX($C37:$J37,1,MATCH(Y34,$U34:$AB34,0))=INDEX($C37:$J37,1,MATCH(AA34,$U34:$AB34,0)),-0.5,0))</f>
        <v>-0.5</v>
      </c>
      <c r="Z37" s="92">
        <f>IF(H34="","",IF(INDEX($C37:$J37,1,MATCH(Z34,$U34:$AB34,0))=INDEX($C37:$J37,1,MATCH(X34,$U34:$AB34,0)),0.5,0)+IF(INDEX($C37:$J37,1,MATCH(Z34,$U34:$AB34,0))=INDEX($C37:$J37,1,MATCH(Y34,$U34:$AB34,0)),0.5,0)+IF(INDEX($C37:$J37,1,MATCH(Z34,$U34:$AB34,0))=INDEX($C37:$J37,1,MATCH(AA34,$U34:$AB34,0)),-0.5,0)+IF(INDEX($C37:$J37,1,MATCH(Z34,$U34:$AB34,0))=INDEX($C37:$J37,1,MATCH(AB34,$U34:$AB34,0)),-0.5,0))</f>
        <v>0.5</v>
      </c>
      <c r="AA37" s="92" t="str">
        <f>IF(I34="","",IF(INDEX($C37:$J37,1,MATCH(AA34,$U34:$AB34,0))=INDEX($C37:$J37,1,MATCH(Y34,$U34:$AB34,0)),0.5,0)+IF(INDEX($C37:$J37,1,MATCH(AA34,$U34:$AB34,0))=INDEX($C37:$J37,1,MATCH(Z34,$U34:$AB34,0)),0.5,0)+IF(INDEX($C37:$J37,1,MATCH(AA34,$U34:$AB34,0))=INDEX($C37:$J37,1,MATCH(AB34,$U34:$AB34,0)),-0.5,0))</f>
        <v/>
      </c>
      <c r="AB37" s="92" t="str">
        <f>IF(J34="","",IF(INDEX($C37:$J37,1,MATCH(AB34,$U34:$AB34,0))=INDEX($C37:$J37,1,MATCH(Z34,$U34:$AB34,0)),0.5,0)+IF(INDEX($C37:$J37,1,MATCH(AB34,$U34:$AB34,0))=INDEX($C37:$J37,1,MATCH(AA34,$U34:$AB34,0)),0.5,0))</f>
        <v/>
      </c>
    </row>
    <row r="38" spans="1:28" ht="14.4" x14ac:dyDescent="0.25">
      <c r="A38" s="123" t="s">
        <v>365</v>
      </c>
      <c r="B38" s="123" t="s">
        <v>17</v>
      </c>
      <c r="C38" s="25">
        <v>75</v>
      </c>
      <c r="D38" s="25">
        <v>162</v>
      </c>
      <c r="E38" s="25">
        <v>117</v>
      </c>
      <c r="F38" s="25">
        <v>5</v>
      </c>
      <c r="G38" s="25">
        <v>104</v>
      </c>
      <c r="H38" s="25">
        <v>232</v>
      </c>
      <c r="I38" s="25"/>
      <c r="J38" s="53"/>
      <c r="K38" s="65"/>
      <c r="L38" s="43"/>
      <c r="M38" s="26"/>
      <c r="N38" s="26"/>
      <c r="O38" s="26"/>
      <c r="P38" s="26"/>
      <c r="Q38" s="26"/>
      <c r="R38" s="26"/>
      <c r="S38" s="31"/>
      <c r="T38" s="71"/>
      <c r="U38" s="92" t="str">
        <f>IF(C38="","",IF(ISERROR(VLOOKUP(C38,Athletes!$A:$C,3,FALSE)),"?",VLOOKUP(C38,Athletes!$A:$C,3,FALSE)))</f>
        <v>Crawley</v>
      </c>
      <c r="V38" s="92" t="str">
        <f>IF(D38="","",IF(ISERROR(VLOOKUP(D38,Athletes!$A:$C,3,FALSE)),"?",VLOOKUP(D38,Athletes!$A:$C,3,FALSE)))</f>
        <v>Horsham</v>
      </c>
      <c r="W38" s="92" t="str">
        <f>IF(E38="","",IF(ISERROR(VLOOKUP(E38,Athletes!$A:$C,3,FALSE)),"?",VLOOKUP(E38,Athletes!$A:$C,3,FALSE)))</f>
        <v>Haywards Heath</v>
      </c>
      <c r="X38" s="92" t="str">
        <f>IF(F38="","",IF(ISERROR(VLOOKUP(F38,Athletes!$A:$C,3,FALSE)),"?",VLOOKUP(F38,Athletes!$A:$C,3,FALSE)))</f>
        <v>Brighton</v>
      </c>
      <c r="Y38" s="92" t="str">
        <f>IF(G38="","",IF(ISERROR(VLOOKUP(G38,Athletes!$A:$C,3,FALSE)),"?",VLOOKUP(G38,Athletes!$A:$C,3,FALSE)))</f>
        <v>Chichester</v>
      </c>
      <c r="Z38" s="92" t="str">
        <f>IF(H38="","",IF(ISERROR(VLOOKUP(H38,Athletes!$A:$C,3,FALSE)),"?",VLOOKUP(H38,Athletes!$A:$C,3,FALSE)))</f>
        <v>Worthing</v>
      </c>
      <c r="AA38" s="92" t="str">
        <f>IF(I38="","",IF(ISERROR(VLOOKUP(I38,Athletes!$A:$C,3,FALSE)),"?",VLOOKUP(I38,Athletes!$A:$C,3,FALSE)))</f>
        <v/>
      </c>
      <c r="AB38" s="92" t="str">
        <f>IF(J38="","",IF(ISERROR(VLOOKUP(J38,Athletes!$A:$C,3,FALSE)),"?",VLOOKUP(J38,Athletes!$A:$C,3,FALSE)))</f>
        <v/>
      </c>
    </row>
    <row r="39" spans="1:28" ht="14.4" x14ac:dyDescent="0.25">
      <c r="A39" s="124"/>
      <c r="B39" s="124"/>
      <c r="C39" s="92" t="str">
        <f>IF(C38="","",IF(ISERROR(VLOOKUP(C38,Athletes!$A:$B,2,FALSE)),"?",VLOOKUP(C38,Athletes!$A:$B,2,FALSE)))</f>
        <v>Kiera Bruce</v>
      </c>
      <c r="D39" s="92" t="str">
        <f>IF(D38="","",IF(ISERROR(VLOOKUP(D38,Athletes!$A:$B,2,FALSE)),"?",VLOOKUP(D38,Athletes!$A:$B,2,FALSE)))</f>
        <v xml:space="preserve">Aurelia   Smith  </v>
      </c>
      <c r="E39" s="92" t="str">
        <f>IF(E38="","",IF(ISERROR(VLOOKUP(E38,Athletes!$A:$B,2,FALSE)),"?",VLOOKUP(E38,Athletes!$A:$B,2,FALSE)))</f>
        <v>Anya Cole</v>
      </c>
      <c r="F39" s="92" t="str">
        <f>IF(F38="","",IF(ISERROR(VLOOKUP(F38,Athletes!$A:$B,2,FALSE)),"?",VLOOKUP(F38,Athletes!$A:$B,2,FALSE)))</f>
        <v>Jaiten Best</v>
      </c>
      <c r="G39" s="92" t="str">
        <f>IF(G38="","",IF(ISERROR(VLOOKUP(G38,Athletes!$A:$B,2,FALSE)),"?",VLOOKUP(G38,Athletes!$A:$B,2,FALSE)))</f>
        <v>Tilly Wyatt</v>
      </c>
      <c r="H39" s="92" t="str">
        <f>IF(H38="","",IF(ISERROR(VLOOKUP(H38,Athletes!$A:$B,2,FALSE)),"?",VLOOKUP(H38,Athletes!$A:$B,2,FALSE)))</f>
        <v>Olina Chatfield</v>
      </c>
      <c r="I39" s="92" t="str">
        <f>IF(I38="","",IF(ISERROR(VLOOKUP(I38,Athletes!$A:$B,2,FALSE)),"?",VLOOKUP(I38,Athletes!$A:$B,2,FALSE)))</f>
        <v/>
      </c>
      <c r="J39" s="92" t="str">
        <f>IF(J38="","",IF(ISERROR(VLOOKUP(J38,Athletes!$A:$B,2,FALSE)),"?",VLOOKUP(J38,Athletes!$A:$B,2,FALSE)))</f>
        <v/>
      </c>
      <c r="K39" s="65"/>
      <c r="L39" s="44"/>
      <c r="M39" s="22"/>
      <c r="N39" s="22"/>
      <c r="O39" s="22"/>
      <c r="P39" s="22"/>
      <c r="Q39" s="22"/>
      <c r="R39" s="22"/>
      <c r="S39" s="30"/>
      <c r="T39" s="71"/>
      <c r="U39" s="18"/>
      <c r="V39" s="18"/>
      <c r="W39" s="18"/>
      <c r="X39" s="18"/>
      <c r="Y39" s="18"/>
      <c r="Z39" s="18"/>
      <c r="AA39" s="18"/>
      <c r="AB39" s="18"/>
    </row>
    <row r="40" spans="1:28" ht="14.4" x14ac:dyDescent="0.25">
      <c r="A40" s="124"/>
      <c r="B40" s="124"/>
      <c r="C40" s="92" t="str">
        <f>IF(C38="","",IF(ISERROR(VLOOKUP(C38,Athletes!$A:$C,3,FALSE)),"?",VLOOKUP(C38,Athletes!$A:$C,3,FALSE)))</f>
        <v>Crawley</v>
      </c>
      <c r="D40" s="92" t="str">
        <f>IF(D38="","",IF(ISERROR(VLOOKUP(D38,Athletes!$A:$C,3,FALSE)),"?",VLOOKUP(D38,Athletes!$A:$C,3,FALSE)))</f>
        <v>Horsham</v>
      </c>
      <c r="E40" s="92" t="str">
        <f>IF(E38="","",IF(ISERROR(VLOOKUP(E38,Athletes!$A:$C,3,FALSE)),"?",VLOOKUP(E38,Athletes!$A:$C,3,FALSE)))</f>
        <v>Haywards Heath</v>
      </c>
      <c r="F40" s="92" t="str">
        <f>IF(F38="","",IF(ISERROR(VLOOKUP(F38,Athletes!$A:$C,3,FALSE)),"?",VLOOKUP(F38,Athletes!$A:$C,3,FALSE)))</f>
        <v>Brighton</v>
      </c>
      <c r="G40" s="92" t="str">
        <f>IF(G38="","",IF(ISERROR(VLOOKUP(G38,Athletes!$A:$C,3,FALSE)),"?",VLOOKUP(G38,Athletes!$A:$C,3,FALSE)))</f>
        <v>Chichester</v>
      </c>
      <c r="H40" s="92" t="str">
        <f>IF(H38="","",IF(ISERROR(VLOOKUP(H38,Athletes!$A:$C,3,FALSE)),"?",VLOOKUP(H38,Athletes!$A:$C,3,FALSE)))</f>
        <v>Worthing</v>
      </c>
      <c r="I40" s="92" t="str">
        <f>IF(I39="","",IF(ISERROR(VLOOKUP(I39,Athletes!$A:$B,2,FALSE)),"?",VLOOKUP(I39,Athletes!$A:$B,2,FALSE)))</f>
        <v/>
      </c>
      <c r="J40" s="92" t="str">
        <f>IF(J38="","",IF(ISERROR(VLOOKUP(J38,Athletes!$A:$C,3,FALSE)),"?",VLOOKUP(J38,Athletes!$A:$C,3,FALSE)))</f>
        <v/>
      </c>
      <c r="K40" s="65"/>
      <c r="L40" s="44"/>
      <c r="M40" s="22"/>
      <c r="N40" s="22"/>
      <c r="O40" s="22"/>
      <c r="P40" s="22"/>
      <c r="Q40" s="22"/>
      <c r="R40" s="22"/>
      <c r="S40" s="30"/>
      <c r="T40" s="71"/>
      <c r="U40" s="18"/>
      <c r="V40" s="18"/>
      <c r="W40" s="18"/>
      <c r="X40" s="18"/>
      <c r="Y40" s="18"/>
      <c r="Z40" s="18"/>
      <c r="AA40" s="18"/>
      <c r="AB40" s="18"/>
    </row>
    <row r="41" spans="1:28" ht="14.4" x14ac:dyDescent="0.25">
      <c r="A41" s="124"/>
      <c r="B41" s="125"/>
      <c r="C41" s="77">
        <v>6.58</v>
      </c>
      <c r="D41" s="77">
        <v>6.24</v>
      </c>
      <c r="E41" s="77">
        <v>6.14</v>
      </c>
      <c r="F41" s="77">
        <v>6.02</v>
      </c>
      <c r="G41" s="77">
        <v>5.72</v>
      </c>
      <c r="H41" s="77">
        <v>5.52</v>
      </c>
      <c r="I41" s="77"/>
      <c r="J41" s="84"/>
      <c r="K41" s="65"/>
      <c r="L41" s="92">
        <f t="shared" ref="L41:S41" si="13">IF(ISERROR(MATCH(L$1,$U38:$AB38,0)),"",9-MATCH(L$1,$U38:$AB38,0)+IF(ISERROR(MATCH(L$1,$U38:$AB38,0)),0,INDEX($U41:$AB41,1,MATCH(L$1,$U38:$AB38,0))))</f>
        <v>5</v>
      </c>
      <c r="M41" s="92">
        <f t="shared" si="13"/>
        <v>8</v>
      </c>
      <c r="N41" s="92">
        <f t="shared" si="13"/>
        <v>4</v>
      </c>
      <c r="O41" s="92">
        <f t="shared" si="13"/>
        <v>6</v>
      </c>
      <c r="P41" s="92">
        <f t="shared" si="13"/>
        <v>7</v>
      </c>
      <c r="Q41" s="92" t="str">
        <f t="shared" si="13"/>
        <v/>
      </c>
      <c r="R41" s="92" t="str">
        <f t="shared" si="13"/>
        <v/>
      </c>
      <c r="S41" s="92">
        <f t="shared" si="13"/>
        <v>3</v>
      </c>
      <c r="T41" s="72"/>
      <c r="U41" s="92">
        <f>IF(C38="","",IF(INDEX($C41:$J41,1,MATCH(U38,$U38:$AB38,0))=INDEX($C41:$J41,1,MATCH(V38,$U38:$AB38,0)),-0.5,0)+IF(INDEX($C41:$J41,1,MATCH(U38,$U38:$AB38,0))=INDEX($C41:$J41,1,MATCH(W38,$U38:$AB38,0)),-0.5,0))</f>
        <v>0</v>
      </c>
      <c r="V41" s="92">
        <f>IF(D38="","",IF(INDEX($C41:$J41,1,MATCH(V38,$U38:$AB38,0))=INDEX($C41:$J41,1,MATCH(U38,$U38:$AB38,0)),0.5,0)+IF(INDEX($C41:$J41,1,MATCH(V38,$U38:$AB38,0))=INDEX($C41:$J41,1,MATCH(W38,$U38:$AB38,0)),-0.5,0)+IF(INDEX($C41:$J41,1,MATCH(V38,$U38:$AB38,0))=INDEX($C41:$J41,1,MATCH(X38,$U38:$AB38,0)),-0.5,0))</f>
        <v>0</v>
      </c>
      <c r="W41" s="92">
        <f>IF(E38="","",IF(INDEX($C41:$J41,1,MATCH(W38,$U38:$AB38,0))=INDEX($C41:$J41,1,MATCH(U38,$U38:$AB38,0)),0.5,0)+IF(INDEX($C41:$J41,1,MATCH(W38,$U38:$AB38,0))=INDEX($C41:$J41,1,MATCH(V38,$U38:$AB38,0)),0.5,0)+IF(INDEX($C41:$J41,1,MATCH(W38,$U38:$AB38,0))=INDEX($C41:$J41,1,MATCH(X38,$U38:$AB38,0)),-0.5,0)+IF(INDEX($C41:$J41,1,MATCH(W38,$U38:$AB38,0))=INDEX($C41:$J41,1,MATCH(Y38,$U38:$AB38,0)),-0.5,0))</f>
        <v>0</v>
      </c>
      <c r="X41" s="92">
        <f>IF(F38="","",IF(INDEX($C41:$J41,1,MATCH(X38,$U38:$AB38,0))=INDEX($C41:$J41,1,MATCH(V38,$U38:$AB38,0)),0.5,0)+IF(INDEX($C41:$J41,1,MATCH(X38,$U38:$AB38,0))=INDEX($C41:$J41,1,MATCH(W38,$U38:$AB38,0)),0.5,0)+IF(INDEX($C41:$J41,1,MATCH(X38,$U38:$AB38,0))=INDEX($C41:$J41,1,MATCH(Y38,$U38:$AB38,0)),-0.5,0)+IF(INDEX($C41:$J41,1,MATCH(X38,$U38:$AB38,0))=INDEX($C41:$J41,1,MATCH(Z38,$U38:$AB38,0)),-0.5,0))</f>
        <v>0</v>
      </c>
      <c r="Y41" s="92">
        <f>IF(G38="","",IF(INDEX($C41:$J41,1,MATCH(Y38,$U38:$AB38,0))=INDEX($C41:$J41,1,MATCH(W38,$U38:$AB38,0)),0.5,0)+IF(INDEX($C41:$J41,1,MATCH(Y38,$U38:$AB38,0))=INDEX($C41:$J41,1,MATCH(X38,$U38:$AB38,0)),0.5,0)+IF(INDEX($C41:$J41,1,MATCH(Y38,$U38:$AB38,0))=INDEX($C41:$J41,1,MATCH(Z38,$U38:$AB38,0)),-0.5,0)+IF(INDEX($C41:$J41,1,MATCH(Y38,$U38:$AB38,0))=INDEX($C41:$J41,1,MATCH(AA38,$U38:$AB38,0)),-0.5,0))</f>
        <v>0</v>
      </c>
      <c r="Z41" s="92">
        <f>IF(H38="","",IF(INDEX($C41:$J41,1,MATCH(Z38,$U38:$AB38,0))=INDEX($C41:$J41,1,MATCH(X38,$U38:$AB38,0)),0.5,0)+IF(INDEX($C41:$J41,1,MATCH(Z38,$U38:$AB38,0))=INDEX($C41:$J41,1,MATCH(Y38,$U38:$AB38,0)),0.5,0)+IF(INDEX($C41:$J41,1,MATCH(Z38,$U38:$AB38,0))=INDEX($C41:$J41,1,MATCH(AA38,$U38:$AB38,0)),-0.5,0)+IF(INDEX($C41:$J41,1,MATCH(Z38,$U38:$AB38,0))=INDEX($C41:$J41,1,MATCH(AB38,$U38:$AB38,0)),-0.5,0))</f>
        <v>0</v>
      </c>
      <c r="AA41" s="92" t="str">
        <f>IF(I38="","",IF(INDEX($C41:$J41,1,MATCH(AA38,$U38:$AB38,0))=INDEX($C41:$J41,1,MATCH(Y38,$U38:$AB38,0)),0.5,0)+IF(INDEX($C41:$J41,1,MATCH(AA38,$U38:$AB38,0))=INDEX($C41:$J41,1,MATCH(Z38,$U38:$AB38,0)),0.5,0)+IF(INDEX($C41:$J41,1,MATCH(AA38,$U38:$AB38,0))=INDEX($C41:$J41,1,MATCH(AB38,$U38:$AB38,0)),-0.5,0))</f>
        <v/>
      </c>
      <c r="AB41" s="92" t="str">
        <f>IF(J38="","",IF(INDEX($C41:$J41,1,MATCH(AB38,$U38:$AB38,0))=INDEX($C41:$J41,1,MATCH(Z38,$U38:$AB38,0)),0.5,0)+IF(INDEX($C41:$J41,1,MATCH(AB38,$U38:$AB38,0))=INDEX($C41:$J41,1,MATCH(AA38,$U38:$AB38,0)),0.5,0))</f>
        <v/>
      </c>
    </row>
    <row r="42" spans="1:28" ht="14.4" x14ac:dyDescent="0.25">
      <c r="A42" s="124"/>
      <c r="B42" s="124" t="s">
        <v>18</v>
      </c>
      <c r="C42" s="14">
        <v>34</v>
      </c>
      <c r="D42" s="14">
        <v>101</v>
      </c>
      <c r="E42" s="14"/>
      <c r="F42" s="14"/>
      <c r="G42" s="14"/>
      <c r="H42" s="14"/>
      <c r="I42" s="14"/>
      <c r="J42" s="53"/>
      <c r="K42" s="65"/>
      <c r="L42" s="22"/>
      <c r="M42" s="22"/>
      <c r="N42" s="22"/>
      <c r="O42" s="22"/>
      <c r="P42" s="22"/>
      <c r="Q42" s="22"/>
      <c r="R42" s="22"/>
      <c r="S42" s="30"/>
      <c r="T42" s="71"/>
      <c r="U42" s="92" t="str">
        <f>IF(C42="","",IF(ISERROR(VLOOKUP(C42,Athletes!$A:$C,3,FALSE)),"?",VLOOKUP(C42,Athletes!$A:$C,3,FALSE)))</f>
        <v>Brighton</v>
      </c>
      <c r="V42" s="92" t="str">
        <f>IF(D42="","",IF(ISERROR(VLOOKUP(D42,Athletes!$A:$C,3,FALSE)),"?",VLOOKUP(D42,Athletes!$A:$C,3,FALSE)))</f>
        <v>Chichester</v>
      </c>
      <c r="W42" s="92" t="str">
        <f>IF(E42="","",IF(ISERROR(VLOOKUP(E42,Athletes!$A:$C,3,FALSE)),"?",VLOOKUP(E42,Athletes!$A:$C,3,FALSE)))</f>
        <v/>
      </c>
      <c r="X42" s="92" t="str">
        <f>IF(F42="","",IF(ISERROR(VLOOKUP(F42,Athletes!$A:$C,3,FALSE)),"?",VLOOKUP(F42,Athletes!$A:$C,3,FALSE)))</f>
        <v/>
      </c>
      <c r="Y42" s="92" t="str">
        <f>IF(G42="","",IF(ISERROR(VLOOKUP(G42,Athletes!$A:$C,3,FALSE)),"?",VLOOKUP(G42,Athletes!$A:$C,3,FALSE)))</f>
        <v/>
      </c>
      <c r="Z42" s="92" t="str">
        <f>IF(H42="","",IF(ISERROR(VLOOKUP(H42,Athletes!$A:$C,3,FALSE)),"?",VLOOKUP(H42,Athletes!$A:$C,3,FALSE)))</f>
        <v/>
      </c>
      <c r="AA42" s="92" t="str">
        <f>IF(I42="","",IF(ISERROR(VLOOKUP(I42,Athletes!$A:$C,3,FALSE)),"?",VLOOKUP(I42,Athletes!$A:$C,3,FALSE)))</f>
        <v/>
      </c>
      <c r="AB42" s="92" t="str">
        <f>IF(J42="","",IF(ISERROR(VLOOKUP(J42,Athletes!$A:$C,3,FALSE)),"?",VLOOKUP(J42,Athletes!$A:$C,3,FALSE)))</f>
        <v/>
      </c>
    </row>
    <row r="43" spans="1:28" ht="14.4" x14ac:dyDescent="0.25">
      <c r="A43" s="124"/>
      <c r="B43" s="124"/>
      <c r="C43" s="92" t="str">
        <f>IF(C42="","",IF(ISERROR(VLOOKUP(C42,Athletes!$A:$B,2,FALSE)),"?",VLOOKUP(C42,Athletes!$A:$B,2,FALSE)))</f>
        <v>Layla Bowen</v>
      </c>
      <c r="D43" s="92" t="str">
        <f>IF(D42="","",IF(ISERROR(VLOOKUP(D42,Athletes!$A:$B,2,FALSE)),"?",VLOOKUP(D42,Athletes!$A:$B,2,FALSE)))</f>
        <v>Anna  Stangroom</v>
      </c>
      <c r="E43" s="92" t="str">
        <f>IF(E42="","",IF(ISERROR(VLOOKUP(E42,Athletes!$A:$B,2,FALSE)),"?",VLOOKUP(E42,Athletes!$A:$B,2,FALSE)))</f>
        <v/>
      </c>
      <c r="F43" s="92" t="str">
        <f>IF(F42="","",IF(ISERROR(VLOOKUP(F42,Athletes!$A:$B,2,FALSE)),"?",VLOOKUP(F42,Athletes!$A:$B,2,FALSE)))</f>
        <v/>
      </c>
      <c r="G43" s="92" t="str">
        <f>IF(G42="","",IF(ISERROR(VLOOKUP(G42,Athletes!$A:$B,2,FALSE)),"?",VLOOKUP(G42,Athletes!$A:$B,2,FALSE)))</f>
        <v/>
      </c>
      <c r="H43" s="92" t="str">
        <f>IF(H42="","",IF(ISERROR(VLOOKUP(H42,Athletes!$A:$B,2,FALSE)),"?",VLOOKUP(H42,Athletes!$A:$B,2,FALSE)))</f>
        <v/>
      </c>
      <c r="I43" s="92" t="str">
        <f>IF(I42="","",IF(ISERROR(VLOOKUP(I42,Athletes!$A:$B,2,FALSE)),"?",VLOOKUP(I42,Athletes!$A:$B,2,FALSE)))</f>
        <v/>
      </c>
      <c r="J43" s="92" t="str">
        <f>IF(J42="","",IF(ISERROR(VLOOKUP(J42,Athletes!$A:$B,2,FALSE)),"?",VLOOKUP(J42,Athletes!$A:$B,2,FALSE)))</f>
        <v/>
      </c>
      <c r="K43" s="65"/>
      <c r="L43" s="22"/>
      <c r="M43" s="22"/>
      <c r="N43" s="22"/>
      <c r="O43" s="22"/>
      <c r="P43" s="22"/>
      <c r="Q43" s="22"/>
      <c r="R43" s="22"/>
      <c r="S43" s="30"/>
      <c r="T43" s="71"/>
      <c r="U43" s="18"/>
      <c r="V43" s="18"/>
      <c r="W43" s="18"/>
      <c r="X43" s="18"/>
      <c r="Y43" s="18"/>
      <c r="Z43" s="18"/>
      <c r="AA43" s="18"/>
      <c r="AB43" s="18"/>
    </row>
    <row r="44" spans="1:28" ht="14.4" x14ac:dyDescent="0.25">
      <c r="A44" s="124"/>
      <c r="B44" s="124"/>
      <c r="C44" s="92" t="str">
        <f>IF(C42="","",IF(ISERROR(VLOOKUP(C42,Athletes!$A:$C,3,FALSE)),"?",VLOOKUP(C42,Athletes!$A:$C,3,FALSE)))</f>
        <v>Brighton</v>
      </c>
      <c r="D44" s="92" t="str">
        <f>IF(D42="","",IF(ISERROR(VLOOKUP(D42,Athletes!$A:$C,3,FALSE)),"?",VLOOKUP(D42,Athletes!$A:$C,3,FALSE)))</f>
        <v>Chichester</v>
      </c>
      <c r="E44" s="92" t="str">
        <f>IF(E42="","",IF(ISERROR(VLOOKUP(E42,Athletes!$A:$C,3,FALSE)),"?",VLOOKUP(E42,Athletes!$A:$C,3,FALSE)))</f>
        <v/>
      </c>
      <c r="F44" s="92" t="str">
        <f>IF(F42="","",IF(ISERROR(VLOOKUP(F42,Athletes!$A:$C,3,FALSE)),"?",VLOOKUP(F42,Athletes!$A:$C,3,FALSE)))</f>
        <v/>
      </c>
      <c r="G44" s="92" t="str">
        <f>IF(G42="","",IF(ISERROR(VLOOKUP(G42,Athletes!$A:$C,3,FALSE)),"?",VLOOKUP(G42,Athletes!$A:$C,3,FALSE)))</f>
        <v/>
      </c>
      <c r="H44" s="92" t="str">
        <f>IF(H42="","",IF(ISERROR(VLOOKUP(H42,Athletes!$A:$C,3,FALSE)),"?",VLOOKUP(H42,Athletes!$A:$C,3,FALSE)))</f>
        <v/>
      </c>
      <c r="I44" s="92" t="str">
        <f>IF(I43="","",IF(ISERROR(VLOOKUP(I43,Athletes!$A:$B,2,FALSE)),"?",VLOOKUP(I43,Athletes!$A:$B,2,FALSE)))</f>
        <v/>
      </c>
      <c r="J44" s="92" t="str">
        <f>IF(J42="","",IF(ISERROR(VLOOKUP(J42,Athletes!$A:$C,3,FALSE)),"?",VLOOKUP(J42,Athletes!$A:$C,3,FALSE)))</f>
        <v/>
      </c>
      <c r="K44" s="65"/>
      <c r="L44" s="22"/>
      <c r="M44" s="22"/>
      <c r="N44" s="22"/>
      <c r="O44" s="22"/>
      <c r="P44" s="22"/>
      <c r="Q44" s="22"/>
      <c r="R44" s="22"/>
      <c r="S44" s="30"/>
      <c r="T44" s="71"/>
      <c r="U44" s="18"/>
      <c r="V44" s="18"/>
      <c r="W44" s="18"/>
      <c r="X44" s="18"/>
      <c r="Y44" s="18"/>
      <c r="Z44" s="18"/>
      <c r="AA44" s="18"/>
      <c r="AB44" s="18"/>
    </row>
    <row r="45" spans="1:28" ht="14.4" x14ac:dyDescent="0.25">
      <c r="A45" s="125"/>
      <c r="B45" s="125"/>
      <c r="C45" s="77">
        <v>5.92</v>
      </c>
      <c r="D45" s="77">
        <v>5.18</v>
      </c>
      <c r="E45" s="77"/>
      <c r="F45" s="77"/>
      <c r="G45" s="77"/>
      <c r="H45" s="77"/>
      <c r="I45" s="77"/>
      <c r="J45" s="84"/>
      <c r="K45" s="65"/>
      <c r="L45" s="92">
        <f t="shared" ref="L45:S45" si="14">IF(ISERROR(MATCH(L$1,$U42:$AB42,0)),"",9-MATCH(L$1,$U42:$AB42,0)+IF(ISERROR(MATCH(L$1,$U42:$AB42,0)),0,INDEX($U45:$AB45,1,MATCH(L$1,$U42:$AB42,0))))</f>
        <v>8</v>
      </c>
      <c r="M45" s="92" t="str">
        <f t="shared" si="14"/>
        <v/>
      </c>
      <c r="N45" s="92">
        <f t="shared" si="14"/>
        <v>7</v>
      </c>
      <c r="O45" s="92" t="str">
        <f t="shared" si="14"/>
        <v/>
      </c>
      <c r="P45" s="92" t="str">
        <f t="shared" si="14"/>
        <v/>
      </c>
      <c r="Q45" s="92" t="str">
        <f t="shared" si="14"/>
        <v/>
      </c>
      <c r="R45" s="92" t="str">
        <f t="shared" si="14"/>
        <v/>
      </c>
      <c r="S45" s="92" t="str">
        <f t="shared" si="14"/>
        <v/>
      </c>
      <c r="T45" s="72"/>
      <c r="U45" s="92">
        <f>IF(C42="","",IF(INDEX($C45:$J45,1,MATCH(U42,$U42:$AB42,0))=INDEX($C45:$J45,1,MATCH(V42,$U42:$AB42,0)),-0.5,0)+IF(INDEX($C45:$J45,1,MATCH(U42,$U42:$AB42,0))=INDEX($C45:$J45,1,MATCH(W42,$U42:$AB42,0)),-0.5,0))</f>
        <v>0</v>
      </c>
      <c r="V45" s="92">
        <f>IF(D42="","",IF(INDEX($C45:$J45,1,MATCH(V42,$U42:$AB42,0))=INDEX($C45:$J45,1,MATCH(U42,$U42:$AB42,0)),0.5,0)+IF(INDEX($C45:$J45,1,MATCH(V42,$U42:$AB42,0))=INDEX($C45:$J45,1,MATCH(W42,$U42:$AB42,0)),-0.5,0)+IF(INDEX($C45:$J45,1,MATCH(V42,$U42:$AB42,0))=INDEX($C45:$J45,1,MATCH(X42,$U42:$AB42,0)),-0.5,0))</f>
        <v>0</v>
      </c>
      <c r="W45" s="92" t="str">
        <f>IF(E42="","",IF(INDEX($C45:$J45,1,MATCH(W42,$U42:$AB42,0))=INDEX($C45:$J45,1,MATCH(U42,$U42:$AB42,0)),0.5,0)+IF(INDEX($C45:$J45,1,MATCH(W42,$U42:$AB42,0))=INDEX($C45:$J45,1,MATCH(V42,$U42:$AB42,0)),0.5,0)+IF(INDEX($C45:$J45,1,MATCH(W42,$U42:$AB42,0))=INDEX($C45:$J45,1,MATCH(X42,$U42:$AB42,0)),-0.5,0)+IF(INDEX($C45:$J45,1,MATCH(W42,$U42:$AB42,0))=INDEX($C45:$J45,1,MATCH(Y42,$U42:$AB42,0)),-0.5,0))</f>
        <v/>
      </c>
      <c r="X45" s="92" t="str">
        <f>IF(F42="","",IF(INDEX($C45:$J45,1,MATCH(X42,$U42:$AB42,0))=INDEX($C45:$J45,1,MATCH(V42,$U42:$AB42,0)),0.5,0)+IF(INDEX($C45:$J45,1,MATCH(X42,$U42:$AB42,0))=INDEX($C45:$J45,1,MATCH(W42,$U42:$AB42,0)),0.5,0)+IF(INDEX($C45:$J45,1,MATCH(X42,$U42:$AB42,0))=INDEX($C45:$J45,1,MATCH(Y42,$U42:$AB42,0)),-0.5,0)+IF(INDEX($C45:$J45,1,MATCH(X42,$U42:$AB42,0))=INDEX($C45:$J45,1,MATCH(Z42,$U42:$AB42,0)),-0.5,0))</f>
        <v/>
      </c>
      <c r="Y45" s="92" t="str">
        <f>IF(G42="","",IF(INDEX($C45:$J45,1,MATCH(Y42,$U42:$AB42,0))=INDEX($C45:$J45,1,MATCH(W42,$U42:$AB42,0)),0.5,0)+IF(INDEX($C45:$J45,1,MATCH(Y42,$U42:$AB42,0))=INDEX($C45:$J45,1,MATCH(X42,$U42:$AB42,0)),0.5,0)+IF(INDEX($C45:$J45,1,MATCH(Y42,$U42:$AB42,0))=INDEX($C45:$J45,1,MATCH(Z42,$U42:$AB42,0)),-0.5,0)+IF(INDEX($C45:$J45,1,MATCH(Y42,$U42:$AB42,0))=INDEX($C45:$J45,1,MATCH(AA42,$U42:$AB42,0)),-0.5,0))</f>
        <v/>
      </c>
      <c r="Z45" s="92" t="str">
        <f>IF(H42="","",IF(INDEX($C45:$J45,1,MATCH(Z42,$U42:$AB42,0))=INDEX($C45:$J45,1,MATCH(X42,$U42:$AB42,0)),0.5,0)+IF(INDEX($C45:$J45,1,MATCH(Z42,$U42:$AB42,0))=INDEX($C45:$J45,1,MATCH(Y42,$U42:$AB42,0)),0.5,0)+IF(INDEX($C45:$J45,1,MATCH(Z42,$U42:$AB42,0))=INDEX($C45:$J45,1,MATCH(AA42,$U42:$AB42,0)),-0.5,0)+IF(INDEX($C45:$J45,1,MATCH(Z42,$U42:$AB42,0))=INDEX($C45:$J45,1,MATCH(AB42,$U42:$AB42,0)),-0.5,0))</f>
        <v/>
      </c>
      <c r="AA45" s="92" t="str">
        <f>IF(I42="","",IF(INDEX($C45:$J45,1,MATCH(AA42,$U42:$AB42,0))=INDEX($C45:$J45,1,MATCH(Y42,$U42:$AB42,0)),0.5,0)+IF(INDEX($C45:$J45,1,MATCH(AA42,$U42:$AB42,0))=INDEX($C45:$J45,1,MATCH(Z42,$U42:$AB42,0)),0.5,0)+IF(INDEX($C45:$J45,1,MATCH(AA42,$U42:$AB42,0))=INDEX($C45:$J45,1,MATCH(AB42,$U42:$AB42,0)),-0.5,0))</f>
        <v/>
      </c>
      <c r="AB45" s="92" t="str">
        <f>IF(J42="","",IF(INDEX($C45:$J45,1,MATCH(AB42,$U42:$AB42,0))=INDEX($C45:$J45,1,MATCH(Z42,$U42:$AB42,0)),0.5,0)+IF(INDEX($C45:$J45,1,MATCH(AB42,$U42:$AB42,0))=INDEX($C45:$J45,1,MATCH(AA42,$U42:$AB42,0)),0.5,0))</f>
        <v/>
      </c>
    </row>
    <row r="46" spans="1:28" ht="14.4" x14ac:dyDescent="0.25">
      <c r="A46" s="124" t="s">
        <v>24</v>
      </c>
      <c r="B46" s="123" t="s">
        <v>17</v>
      </c>
      <c r="C46" s="25">
        <v>34</v>
      </c>
      <c r="D46" s="25">
        <v>76</v>
      </c>
      <c r="E46" s="25">
        <v>117</v>
      </c>
      <c r="F46" s="25">
        <v>162</v>
      </c>
      <c r="G46" s="25">
        <v>103</v>
      </c>
      <c r="H46" s="25">
        <v>231</v>
      </c>
      <c r="I46" s="25"/>
      <c r="J46" s="53"/>
      <c r="K46" s="65"/>
      <c r="L46" s="43"/>
      <c r="M46" s="26"/>
      <c r="N46" s="26"/>
      <c r="O46" s="26"/>
      <c r="P46" s="26"/>
      <c r="Q46" s="26"/>
      <c r="R46" s="26"/>
      <c r="S46" s="31"/>
      <c r="T46" s="71"/>
      <c r="U46" s="92" t="str">
        <f>IF(C46="","",IF(ISERROR(VLOOKUP(C46,Athletes!$A:$C,3,FALSE)),"?",VLOOKUP(C46,Athletes!$A:$C,3,FALSE)))</f>
        <v>Brighton</v>
      </c>
      <c r="V46" s="92" t="str">
        <f>IF(D46="","",IF(ISERROR(VLOOKUP(D46,Athletes!$A:$C,3,FALSE)),"?",VLOOKUP(D46,Athletes!$A:$C,3,FALSE)))</f>
        <v>Crawley</v>
      </c>
      <c r="W46" s="92" t="str">
        <f>IF(E46="","",IF(ISERROR(VLOOKUP(E46,Athletes!$A:$C,3,FALSE)),"?",VLOOKUP(E46,Athletes!$A:$C,3,FALSE)))</f>
        <v>Haywards Heath</v>
      </c>
      <c r="X46" s="92" t="str">
        <f>IF(F46="","",IF(ISERROR(VLOOKUP(F46,Athletes!$A:$C,3,FALSE)),"?",VLOOKUP(F46,Athletes!$A:$C,3,FALSE)))</f>
        <v>Horsham</v>
      </c>
      <c r="Y46" s="92" t="str">
        <f>IF(G46="","",IF(ISERROR(VLOOKUP(G46,Athletes!$A:$C,3,FALSE)),"?",VLOOKUP(G46,Athletes!$A:$C,3,FALSE)))</f>
        <v>Chichester</v>
      </c>
      <c r="Z46" s="92" t="str">
        <f>IF(H46="","",IF(ISERROR(VLOOKUP(H46,Athletes!$A:$C,3,FALSE)),"?",VLOOKUP(H46,Athletes!$A:$C,3,FALSE)))</f>
        <v>Worthing</v>
      </c>
      <c r="AA46" s="92" t="str">
        <f>IF(I46="","",IF(ISERROR(VLOOKUP(I46,Athletes!$A:$C,3,FALSE)),"?",VLOOKUP(I46,Athletes!$A:$C,3,FALSE)))</f>
        <v/>
      </c>
      <c r="AB46" s="92" t="str">
        <f>IF(J46="","",IF(ISERROR(VLOOKUP(J46,Athletes!$A:$C,3,FALSE)),"?",VLOOKUP(J46,Athletes!$A:$C,3,FALSE)))</f>
        <v/>
      </c>
    </row>
    <row r="47" spans="1:28" ht="14.4" x14ac:dyDescent="0.25">
      <c r="A47" s="124"/>
      <c r="B47" s="124"/>
      <c r="C47" s="92" t="str">
        <f>IF(C46="","",IF(ISERROR(VLOOKUP(C46,Athletes!$A:$B,2,FALSE)),"?",VLOOKUP(C46,Athletes!$A:$B,2,FALSE)))</f>
        <v>Layla Bowen</v>
      </c>
      <c r="D47" s="92" t="str">
        <f>IF(D46="","",IF(ISERROR(VLOOKUP(D46,Athletes!$A:$B,2,FALSE)),"?",VLOOKUP(D46,Athletes!$A:$B,2,FALSE)))</f>
        <v>Favour Ezike</v>
      </c>
      <c r="E47" s="92" t="str">
        <f>IF(E46="","",IF(ISERROR(VLOOKUP(E46,Athletes!$A:$B,2,FALSE)),"?",VLOOKUP(E46,Athletes!$A:$B,2,FALSE)))</f>
        <v>Anya Cole</v>
      </c>
      <c r="F47" s="92" t="str">
        <f>IF(F46="","",IF(ISERROR(VLOOKUP(F46,Athletes!$A:$B,2,FALSE)),"?",VLOOKUP(F46,Athletes!$A:$B,2,FALSE)))</f>
        <v xml:space="preserve">Aurelia   Smith  </v>
      </c>
      <c r="G47" s="92" t="str">
        <f>IF(G46="","",IF(ISERROR(VLOOKUP(G46,Athletes!$A:$B,2,FALSE)),"?",VLOOKUP(G46,Athletes!$A:$B,2,FALSE)))</f>
        <v>Phebe Holloway</v>
      </c>
      <c r="H47" s="92" t="str">
        <f>IF(H46="","",IF(ISERROR(VLOOKUP(H46,Athletes!$A:$B,2,FALSE)),"?",VLOOKUP(H46,Athletes!$A:$B,2,FALSE)))</f>
        <v>Pollyanna Sharp</v>
      </c>
      <c r="I47" s="92" t="str">
        <f>IF(I46="","",IF(ISERROR(VLOOKUP(I46,Athletes!$A:$B,2,FALSE)),"?",VLOOKUP(I46,Athletes!$A:$B,2,FALSE)))</f>
        <v/>
      </c>
      <c r="J47" s="92" t="str">
        <f>IF(J46="","",IF(ISERROR(VLOOKUP(J46,Athletes!$A:$B,2,FALSE)),"?",VLOOKUP(J46,Athletes!$A:$B,2,FALSE)))</f>
        <v/>
      </c>
      <c r="K47" s="65"/>
      <c r="L47" s="44"/>
      <c r="M47" s="22"/>
      <c r="N47" s="22"/>
      <c r="O47" s="22"/>
      <c r="P47" s="22"/>
      <c r="Q47" s="22"/>
      <c r="R47" s="22"/>
      <c r="S47" s="30"/>
      <c r="T47" s="71"/>
      <c r="U47" s="18"/>
      <c r="V47" s="18"/>
      <c r="W47" s="18"/>
      <c r="X47" s="18"/>
      <c r="Y47" s="18"/>
      <c r="Z47" s="18"/>
      <c r="AA47" s="18"/>
      <c r="AB47" s="18"/>
    </row>
    <row r="48" spans="1:28" ht="14.4" x14ac:dyDescent="0.25">
      <c r="A48" s="124"/>
      <c r="B48" s="124"/>
      <c r="C48" s="92" t="str">
        <f>IF(C46="","",IF(ISERROR(VLOOKUP(C46,Athletes!$A:$C,3,FALSE)),"?",VLOOKUP(C46,Athletes!$A:$C,3,FALSE)))</f>
        <v>Brighton</v>
      </c>
      <c r="D48" s="92" t="str">
        <f>IF(D46="","",IF(ISERROR(VLOOKUP(D46,Athletes!$A:$C,3,FALSE)),"?",VLOOKUP(D46,Athletes!$A:$C,3,FALSE)))</f>
        <v>Crawley</v>
      </c>
      <c r="E48" s="92" t="str">
        <f>IF(E46="","",IF(ISERROR(VLOOKUP(E46,Athletes!$A:$C,3,FALSE)),"?",VLOOKUP(E46,Athletes!$A:$C,3,FALSE)))</f>
        <v>Haywards Heath</v>
      </c>
      <c r="F48" s="92" t="str">
        <f>IF(F46="","",IF(ISERROR(VLOOKUP(F46,Athletes!$A:$C,3,FALSE)),"?",VLOOKUP(F46,Athletes!$A:$C,3,FALSE)))</f>
        <v>Horsham</v>
      </c>
      <c r="G48" s="92" t="str">
        <f>IF(G46="","",IF(ISERROR(VLOOKUP(G46,Athletes!$A:$C,3,FALSE)),"?",VLOOKUP(G46,Athletes!$A:$C,3,FALSE)))</f>
        <v>Chichester</v>
      </c>
      <c r="H48" s="92" t="str">
        <f>IF(H46="","",IF(ISERROR(VLOOKUP(H46,Athletes!$A:$C,3,FALSE)),"?",VLOOKUP(H46,Athletes!$A:$C,3,FALSE)))</f>
        <v>Worthing</v>
      </c>
      <c r="I48" s="92" t="str">
        <f>IF(I47="","",IF(ISERROR(VLOOKUP(I47,Athletes!$A:$B,2,FALSE)),"?",VLOOKUP(I47,Athletes!$A:$B,2,FALSE)))</f>
        <v/>
      </c>
      <c r="J48" s="92" t="str">
        <f>IF(J46="","",IF(ISERROR(VLOOKUP(J46,Athletes!$A:$C,3,FALSE)),"?",VLOOKUP(J46,Athletes!$A:$C,3,FALSE)))</f>
        <v/>
      </c>
      <c r="K48" s="65"/>
      <c r="L48" s="44"/>
      <c r="M48" s="22"/>
      <c r="N48" s="22"/>
      <c r="O48" s="22"/>
      <c r="P48" s="22"/>
      <c r="Q48" s="22"/>
      <c r="R48" s="22"/>
      <c r="S48" s="30"/>
      <c r="T48" s="71"/>
      <c r="U48" s="18"/>
      <c r="V48" s="18"/>
      <c r="W48" s="18"/>
      <c r="X48" s="18"/>
      <c r="Y48" s="18"/>
      <c r="Z48" s="18"/>
      <c r="AA48" s="18"/>
      <c r="AB48" s="18"/>
    </row>
    <row r="49" spans="1:28" ht="14.4" x14ac:dyDescent="0.25">
      <c r="A49" s="124"/>
      <c r="B49" s="125"/>
      <c r="C49" s="24">
        <v>53</v>
      </c>
      <c r="D49" s="24">
        <v>53</v>
      </c>
      <c r="E49" s="24">
        <v>53</v>
      </c>
      <c r="F49" s="24">
        <v>52</v>
      </c>
      <c r="G49" s="24">
        <v>36</v>
      </c>
      <c r="H49" s="24">
        <v>35</v>
      </c>
      <c r="I49" s="24"/>
      <c r="J49" s="42"/>
      <c r="K49" s="65"/>
      <c r="L49" s="92">
        <f t="shared" ref="L49:S49" si="15">IF(ISERROR(MATCH(L$1,$U46:$AB46,0)),"",9-MATCH(L$1,$U46:$AB46,0)+IF(ISERROR(MATCH(L$1,$U46:$AB46,0)),0,INDEX($U49:$AB49,1,MATCH(L$1,$U46:$AB46,0))))</f>
        <v>7</v>
      </c>
      <c r="M49" s="92">
        <f t="shared" si="15"/>
        <v>7</v>
      </c>
      <c r="N49" s="92">
        <f t="shared" si="15"/>
        <v>4</v>
      </c>
      <c r="O49" s="92">
        <f t="shared" si="15"/>
        <v>7</v>
      </c>
      <c r="P49" s="92">
        <f t="shared" si="15"/>
        <v>5</v>
      </c>
      <c r="Q49" s="92" t="str">
        <f t="shared" si="15"/>
        <v/>
      </c>
      <c r="R49" s="92" t="str">
        <f t="shared" si="15"/>
        <v/>
      </c>
      <c r="S49" s="92">
        <f t="shared" si="15"/>
        <v>3</v>
      </c>
      <c r="T49" s="72"/>
      <c r="U49" s="92">
        <f>IF(C46="","",IF(INDEX($C49:$J49,1,MATCH(U46,$U46:$AB46,0))=INDEX($C49:$J49,1,MATCH(V46,$U46:$AB46,0)),-0.5,0)+IF(INDEX($C49:$J49,1,MATCH(U46,$U46:$AB46,0))=INDEX($C49:$J49,1,MATCH(W46,$U46:$AB46,0)),-0.5,0))</f>
        <v>-1</v>
      </c>
      <c r="V49" s="92">
        <f>IF(D46="","",IF(INDEX($C49:$J49,1,MATCH(V46,$U46:$AB46,0))=INDEX($C49:$J49,1,MATCH(U46,$U46:$AB46,0)),0.5,0)+IF(INDEX($C49:$J49,1,MATCH(V46,$U46:$AB46,0))=INDEX($C49:$J49,1,MATCH(W46,$U46:$AB46,0)),-0.5,0)+IF(INDEX($C49:$J49,1,MATCH(V46,$U46:$AB46,0))=INDEX($C49:$J49,1,MATCH(X46,$U46:$AB46,0)),-0.5,0))</f>
        <v>0</v>
      </c>
      <c r="W49" s="92">
        <f>IF(E46="","",IF(INDEX($C49:$J49,1,MATCH(W46,$U46:$AB46,0))=INDEX($C49:$J49,1,MATCH(U46,$U46:$AB46,0)),0.5,0)+IF(INDEX($C49:$J49,1,MATCH(W46,$U46:$AB46,0))=INDEX($C49:$J49,1,MATCH(V46,$U46:$AB46,0)),0.5,0)+IF(INDEX($C49:$J49,1,MATCH(W46,$U46:$AB46,0))=INDEX($C49:$J49,1,MATCH(X46,$U46:$AB46,0)),-0.5,0)+IF(INDEX($C49:$J49,1,MATCH(W46,$U46:$AB46,0))=INDEX($C49:$J49,1,MATCH(Y46,$U46:$AB46,0)),-0.5,0))</f>
        <v>1</v>
      </c>
      <c r="X49" s="92">
        <f>IF(F46="","",IF(INDEX($C49:$J49,1,MATCH(X46,$U46:$AB46,0))=INDEX($C49:$J49,1,MATCH(V46,$U46:$AB46,0)),0.5,0)+IF(INDEX($C49:$J49,1,MATCH(X46,$U46:$AB46,0))=INDEX($C49:$J49,1,MATCH(W46,$U46:$AB46,0)),0.5,0)+IF(INDEX($C49:$J49,1,MATCH(X46,$U46:$AB46,0))=INDEX($C49:$J49,1,MATCH(Y46,$U46:$AB46,0)),-0.5,0)+IF(INDEX($C49:$J49,1,MATCH(X46,$U46:$AB46,0))=INDEX($C49:$J49,1,MATCH(Z46,$U46:$AB46,0)),-0.5,0))</f>
        <v>0</v>
      </c>
      <c r="Y49" s="92">
        <f>IF(G46="","",IF(INDEX($C49:$J49,1,MATCH(Y46,$U46:$AB46,0))=INDEX($C49:$J49,1,MATCH(W46,$U46:$AB46,0)),0.5,0)+IF(INDEX($C49:$J49,1,MATCH(Y46,$U46:$AB46,0))=INDEX($C49:$J49,1,MATCH(X46,$U46:$AB46,0)),0.5,0)+IF(INDEX($C49:$J49,1,MATCH(Y46,$U46:$AB46,0))=INDEX($C49:$J49,1,MATCH(Z46,$U46:$AB46,0)),-0.5,0)+IF(INDEX($C49:$J49,1,MATCH(Y46,$U46:$AB46,0))=INDEX($C49:$J49,1,MATCH(AA46,$U46:$AB46,0)),-0.5,0))</f>
        <v>0</v>
      </c>
      <c r="Z49" s="92">
        <f>IF(H46="","",IF(INDEX($C49:$J49,1,MATCH(Z46,$U46:$AB46,0))=INDEX($C49:$J49,1,MATCH(X46,$U46:$AB46,0)),0.5,0)+IF(INDEX($C49:$J49,1,MATCH(Z46,$U46:$AB46,0))=INDEX($C49:$J49,1,MATCH(Y46,$U46:$AB46,0)),0.5,0)+IF(INDEX($C49:$J49,1,MATCH(Z46,$U46:$AB46,0))=INDEX($C49:$J49,1,MATCH(AA46,$U46:$AB46,0)),-0.5,0)+IF(INDEX($C49:$J49,1,MATCH(Z46,$U46:$AB46,0))=INDEX($C49:$J49,1,MATCH(AB46,$U46:$AB46,0)),-0.5,0))</f>
        <v>0</v>
      </c>
      <c r="AA49" s="92" t="str">
        <f>IF(I46="","",IF(INDEX($C49:$J49,1,MATCH(AA46,$U46:$AB46,0))=INDEX($C49:$J49,1,MATCH(Y46,$U46:$AB46,0)),0.5,0)+IF(INDEX($C49:$J49,1,MATCH(AA46,$U46:$AB46,0))=INDEX($C49:$J49,1,MATCH(Z46,$U46:$AB46,0)),0.5,0)+IF(INDEX($C49:$J49,1,MATCH(AA46,$U46:$AB46,0))=INDEX($C49:$J49,1,MATCH(AB46,$U46:$AB46,0)),-0.5,0))</f>
        <v/>
      </c>
      <c r="AB49" s="92" t="str">
        <f>IF(J46="","",IF(INDEX($C49:$J49,1,MATCH(AB46,$U46:$AB46,0))=INDEX($C49:$J49,1,MATCH(Z46,$U46:$AB46,0)),0.5,0)+IF(INDEX($C49:$J49,1,MATCH(AB46,$U46:$AB46,0))=INDEX($C49:$J49,1,MATCH(AA46,$U46:$AB46,0)),0.5,0))</f>
        <v/>
      </c>
    </row>
    <row r="50" spans="1:28" ht="14.4" x14ac:dyDescent="0.25">
      <c r="A50" s="124"/>
      <c r="B50" s="124" t="s">
        <v>18</v>
      </c>
      <c r="C50" s="14">
        <v>80</v>
      </c>
      <c r="D50" s="14">
        <v>4</v>
      </c>
      <c r="E50" s="14">
        <v>161</v>
      </c>
      <c r="F50" s="14">
        <v>235</v>
      </c>
      <c r="G50" s="14"/>
      <c r="H50" s="14"/>
      <c r="I50" s="14"/>
      <c r="J50" s="53"/>
      <c r="K50" s="65"/>
      <c r="L50" s="22"/>
      <c r="M50" s="22"/>
      <c r="N50" s="22"/>
      <c r="O50" s="22"/>
      <c r="P50" s="22"/>
      <c r="Q50" s="22"/>
      <c r="R50" s="22"/>
      <c r="S50" s="30"/>
      <c r="T50" s="71"/>
      <c r="U50" s="92" t="str">
        <f>IF(C50="","",IF(ISERROR(VLOOKUP(C50,Athletes!$A:$C,3,FALSE)),"?",VLOOKUP(C50,Athletes!$A:$C,3,FALSE)))</f>
        <v>Crawley</v>
      </c>
      <c r="V50" s="92" t="str">
        <f>IF(D50="","",IF(ISERROR(VLOOKUP(D50,Athletes!$A:$C,3,FALSE)),"?",VLOOKUP(D50,Athletes!$A:$C,3,FALSE)))</f>
        <v>Brighton</v>
      </c>
      <c r="W50" s="92" t="str">
        <f>IF(E50="","",IF(ISERROR(VLOOKUP(E50,Athletes!$A:$C,3,FALSE)),"?",VLOOKUP(E50,Athletes!$A:$C,3,FALSE)))</f>
        <v>Horsham</v>
      </c>
      <c r="X50" s="92" t="str">
        <f>IF(F50="","",IF(ISERROR(VLOOKUP(F50,Athletes!$A:$C,3,FALSE)),"?",VLOOKUP(F50,Athletes!$A:$C,3,FALSE)))</f>
        <v>Worthing</v>
      </c>
      <c r="Y50" s="92" t="str">
        <f>IF(G50="","",IF(ISERROR(VLOOKUP(G50,Athletes!$A:$C,3,FALSE)),"?",VLOOKUP(G50,Athletes!$A:$C,3,FALSE)))</f>
        <v/>
      </c>
      <c r="Z50" s="92" t="str">
        <f>IF(H50="","",IF(ISERROR(VLOOKUP(H50,Athletes!$A:$C,3,FALSE)),"?",VLOOKUP(H50,Athletes!$A:$C,3,FALSE)))</f>
        <v/>
      </c>
      <c r="AA50" s="92" t="str">
        <f>IF(I50="","",IF(ISERROR(VLOOKUP(I50,Athletes!$A:$C,3,FALSE)),"?",VLOOKUP(I50,Athletes!$A:$C,3,FALSE)))</f>
        <v/>
      </c>
      <c r="AB50" s="92" t="str">
        <f>IF(J50="","",IF(ISERROR(VLOOKUP(J50,Athletes!$A:$C,3,FALSE)),"?",VLOOKUP(J50,Athletes!$A:$C,3,FALSE)))</f>
        <v/>
      </c>
    </row>
    <row r="51" spans="1:28" ht="14.4" x14ac:dyDescent="0.25">
      <c r="A51" s="124"/>
      <c r="B51" s="124"/>
      <c r="C51" s="95" t="str">
        <f>IF(C50="","",IF(ISERROR(VLOOKUP(C50,Athletes!$A:$B,2,FALSE)),"?",VLOOKUP(C50,Athletes!$A:$B,2,FALSE)))</f>
        <v>Ruby Rutter</v>
      </c>
      <c r="D51" s="95" t="str">
        <f>IF(D50="","",IF(ISERROR(VLOOKUP(D50,Athletes!$A:$B,2,FALSE)),"?",VLOOKUP(D50,Athletes!$A:$B,2,FALSE)))</f>
        <v>Elise Machin</v>
      </c>
      <c r="E51" s="95" t="str">
        <f>IF(E50="","",IF(ISERROR(VLOOKUP(E50,Athletes!$A:$B,2,FALSE)),"?",VLOOKUP(E50,Athletes!$A:$B,2,FALSE)))</f>
        <v xml:space="preserve">Marisa   Panchal </v>
      </c>
      <c r="F51" s="95" t="str">
        <f>IF(F50="","",IF(ISERROR(VLOOKUP(F50,Athletes!$A:$B,2,FALSE)),"?",VLOOKUP(F50,Athletes!$A:$B,2,FALSE)))</f>
        <v>Olivia Jones</v>
      </c>
      <c r="G51" s="95" t="str">
        <f>IF(G50="","",IF(ISERROR(VLOOKUP(G50,Athletes!$A:$B,2,FALSE)),"?",VLOOKUP(G50,Athletes!$A:$B,2,FALSE)))</f>
        <v/>
      </c>
      <c r="H51" s="95" t="str">
        <f>IF(H50="","",IF(ISERROR(VLOOKUP(H50,Athletes!$A:$B,2,FALSE)),"?",VLOOKUP(H50,Athletes!$A:$B,2,FALSE)))</f>
        <v/>
      </c>
      <c r="I51" s="95" t="str">
        <f>IF(I50="","",IF(ISERROR(VLOOKUP(I50,Athletes!$A:$B,2,FALSE)),"?",VLOOKUP(I50,Athletes!$A:$B,2,FALSE)))</f>
        <v/>
      </c>
      <c r="J51" s="99" t="str">
        <f>IF(J50="","",IF(ISERROR(VLOOKUP(J50,Athletes!$A:$B,2,FALSE)),"?",VLOOKUP(J50,Athletes!$A:$B,2,FALSE)))</f>
        <v/>
      </c>
      <c r="K51" s="65"/>
      <c r="L51" s="22"/>
      <c r="M51" s="22"/>
      <c r="N51" s="22"/>
      <c r="O51" s="22"/>
      <c r="P51" s="22"/>
      <c r="Q51" s="22"/>
      <c r="R51" s="22"/>
      <c r="S51" s="30"/>
      <c r="T51" s="71"/>
      <c r="U51" s="18"/>
      <c r="V51" s="18"/>
      <c r="W51" s="18"/>
      <c r="X51" s="18"/>
      <c r="Y51" s="18"/>
      <c r="Z51" s="18"/>
      <c r="AA51" s="18"/>
      <c r="AB51" s="18"/>
    </row>
    <row r="52" spans="1:28" ht="14.4" x14ac:dyDescent="0.25">
      <c r="A52" s="124"/>
      <c r="B52" s="124"/>
      <c r="C52" s="95" t="str">
        <f>IF(C50="","",IF(ISERROR(VLOOKUP(C50,Athletes!$A:$C,3,FALSE)),"?",VLOOKUP(C50,Athletes!$A:$C,3,FALSE)))</f>
        <v>Crawley</v>
      </c>
      <c r="D52" s="95" t="str">
        <f>IF(D50="","",IF(ISERROR(VLOOKUP(D50,Athletes!$A:$C,3,FALSE)),"?",VLOOKUP(D50,Athletes!$A:$C,3,FALSE)))</f>
        <v>Brighton</v>
      </c>
      <c r="E52" s="95" t="str">
        <f>IF(E50="","",IF(ISERROR(VLOOKUP(E50,Athletes!$A:$C,3,FALSE)),"?",VLOOKUP(E50,Athletes!$A:$C,3,FALSE)))</f>
        <v>Horsham</v>
      </c>
      <c r="F52" s="95" t="str">
        <f>IF(F50="","",IF(ISERROR(VLOOKUP(F50,Athletes!$A:$C,3,FALSE)),"?",VLOOKUP(F50,Athletes!$A:$C,3,FALSE)))</f>
        <v>Worthing</v>
      </c>
      <c r="G52" s="95" t="str">
        <f>IF(G50="","",IF(ISERROR(VLOOKUP(G50,Athletes!$A:$C,3,FALSE)),"?",VLOOKUP(G50,Athletes!$A:$C,3,FALSE)))</f>
        <v/>
      </c>
      <c r="H52" s="95" t="str">
        <f>IF(H50="","",IF(ISERROR(VLOOKUP(H50,Athletes!$A:$C,3,FALSE)),"?",VLOOKUP(H50,Athletes!$A:$C,3,FALSE)))</f>
        <v/>
      </c>
      <c r="I52" s="95" t="str">
        <f>IF(I50="","",IF(ISERROR(VLOOKUP(I50,Athletes!$A:$C,3,FALSE)),"?",VLOOKUP(I50,Athletes!$A:$C,3,FALSE)))</f>
        <v/>
      </c>
      <c r="J52" s="95" t="str">
        <f>IF(J50="","",IF(ISERROR(VLOOKUP(J50,Athletes!$A:$C,3,FALSE)),"?",VLOOKUP(J50,Athletes!$A:$C,3,FALSE)))</f>
        <v/>
      </c>
      <c r="K52" s="65"/>
      <c r="L52" s="22"/>
      <c r="M52" s="22"/>
      <c r="N52" s="22"/>
      <c r="O52" s="22"/>
      <c r="P52" s="22"/>
      <c r="Q52" s="22"/>
      <c r="R52" s="22"/>
      <c r="S52" s="30"/>
      <c r="T52" s="71"/>
      <c r="U52" s="18"/>
      <c r="V52" s="18"/>
      <c r="W52" s="18"/>
      <c r="X52" s="18"/>
      <c r="Y52" s="18"/>
      <c r="Z52" s="18"/>
      <c r="AA52" s="18"/>
      <c r="AB52" s="18"/>
    </row>
    <row r="53" spans="1:28" ht="14.4" x14ac:dyDescent="0.25">
      <c r="A53" s="125"/>
      <c r="B53" s="125"/>
      <c r="C53" s="24">
        <v>52</v>
      </c>
      <c r="D53" s="24">
        <v>46</v>
      </c>
      <c r="E53" s="24">
        <v>38</v>
      </c>
      <c r="F53" s="24">
        <v>30</v>
      </c>
      <c r="G53" s="24"/>
      <c r="H53" s="24"/>
      <c r="I53" s="24"/>
      <c r="J53" s="42"/>
      <c r="K53" s="65"/>
      <c r="L53" s="92">
        <f t="shared" ref="L53:S53" si="16">IF(ISERROR(MATCH(L$1,$U50:$AB50,0)),"",9-MATCH(L$1,$U50:$AB50,0)+IF(ISERROR(MATCH(L$1,$U50:$AB50,0)),0,INDEX($U53:$AB53,1,MATCH(L$1,$U50:$AB50,0))))</f>
        <v>7</v>
      </c>
      <c r="M53" s="92">
        <f t="shared" si="16"/>
        <v>8</v>
      </c>
      <c r="N53" s="92" t="str">
        <f t="shared" si="16"/>
        <v/>
      </c>
      <c r="O53" s="92" t="str">
        <f t="shared" si="16"/>
        <v/>
      </c>
      <c r="P53" s="92">
        <f t="shared" si="16"/>
        <v>6</v>
      </c>
      <c r="Q53" s="92" t="str">
        <f t="shared" si="16"/>
        <v/>
      </c>
      <c r="R53" s="92" t="str">
        <f t="shared" si="16"/>
        <v/>
      </c>
      <c r="S53" s="92">
        <f t="shared" si="16"/>
        <v>5</v>
      </c>
      <c r="T53" s="72"/>
      <c r="U53" s="92">
        <f>IF(C50="","",IF(INDEX($C53:$J53,1,MATCH(U50,$U50:$AB50,0))=INDEX($C53:$J53,1,MATCH(V50,$U50:$AB50,0)),-0.5,0)+IF(INDEX($C53:$J53,1,MATCH(U50,$U50:$AB50,0))=INDEX($C53:$J53,1,MATCH(W50,$U50:$AB50,0)),-0.5,0))</f>
        <v>0</v>
      </c>
      <c r="V53" s="92">
        <f>IF(D50="","",IF(INDEX($C53:$J53,1,MATCH(V50,$U50:$AB50,0))=INDEX($C53:$J53,1,MATCH(U50,$U50:$AB50,0)),0.5,0)+IF(INDEX($C53:$J53,1,MATCH(V50,$U50:$AB50,0))=INDEX($C53:$J53,1,MATCH(W50,$U50:$AB50,0)),-0.5,0)+IF(INDEX($C53:$J53,1,MATCH(V50,$U50:$AB50,0))=INDEX($C53:$J53,1,MATCH(X50,$U50:$AB50,0)),-0.5,0))</f>
        <v>0</v>
      </c>
      <c r="W53" s="92">
        <f>IF(E50="","",IF(INDEX($C53:$J53,1,MATCH(W50,$U50:$AB50,0))=INDEX($C53:$J53,1,MATCH(U50,$U50:$AB50,0)),0.5,0)+IF(INDEX($C53:$J53,1,MATCH(W50,$U50:$AB50,0))=INDEX($C53:$J53,1,MATCH(V50,$U50:$AB50,0)),0.5,0)+IF(INDEX($C53:$J53,1,MATCH(W50,$U50:$AB50,0))=INDEX($C53:$J53,1,MATCH(X50,$U50:$AB50,0)),-0.5,0)+IF(INDEX($C53:$J53,1,MATCH(W50,$U50:$AB50,0))=INDEX($C53:$J53,1,MATCH(Y50,$U50:$AB50,0)),-0.5,0))</f>
        <v>0</v>
      </c>
      <c r="X53" s="92">
        <f>IF(F50="","",IF(INDEX($C53:$J53,1,MATCH(X50,$U50:$AB50,0))=INDEX($C53:$J53,1,MATCH(V50,$U50:$AB50,0)),0.5,0)+IF(INDEX($C53:$J53,1,MATCH(X50,$U50:$AB50,0))=INDEX($C53:$J53,1,MATCH(W50,$U50:$AB50,0)),0.5,0)+IF(INDEX($C53:$J53,1,MATCH(X50,$U50:$AB50,0))=INDEX($C53:$J53,1,MATCH(Y50,$U50:$AB50,0)),-0.5,0)+IF(INDEX($C53:$J53,1,MATCH(X50,$U50:$AB50,0))=INDEX($C53:$J53,1,MATCH(Z50,$U50:$AB50,0)),-0.5,0))</f>
        <v>0</v>
      </c>
      <c r="Y53" s="92" t="str">
        <f>IF(G50="","",IF(INDEX($C53:$J53,1,MATCH(Y50,$U50:$AB50,0))=INDEX($C53:$J53,1,MATCH(W50,$U50:$AB50,0)),0.5,0)+IF(INDEX($C53:$J53,1,MATCH(Y50,$U50:$AB50,0))=INDEX($C53:$J53,1,MATCH(X50,$U50:$AB50,0)),0.5,0)+IF(INDEX($C53:$J53,1,MATCH(Y50,$U50:$AB50,0))=INDEX($C53:$J53,1,MATCH(Z50,$U50:$AB50,0)),-0.5,0)+IF(INDEX($C53:$J53,1,MATCH(Y50,$U50:$AB50,0))=INDEX($C53:$J53,1,MATCH(AA50,$U50:$AB50,0)),-0.5,0))</f>
        <v/>
      </c>
      <c r="Z53" s="92" t="str">
        <f>IF(H50="","",IF(INDEX($C53:$J53,1,MATCH(Z50,$U50:$AB50,0))=INDEX($C53:$J53,1,MATCH(X50,$U50:$AB50,0)),0.5,0)+IF(INDEX($C53:$J53,1,MATCH(Z50,$U50:$AB50,0))=INDEX($C53:$J53,1,MATCH(Y50,$U50:$AB50,0)),0.5,0)+IF(INDEX($C53:$J53,1,MATCH(Z50,$U50:$AB50,0))=INDEX($C53:$J53,1,MATCH(AA50,$U50:$AB50,0)),-0.5,0)+IF(INDEX($C53:$J53,1,MATCH(Z50,$U50:$AB50,0))=INDEX($C53:$J53,1,MATCH(AB50,$U50:$AB50,0)),-0.5,0))</f>
        <v/>
      </c>
      <c r="AA53" s="92" t="str">
        <f>IF(I50="","",IF(INDEX($C53:$J53,1,MATCH(AA50,$U50:$AB50,0))=INDEX($C53:$J53,1,MATCH(Y50,$U50:$AB50,0)),0.5,0)+IF(INDEX($C53:$J53,1,MATCH(AA50,$U50:$AB50,0))=INDEX($C53:$J53,1,MATCH(Z50,$U50:$AB50,0)),0.5,0)+IF(INDEX($C53:$J53,1,MATCH(AA50,$U50:$AB50,0))=INDEX($C53:$J53,1,MATCH(AB50,$U50:$AB50,0)),-0.5,0))</f>
        <v/>
      </c>
      <c r="AB53" s="92" t="str">
        <f>IF(J50="","",IF(INDEX($C53:$J53,1,MATCH(AB50,$U50:$AB50,0))=INDEX($C53:$J53,1,MATCH(Z50,$U50:$AB50,0)),0.5,0)+IF(INDEX($C53:$J53,1,MATCH(AB50,$U50:$AB50,0))=INDEX($C53:$J53,1,MATCH(AA50,$U50:$AB50,0)),0.5,0))</f>
        <v/>
      </c>
    </row>
    <row r="54" spans="1:28" ht="15" customHeight="1" x14ac:dyDescent="0.25">
      <c r="A54" s="130" t="s">
        <v>31</v>
      </c>
      <c r="B54" s="123" t="s">
        <v>17</v>
      </c>
      <c r="C54" s="25">
        <v>232</v>
      </c>
      <c r="D54" s="14">
        <v>77</v>
      </c>
      <c r="E54" s="25">
        <v>101</v>
      </c>
      <c r="F54" s="25">
        <v>160</v>
      </c>
      <c r="G54" s="25">
        <v>4</v>
      </c>
      <c r="H54" s="25">
        <v>116</v>
      </c>
      <c r="I54" s="25"/>
      <c r="J54" s="53"/>
      <c r="K54" s="65"/>
      <c r="L54" s="43"/>
      <c r="M54" s="26"/>
      <c r="N54" s="26"/>
      <c r="O54" s="26"/>
      <c r="P54" s="26"/>
      <c r="Q54" s="26"/>
      <c r="R54" s="26"/>
      <c r="S54" s="31"/>
      <c r="T54" s="71"/>
      <c r="U54" s="92" t="str">
        <f>IF(C54="","",IF(ISERROR(VLOOKUP(C54,Athletes!$A:$C,3,FALSE)),"?",VLOOKUP(C54,Athletes!$A:$C,3,FALSE)))</f>
        <v>Worthing</v>
      </c>
      <c r="V54" s="92" t="str">
        <f>IF(D54="","",IF(ISERROR(VLOOKUP(D54,Athletes!$A:$C,3,FALSE)),"?",VLOOKUP(D54,Athletes!$A:$C,3,FALSE)))</f>
        <v>Crawley</v>
      </c>
      <c r="W54" s="92" t="str">
        <f>IF(E54="","",IF(ISERROR(VLOOKUP(E54,Athletes!$A:$C,3,FALSE)),"?",VLOOKUP(E54,Athletes!$A:$C,3,FALSE)))</f>
        <v>Chichester</v>
      </c>
      <c r="X54" s="92" t="str">
        <f>IF(F54="","",IF(ISERROR(VLOOKUP(F54,Athletes!$A:$C,3,FALSE)),"?",VLOOKUP(F54,Athletes!$A:$C,3,FALSE)))</f>
        <v>Horsham</v>
      </c>
      <c r="Y54" s="92" t="str">
        <f>IF(G54="","",IF(ISERROR(VLOOKUP(G54,Athletes!$A:$C,3,FALSE)),"?",VLOOKUP(G54,Athletes!$A:$C,3,FALSE)))</f>
        <v>Brighton</v>
      </c>
      <c r="Z54" s="92" t="str">
        <f>IF(H54="","",IF(ISERROR(VLOOKUP(H54,Athletes!$A:$C,3,FALSE)),"?",VLOOKUP(H54,Athletes!$A:$C,3,FALSE)))</f>
        <v>Haywards Heath</v>
      </c>
      <c r="AA54" s="92" t="str">
        <f>IF(I54="","",IF(ISERROR(VLOOKUP(I54,Athletes!$A:$C,3,FALSE)),"?",VLOOKUP(I54,Athletes!$A:$C,3,FALSE)))</f>
        <v/>
      </c>
      <c r="AB54" s="92" t="str">
        <f>IF(J54="","",IF(ISERROR(VLOOKUP(J54,Athletes!$A:$C,3,FALSE)),"?",VLOOKUP(J54,Athletes!$A:$C,3,FALSE)))</f>
        <v/>
      </c>
    </row>
    <row r="55" spans="1:28" ht="14.4" x14ac:dyDescent="0.25">
      <c r="A55" s="130"/>
      <c r="B55" s="124"/>
      <c r="C55" s="92" t="str">
        <f>IF(C54="","",IF(ISERROR(VLOOKUP(C54,Athletes!$A:$B,2,FALSE)),"?",VLOOKUP(C54,Athletes!$A:$B,2,FALSE)))</f>
        <v>Olina Chatfield</v>
      </c>
      <c r="D55" s="92" t="str">
        <f>IF(D54="","",IF(ISERROR(VLOOKUP(D54,Athletes!$A:$B,2,FALSE)),"?",VLOOKUP(D54,Athletes!$A:$B,2,FALSE)))</f>
        <v>Katie Harrison</v>
      </c>
      <c r="E55" s="92" t="str">
        <f>IF(E54="","",IF(ISERROR(VLOOKUP(E54,Athletes!$A:$B,2,FALSE)),"?",VLOOKUP(E54,Athletes!$A:$B,2,FALSE)))</f>
        <v>Anna  Stangroom</v>
      </c>
      <c r="F55" s="92" t="str">
        <f>IF(F54="","",IF(ISERROR(VLOOKUP(F54,Athletes!$A:$B,2,FALSE)),"?",VLOOKUP(F54,Athletes!$A:$B,2,FALSE)))</f>
        <v>Naima  Hyder</v>
      </c>
      <c r="G55" s="92" t="str">
        <f>IF(G54="","",IF(ISERROR(VLOOKUP(G54,Athletes!$A:$B,2,FALSE)),"?",VLOOKUP(G54,Athletes!$A:$B,2,FALSE)))</f>
        <v>Elise Machin</v>
      </c>
      <c r="H55" s="92" t="str">
        <f>IF(H54="","",IF(ISERROR(VLOOKUP(H54,Athletes!$A:$B,2,FALSE)),"?",VLOOKUP(H54,Athletes!$A:$B,2,FALSE)))</f>
        <v>Alex Young</v>
      </c>
      <c r="I55" s="92"/>
      <c r="J55" s="92" t="str">
        <f>IF(J54="","",IF(ISERROR(VLOOKUP(J54,Athletes!$A:$B,2,FALSE)),"?",VLOOKUP(J54,Athletes!$A:$B,2,FALSE)))</f>
        <v/>
      </c>
      <c r="K55" s="65"/>
      <c r="L55" s="44"/>
      <c r="M55" s="22"/>
      <c r="N55" s="22"/>
      <c r="O55" s="22"/>
      <c r="P55" s="22"/>
      <c r="Q55" s="22"/>
      <c r="R55" s="22"/>
      <c r="S55" s="30"/>
      <c r="T55" s="71"/>
      <c r="U55" s="18"/>
      <c r="V55" s="18"/>
      <c r="W55" s="18"/>
      <c r="X55" s="18"/>
      <c r="Y55" s="18"/>
      <c r="Z55" s="18"/>
      <c r="AA55" s="18"/>
      <c r="AB55" s="18"/>
    </row>
    <row r="56" spans="1:28" ht="14.4" x14ac:dyDescent="0.25">
      <c r="A56" s="130"/>
      <c r="B56" s="124"/>
      <c r="C56" s="92" t="str">
        <f>IF(C54="","",IF(ISERROR(VLOOKUP(C54,Athletes!$A:$C,3,FALSE)),"?",VLOOKUP(C54,Athletes!$A:$C,3,FALSE)))</f>
        <v>Worthing</v>
      </c>
      <c r="D56" s="92" t="str">
        <f>IF(D54="","",IF(ISERROR(VLOOKUP(D54,Athletes!$A:$C,3,FALSE)),"?",VLOOKUP(D54,Athletes!$A:$C,3,FALSE)))</f>
        <v>Crawley</v>
      </c>
      <c r="E56" s="92" t="str">
        <f>IF(E54="","",IF(ISERROR(VLOOKUP(E54,Athletes!$A:$C,3,FALSE)),"?",VLOOKUP(E54,Athletes!$A:$C,3,FALSE)))</f>
        <v>Chichester</v>
      </c>
      <c r="F56" s="92" t="str">
        <f>IF(F54="","",IF(ISERROR(VLOOKUP(F54,Athletes!$A:$C,3,FALSE)),"?",VLOOKUP(F54,Athletes!$A:$C,3,FALSE)))</f>
        <v>Horsham</v>
      </c>
      <c r="G56" s="92" t="str">
        <f>IF(G54="","",IF(ISERROR(VLOOKUP(G54,Athletes!$A:$C,3,FALSE)),"?",VLOOKUP(G54,Athletes!$A:$C,3,FALSE)))</f>
        <v>Brighton</v>
      </c>
      <c r="H56" s="92" t="str">
        <f>IF(H54="","",IF(ISERROR(VLOOKUP(H54,Athletes!$A:$C,3,FALSE)),"?",VLOOKUP(H54,Athletes!$A:$C,3,FALSE)))</f>
        <v>Haywards Heath</v>
      </c>
      <c r="I56" s="92"/>
      <c r="J56" s="92" t="str">
        <f>IF(J54="","",IF(ISERROR(VLOOKUP(J54,Athletes!$A:$C,3,FALSE)),"?",VLOOKUP(J54,Athletes!$A:$C,3,FALSE)))</f>
        <v/>
      </c>
      <c r="K56" s="65"/>
      <c r="L56" s="44"/>
      <c r="M56" s="22"/>
      <c r="N56" s="22"/>
      <c r="O56" s="22"/>
      <c r="P56" s="22"/>
      <c r="Q56" s="22"/>
      <c r="R56" s="22"/>
      <c r="S56" s="30"/>
      <c r="T56" s="71"/>
      <c r="U56" s="18"/>
      <c r="V56" s="18"/>
      <c r="W56" s="18"/>
      <c r="X56" s="18"/>
      <c r="Y56" s="18"/>
      <c r="Z56" s="18"/>
      <c r="AA56" s="18"/>
      <c r="AB56" s="18"/>
    </row>
    <row r="57" spans="1:28" ht="14.4" x14ac:dyDescent="0.25">
      <c r="A57" s="130"/>
      <c r="B57" s="125"/>
      <c r="C57" s="24">
        <v>73</v>
      </c>
      <c r="D57" s="24">
        <v>71</v>
      </c>
      <c r="E57" s="24">
        <v>70</v>
      </c>
      <c r="F57" s="24">
        <v>69</v>
      </c>
      <c r="G57" s="24">
        <v>59</v>
      </c>
      <c r="H57" s="24">
        <v>51</v>
      </c>
      <c r="I57" s="24"/>
      <c r="J57" s="42"/>
      <c r="K57" s="65"/>
      <c r="L57" s="92">
        <f t="shared" ref="L57:S57" si="17">IF(ISERROR(MATCH(L$1,$U54:$AB54,0)),"",9-MATCH(L$1,$U54:$AB54,0)+IF(ISERROR(MATCH(L$1,$U54:$AB54,0)),0,INDEX($U57:$AB57,1,MATCH(L$1,$U54:$AB54,0))))</f>
        <v>4</v>
      </c>
      <c r="M57" s="92">
        <f t="shared" si="17"/>
        <v>7</v>
      </c>
      <c r="N57" s="92">
        <f t="shared" si="17"/>
        <v>6</v>
      </c>
      <c r="O57" s="92">
        <f t="shared" si="17"/>
        <v>3</v>
      </c>
      <c r="P57" s="92">
        <f t="shared" si="17"/>
        <v>5</v>
      </c>
      <c r="Q57" s="92" t="str">
        <f t="shared" si="17"/>
        <v/>
      </c>
      <c r="R57" s="92" t="str">
        <f t="shared" si="17"/>
        <v/>
      </c>
      <c r="S57" s="92">
        <f t="shared" si="17"/>
        <v>8</v>
      </c>
      <c r="T57" s="72"/>
      <c r="U57" s="92">
        <f>IF(C54="","",IF(INDEX($C57:$J57,1,MATCH(U54,$U54:$AB54,0))=INDEX($C57:$J57,1,MATCH(V54,$U54:$AB54,0)),-0.5,0)+IF(INDEX($C57:$J57,1,MATCH(U54,$U54:$AB54,0))=INDEX($C57:$J57,1,MATCH(W54,$U54:$AB54,0)),-0.5,0))</f>
        <v>0</v>
      </c>
      <c r="V57" s="92">
        <f>IF(D54="","",IF(INDEX($C57:$J57,1,MATCH(V54,$U54:$AB54,0))=INDEX($C57:$J57,1,MATCH(U54,$U54:$AB54,0)),0.5,0)+IF(INDEX($C57:$J57,1,MATCH(V54,$U54:$AB54,0))=INDEX($C57:$J57,1,MATCH(W54,$U54:$AB54,0)),-0.5,0)+IF(INDEX($C57:$J57,1,MATCH(V54,$U54:$AB54,0))=INDEX($C57:$J57,1,MATCH(X54,$U54:$AB54,0)),-0.5,0))</f>
        <v>0</v>
      </c>
      <c r="W57" s="92">
        <f>IF(E54="","",IF(INDEX($C57:$J57,1,MATCH(W54,$U54:$AB54,0))=INDEX($C57:$J57,1,MATCH(U54,$U54:$AB54,0)),0.5,0)+IF(INDEX($C57:$J57,1,MATCH(W54,$U54:$AB54,0))=INDEX($C57:$J57,1,MATCH(V54,$U54:$AB54,0)),0.5,0)+IF(INDEX($C57:$J57,1,MATCH(W54,$U54:$AB54,0))=INDEX($C57:$J57,1,MATCH(X54,$U54:$AB54,0)),-0.5,0)+IF(INDEX($C57:$J57,1,MATCH(W54,$U54:$AB54,0))=INDEX($C57:$J57,1,MATCH(Y54,$U54:$AB54,0)),-0.5,0))</f>
        <v>0</v>
      </c>
      <c r="X57" s="92">
        <f>IF(F54="","",IF(INDEX($C57:$J57,1,MATCH(X54,$U54:$AB54,0))=INDEX($C57:$J57,1,MATCH(V54,$U54:$AB54,0)),0.5,0)+IF(INDEX($C57:$J57,1,MATCH(X54,$U54:$AB54,0))=INDEX($C57:$J57,1,MATCH(W54,$U54:$AB54,0)),0.5,0)+IF(INDEX($C57:$J57,1,MATCH(X54,$U54:$AB54,0))=INDEX($C57:$J57,1,MATCH(Y54,$U54:$AB54,0)),-0.5,0)+IF(INDEX($C57:$J57,1,MATCH(X54,$U54:$AB54,0))=INDEX($C57:$J57,1,MATCH(Z54,$U54:$AB54,0)),-0.5,0))</f>
        <v>0</v>
      </c>
      <c r="Y57" s="92">
        <f>IF(G54="","",IF(INDEX($C57:$J57,1,MATCH(Y54,$U54:$AB54,0))=INDEX($C57:$J57,1,MATCH(W54,$U54:$AB54,0)),0.5,0)+IF(INDEX($C57:$J57,1,MATCH(Y54,$U54:$AB54,0))=INDEX($C57:$J57,1,MATCH(X54,$U54:$AB54,0)),0.5,0)+IF(INDEX($C57:$J57,1,MATCH(Y54,$U54:$AB54,0))=INDEX($C57:$J57,1,MATCH(Z54,$U54:$AB54,0)),-0.5,0)+IF(INDEX($C57:$J57,1,MATCH(Y54,$U54:$AB54,0))=INDEX($C57:$J57,1,MATCH(AA54,$U54:$AB54,0)),-0.5,0))</f>
        <v>0</v>
      </c>
      <c r="Z57" s="92">
        <f>IF(H54="","",IF(INDEX($C57:$J57,1,MATCH(Z54,$U54:$AB54,0))=INDEX($C57:$J57,1,MATCH(X54,$U54:$AB54,0)),0.5,0)+IF(INDEX($C57:$J57,1,MATCH(Z54,$U54:$AB54,0))=INDEX($C57:$J57,1,MATCH(Y54,$U54:$AB54,0)),0.5,0)+IF(INDEX($C57:$J57,1,MATCH(Z54,$U54:$AB54,0))=INDEX($C57:$J57,1,MATCH(AA54,$U54:$AB54,0)),-0.5,0)+IF(INDEX($C57:$J57,1,MATCH(Z54,$U54:$AB54,0))=INDEX($C57:$J57,1,MATCH(AB54,$U54:$AB54,0)),-0.5,0))</f>
        <v>0</v>
      </c>
      <c r="AA57" s="92" t="str">
        <f>IF(I54="","",IF(INDEX($C57:$J57,1,MATCH(AA54,$U54:$AB54,0))=INDEX($C57:$J57,1,MATCH(Y54,$U54:$AB54,0)),0.5,0)+IF(INDEX($C57:$J57,1,MATCH(AA54,$U54:$AB54,0))=INDEX($C57:$J57,1,MATCH(Z54,$U54:$AB54,0)),0.5,0)+IF(INDEX($C57:$J57,1,MATCH(AA54,$U54:$AB54,0))=INDEX($C57:$J57,1,MATCH(AB54,$U54:$AB54,0)),-0.5,0))</f>
        <v/>
      </c>
      <c r="AB57" s="92" t="str">
        <f>IF(J54="","",IF(INDEX($C57:$J57,1,MATCH(AB54,$U54:$AB54,0))=INDEX($C57:$J57,1,MATCH(Z54,$U54:$AB54,0)),0.5,0)+IF(INDEX($C57:$J57,1,MATCH(AB54,$U54:$AB54,0))=INDEX($C57:$J57,1,MATCH(AA54,$U54:$AB54,0)),0.5,0))</f>
        <v/>
      </c>
    </row>
    <row r="58" spans="1:28" ht="14.4" x14ac:dyDescent="0.25">
      <c r="A58" s="130"/>
      <c r="B58" s="124" t="s">
        <v>18</v>
      </c>
      <c r="C58" s="25">
        <v>74</v>
      </c>
      <c r="D58" s="14">
        <v>234</v>
      </c>
      <c r="E58" s="14">
        <v>161</v>
      </c>
      <c r="F58" s="14">
        <v>102</v>
      </c>
      <c r="H58" s="14"/>
      <c r="I58" s="14"/>
      <c r="J58" s="53"/>
      <c r="K58" s="65"/>
      <c r="L58" s="18"/>
      <c r="M58" s="18"/>
      <c r="N58" s="18"/>
      <c r="O58" s="18"/>
      <c r="P58" s="18"/>
      <c r="Q58" s="18"/>
      <c r="R58" s="18"/>
      <c r="S58" s="30"/>
      <c r="T58" s="71"/>
      <c r="U58" s="92" t="str">
        <f>IF(C58="","",IF(ISERROR(VLOOKUP(C58,Athletes!$A:$C,3,FALSE)),"?",VLOOKUP(C58,Athletes!$A:$C,3,FALSE)))</f>
        <v>Crawley</v>
      </c>
      <c r="V58" s="92" t="str">
        <f>IF(D58="","",IF(ISERROR(VLOOKUP(D58,Athletes!$A:$C,3,FALSE)),"?",VLOOKUP(D58,Athletes!$A:$C,3,FALSE)))</f>
        <v>Worthing</v>
      </c>
      <c r="W58" s="92" t="str">
        <f>IF(E58="","",IF(ISERROR(VLOOKUP(E58,Athletes!$A:$C,3,FALSE)),"?",VLOOKUP(E58,Athletes!$A:$C,3,FALSE)))</f>
        <v>Horsham</v>
      </c>
      <c r="X58" s="92" t="str">
        <f>IF(F58="","",IF(ISERROR(VLOOKUP(F58,Athletes!$A:$C,3,FALSE)),"?",VLOOKUP(F58,Athletes!$A:$C,3,FALSE)))</f>
        <v>Chichester</v>
      </c>
      <c r="Y58" s="92" t="str">
        <f>IF(G58="","",IF(ISERROR(VLOOKUP(G58,Athletes!$A:$C,3,FALSE)),"?",VLOOKUP(G58,Athletes!$A:$C,3,FALSE)))</f>
        <v/>
      </c>
      <c r="Z58" s="92" t="str">
        <f>IF(H58="","",IF(ISERROR(VLOOKUP(H58,Athletes!$A:$C,3,FALSE)),"?",VLOOKUP(H58,Athletes!$A:$C,3,FALSE)))</f>
        <v/>
      </c>
      <c r="AA58" s="92" t="str">
        <f>IF(I58="","",IF(ISERROR(VLOOKUP(I58,Athletes!$A:$C,3,FALSE)),"?",VLOOKUP(I58,Athletes!$A:$C,3,FALSE)))</f>
        <v/>
      </c>
      <c r="AB58" s="92" t="str">
        <f>IF(J58="","",IF(ISERROR(VLOOKUP(J58,Athletes!$A:$C,3,FALSE)),"?",VLOOKUP(J58,Athletes!$A:$C,3,FALSE)))</f>
        <v/>
      </c>
    </row>
    <row r="59" spans="1:28" ht="14.4" x14ac:dyDescent="0.25">
      <c r="A59" s="130"/>
      <c r="B59" s="124"/>
      <c r="C59" s="92" t="str">
        <f>IF(C58="","",IF(ISERROR(VLOOKUP(C58,Athletes!$A:$B,2,FALSE)),"?",VLOOKUP(C58,Athletes!$A:$B,2,FALSE)))</f>
        <v>Isabella Akpoveta</v>
      </c>
      <c r="D59" s="92" t="str">
        <f>IF(D58="","",IF(ISERROR(VLOOKUP(D58,Athletes!$A:$B,2,FALSE)),"?",VLOOKUP(D58,Athletes!$A:$B,2,FALSE)))</f>
        <v>Robyn Garner</v>
      </c>
      <c r="E59" s="92" t="str">
        <f>IF(E58="","",IF(ISERROR(VLOOKUP(E58,Athletes!$A:$B,2,FALSE)),"?",VLOOKUP(E58,Athletes!$A:$B,2,FALSE)))</f>
        <v xml:space="preserve">Marisa   Panchal </v>
      </c>
      <c r="F59" s="92" t="str">
        <f>IF(F58="","",IF(ISERROR(VLOOKUP(F58,Athletes!$A:$B,2,FALSE)),"?",VLOOKUP(F58,Athletes!$A:$B,2,FALSE)))</f>
        <v>Grace Haworth</v>
      </c>
      <c r="G59" s="122"/>
      <c r="H59" s="92" t="str">
        <f>IF(H58="","",IF(ISERROR(VLOOKUP(H58,Athletes!$A:$B,2,FALSE)),"?",VLOOKUP(H58,Athletes!$A:$B,2,FALSE)))</f>
        <v/>
      </c>
      <c r="I59" s="92" t="str">
        <f>IF(I58="","",IF(ISERROR(VLOOKUP(I58,Athletes!$A:$B,2,FALSE)),"?",VLOOKUP(I58,Athletes!$A:$B,2,FALSE)))</f>
        <v/>
      </c>
      <c r="J59" s="92" t="str">
        <f>IF(J58="","",IF(ISERROR(VLOOKUP(J58,Athletes!$A:$B,2,FALSE)),"?",VLOOKUP(J58,Athletes!$A:$B,2,FALSE)))</f>
        <v/>
      </c>
      <c r="K59" s="65"/>
      <c r="L59" s="18"/>
      <c r="M59" s="18"/>
      <c r="N59" s="18"/>
      <c r="O59" s="18"/>
      <c r="P59" s="18"/>
      <c r="Q59" s="18"/>
      <c r="R59" s="18"/>
      <c r="S59" s="30"/>
      <c r="T59" s="71"/>
      <c r="U59" s="18"/>
      <c r="V59" s="18"/>
      <c r="W59" s="18"/>
      <c r="X59" s="18"/>
      <c r="Y59" s="18"/>
      <c r="Z59" s="18"/>
      <c r="AA59" s="18"/>
      <c r="AB59" s="18"/>
    </row>
    <row r="60" spans="1:28" ht="14.4" x14ac:dyDescent="0.25">
      <c r="A60" s="130"/>
      <c r="B60" s="124"/>
      <c r="C60" s="92" t="str">
        <f>IF(C58="","",IF(ISERROR(VLOOKUP(C58,Athletes!$A:$C,3,FALSE)),"?",VLOOKUP(C58,Athletes!$A:$C,3,FALSE)))</f>
        <v>Crawley</v>
      </c>
      <c r="D60" s="92" t="str">
        <f>IF(D58="","",IF(ISERROR(VLOOKUP(D58,Athletes!$A:$C,3,FALSE)),"?",VLOOKUP(D58,Athletes!$A:$C,3,FALSE)))</f>
        <v>Worthing</v>
      </c>
      <c r="E60" s="92" t="str">
        <f>IF(E58="","",IF(ISERROR(VLOOKUP(E58,Athletes!$A:$C,3,FALSE)),"?",VLOOKUP(E58,Athletes!$A:$C,3,FALSE)))</f>
        <v>Horsham</v>
      </c>
      <c r="F60" s="92" t="str">
        <f>IF(F58="","",IF(ISERROR(VLOOKUP(F58,Athletes!$A:$C,3,FALSE)),"?",VLOOKUP(F58,Athletes!$A:$C,3,FALSE)))</f>
        <v>Chichester</v>
      </c>
      <c r="G60" s="122"/>
      <c r="H60" s="92" t="str">
        <f>IF(H59="","",IF(ISERROR(VLOOKUP(H59,Athletes!$A:$B,2,FALSE)),"?",VLOOKUP(H59,Athletes!$A:$B,2,FALSE)))</f>
        <v/>
      </c>
      <c r="I60" s="92" t="str">
        <f>IF(I59="","",IF(ISERROR(VLOOKUP(I59,Athletes!$A:$B,2,FALSE)),"?",VLOOKUP(I59,Athletes!$A:$B,2,FALSE)))</f>
        <v/>
      </c>
      <c r="J60" s="92" t="str">
        <f>IF(J58="","",IF(ISERROR(VLOOKUP(J58,Athletes!$A:$C,3,FALSE)),"?",VLOOKUP(J58,Athletes!$A:$C,3,FALSE)))</f>
        <v/>
      </c>
      <c r="K60" s="65"/>
      <c r="L60" s="18"/>
      <c r="M60" s="18"/>
      <c r="N60" s="18"/>
      <c r="O60" s="18"/>
      <c r="P60" s="18"/>
      <c r="Q60" s="18"/>
      <c r="R60" s="18"/>
      <c r="S60" s="30"/>
      <c r="T60" s="71"/>
      <c r="U60" s="18"/>
      <c r="V60" s="18"/>
      <c r="W60" s="18"/>
      <c r="X60" s="18"/>
      <c r="Y60" s="18"/>
      <c r="Z60" s="18"/>
      <c r="AA60" s="18"/>
      <c r="AB60" s="18"/>
    </row>
    <row r="61" spans="1:28" ht="14.4" x14ac:dyDescent="0.25">
      <c r="A61" s="131"/>
      <c r="B61" s="126"/>
      <c r="C61" s="24">
        <v>64</v>
      </c>
      <c r="D61" s="24">
        <v>62</v>
      </c>
      <c r="E61" s="24">
        <v>62</v>
      </c>
      <c r="F61" s="24">
        <v>60</v>
      </c>
      <c r="G61" s="121"/>
      <c r="H61" s="24"/>
      <c r="I61" s="24"/>
      <c r="J61" s="42"/>
      <c r="K61" s="75"/>
      <c r="L61" s="92" t="str">
        <f t="shared" ref="L61:S61" si="18">IF(ISERROR(MATCH(L$1,$U58:$AB58,0)),"",9-MATCH(L$1,$U58:$AB58,0)+IF(ISERROR(MATCH(L$1,$U58:$AB58,0)),0,INDEX($U61:$AB61,1,MATCH(L$1,$U58:$AB58,0))))</f>
        <v/>
      </c>
      <c r="M61" s="92">
        <f t="shared" si="18"/>
        <v>8</v>
      </c>
      <c r="N61" s="92">
        <f t="shared" si="18"/>
        <v>5</v>
      </c>
      <c r="O61" s="92" t="str">
        <f t="shared" si="18"/>
        <v/>
      </c>
      <c r="P61" s="92">
        <f t="shared" si="18"/>
        <v>6.5</v>
      </c>
      <c r="Q61" s="92" t="str">
        <f t="shared" si="18"/>
        <v/>
      </c>
      <c r="R61" s="92" t="str">
        <f t="shared" si="18"/>
        <v/>
      </c>
      <c r="S61" s="92">
        <f t="shared" si="18"/>
        <v>6.5</v>
      </c>
      <c r="T61" s="73"/>
      <c r="U61" s="92">
        <f>IF(C58="","",IF(INDEX($C61:$J61,1,MATCH(U58,$U58:$AB58,0))=INDEX($C61:$J61,1,MATCH(V58,$U58:$AB58,0)),-0.5,0)+IF(INDEX($C61:$J61,1,MATCH(U58,$U58:$AB58,0))=INDEX($C61:$J61,1,MATCH(W58,$U58:$AB58,0)),-0.5,0))</f>
        <v>0</v>
      </c>
      <c r="V61" s="92">
        <f>IF(D58="","",IF(INDEX($C61:$J61,1,MATCH(V58,$U58:$AB58,0))=INDEX($C61:$J61,1,MATCH(U58,$U58:$AB58,0)),0.5,0)+IF(INDEX($C61:$J61,1,MATCH(V58,$U58:$AB58,0))=INDEX($C61:$J61,1,MATCH(W58,$U58:$AB58,0)),-0.5,0)+IF(INDEX($C61:$J61,1,MATCH(V58,$U58:$AB58,0))=INDEX($C61:$J61,1,MATCH(X58,$U58:$AB58,0)),-0.5,0))</f>
        <v>-0.5</v>
      </c>
      <c r="W61" s="92">
        <f>IF(E58="","",IF(INDEX($C61:$J61,1,MATCH(W58,$U58:$AB58,0))=INDEX($C61:$J61,1,MATCH(U58,$U58:$AB58,0)),0.5,0)+IF(INDEX($C61:$J61,1,MATCH(W58,$U58:$AB58,0))=INDEX($C61:$J61,1,MATCH(V58,$U58:$AB58,0)),0.5,0)+IF(INDEX($C61:$J61,1,MATCH(W58,$U58:$AB58,0))=INDEX($C61:$J61,1,MATCH(X58,$U58:$AB58,0)),-0.5,0)+IF(INDEX($C61:$J61,1,MATCH(W58,$U58:$AB58,0))=INDEX($C61:$J61,1,MATCH(Y58,$U58:$AB58,0)),-0.5,0))</f>
        <v>0.5</v>
      </c>
      <c r="X61" s="92">
        <f>IF(F58="","",IF(INDEX($C61:$J61,1,MATCH(X58,$U58:$AB58,0))=INDEX($C61:$J61,1,MATCH(V58,$U58:$AB58,0)),0.5,0)+IF(INDEX($C61:$J61,1,MATCH(X58,$U58:$AB58,0))=INDEX($C61:$J61,1,MATCH(W58,$U58:$AB58,0)),0.5,0)+IF(INDEX($C61:$J61,1,MATCH(X58,$U58:$AB58,0))=INDEX($C61:$J61,1,MATCH(Y58,$U58:$AB58,0)),-0.5,0)+IF(INDEX($C61:$J61,1,MATCH(X58,$U58:$AB58,0))=INDEX($C61:$J61,1,MATCH(Z58,$U58:$AB58,0)),-0.5,0))</f>
        <v>0</v>
      </c>
      <c r="Y61" s="92" t="str">
        <f>IF(G58="","",IF(INDEX($C61:$J61,1,MATCH(Y58,$U58:$AB58,0))=INDEX($C61:$J61,1,MATCH(W58,$U58:$AB58,0)),0.5,0)+IF(INDEX($C61:$J61,1,MATCH(Y58,$U58:$AB58,0))=INDEX($C61:$J61,1,MATCH(X58,$U58:$AB58,0)),0.5,0)+IF(INDEX($C61:$J61,1,MATCH(Y58,$U58:$AB58,0))=INDEX($C61:$J61,1,MATCH(Z58,$U58:$AB58,0)),-0.5,0)+IF(INDEX($C61:$J61,1,MATCH(Y58,$U58:$AB58,0))=INDEX($C61:$J61,1,MATCH(AA58,$U58:$AB58,0)),-0.5,0))</f>
        <v/>
      </c>
      <c r="Z61" s="92" t="str">
        <f>IF(H58="","",IF(INDEX($C61:$J61,1,MATCH(Z58,$U58:$AB58,0))=INDEX($C61:$J61,1,MATCH(X58,$U58:$AB58,0)),0.5,0)+IF(INDEX($C61:$J61,1,MATCH(Z58,$U58:$AB58,0))=INDEX($C61:$J61,1,MATCH(Y58,$U58:$AB58,0)),0.5,0)+IF(INDEX($C61:$J61,1,MATCH(Z58,$U58:$AB58,0))=INDEX($C61:$J61,1,MATCH(AA58,$U58:$AB58,0)),-0.5,0)+IF(INDEX($C61:$J61,1,MATCH(Z58,$U58:$AB58,0))=INDEX($C61:$J61,1,MATCH(AB58,$U58:$AB58,0)),-0.5,0))</f>
        <v/>
      </c>
      <c r="AA61" s="92" t="str">
        <f>IF(I58="","",IF(INDEX($C61:$J61,1,MATCH(AA58,$U58:$AB58,0))=INDEX($C61:$J61,1,MATCH(Y58,$U58:$AB58,0)),0.5,0)+IF(INDEX($C61:$J61,1,MATCH(AA58,$U58:$AB58,0))=INDEX($C61:$J61,1,MATCH(Z58,$U58:$AB58,0)),0.5,0)+IF(INDEX($C61:$J61,1,MATCH(AA58,$U58:$AB58,0))=INDEX($C61:$J61,1,MATCH(AB58,$U58:$AB58,0)),-0.5,0))</f>
        <v/>
      </c>
      <c r="AB61" s="92" t="str">
        <f>IF(J58="","",IF(INDEX($C61:$J61,1,MATCH(AB58,$U58:$AB58,0))=INDEX($C61:$J61,1,MATCH(Z58,$U58:$AB58,0)),0.5,0)+IF(INDEX($C61:$J61,1,MATCH(AB58,$U58:$AB58,0))=INDEX($C61:$J61,1,MATCH(AA58,$U58:$AB58,0)),0.5,0))</f>
        <v/>
      </c>
    </row>
    <row r="62" spans="1:28" ht="28.8" x14ac:dyDescent="0.3">
      <c r="A62" s="38" t="s">
        <v>44</v>
      </c>
      <c r="B62" s="45"/>
      <c r="K62" s="105"/>
      <c r="L62" s="106">
        <f>SUM(L5:L61)</f>
        <v>112.5</v>
      </c>
      <c r="M62" s="107">
        <f>SUM(M5:M61)</f>
        <v>125</v>
      </c>
      <c r="N62" s="107">
        <f>SUM(N6:N61)</f>
        <v>66</v>
      </c>
      <c r="O62" s="107">
        <f>SUM(O5:O61)</f>
        <v>27.5</v>
      </c>
      <c r="P62" s="107">
        <f>SUM(P5:P61)</f>
        <v>60</v>
      </c>
      <c r="Q62" s="107">
        <f>SUM(Q5:Q61)</f>
        <v>0</v>
      </c>
      <c r="R62" s="107">
        <f>SUM(R5:R61)</f>
        <v>0</v>
      </c>
      <c r="S62" s="108">
        <f>SUM(S5:S61)</f>
        <v>100</v>
      </c>
    </row>
  </sheetData>
  <mergeCells count="25">
    <mergeCell ref="B54:B57"/>
    <mergeCell ref="B58:B61"/>
    <mergeCell ref="B26:B27"/>
    <mergeCell ref="A26:A27"/>
    <mergeCell ref="B28:B29"/>
    <mergeCell ref="A28:A29"/>
    <mergeCell ref="B30:B33"/>
    <mergeCell ref="A54:A61"/>
    <mergeCell ref="B34:B37"/>
    <mergeCell ref="B46:B49"/>
    <mergeCell ref="B50:B53"/>
    <mergeCell ref="B22:B25"/>
    <mergeCell ref="A18:A25"/>
    <mergeCell ref="A30:A37"/>
    <mergeCell ref="A46:A53"/>
    <mergeCell ref="B18:B21"/>
    <mergeCell ref="A38:A45"/>
    <mergeCell ref="B38:B41"/>
    <mergeCell ref="B42:B45"/>
    <mergeCell ref="B6:B9"/>
    <mergeCell ref="B2:B5"/>
    <mergeCell ref="A2:A9"/>
    <mergeCell ref="B14:B17"/>
    <mergeCell ref="A10:A17"/>
    <mergeCell ref="B10:B13"/>
  </mergeCells>
  <pageMargins left="0.70866141732283472" right="0.70866141732283472" top="0.74803149606299213" bottom="0.74803149606299213" header="0.31496062992125984" footer="0.31496062992125984"/>
  <pageSetup paperSize="9" scale="61" orientation="landscape" horizont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B62"/>
  <sheetViews>
    <sheetView topLeftCell="H1" zoomScaleNormal="100" workbookViewId="0">
      <pane ySplit="1" topLeftCell="A35" activePane="bottomLeft" state="frozen"/>
      <selection activeCell="A2" sqref="A2:A9"/>
      <selection pane="bottomLeft" activeCell="AB38" sqref="AB38"/>
    </sheetView>
  </sheetViews>
  <sheetFormatPr defaultRowHeight="13.8" x14ac:dyDescent="0.25"/>
  <cols>
    <col min="1" max="1" width="26.8984375" bestFit="1" customWidth="1"/>
    <col min="3" max="3" width="14.3984375" bestFit="1" customWidth="1"/>
    <col min="4" max="5" width="17.09765625" bestFit="1" customWidth="1"/>
    <col min="6" max="6" width="17.3984375" customWidth="1"/>
    <col min="7" max="7" width="14.69921875" bestFit="1" customWidth="1"/>
    <col min="8" max="8" width="14.19921875" bestFit="1" customWidth="1"/>
    <col min="9" max="10" width="11.5" customWidth="1"/>
    <col min="11" max="11" width="4.09765625" customWidth="1"/>
    <col min="12" max="12" width="7.5" bestFit="1" customWidth="1"/>
    <col min="13" max="13" width="7.09765625" bestFit="1" customWidth="1"/>
    <col min="14" max="14" width="9.09765625" bestFit="1" customWidth="1"/>
    <col min="15" max="15" width="9.09765625" customWidth="1"/>
    <col min="16" max="16" width="7.69921875" bestFit="1" customWidth="1"/>
    <col min="17" max="17" width="5.69921875" bestFit="1" customWidth="1"/>
    <col min="18" max="18" width="7.19921875" bestFit="1" customWidth="1"/>
    <col min="19" max="19" width="8.09765625" bestFit="1" customWidth="1"/>
    <col min="20" max="20" width="4.3984375" customWidth="1"/>
    <col min="21" max="22" width="9" customWidth="1"/>
    <col min="23" max="23" width="13.3984375" customWidth="1"/>
    <col min="24" max="27" width="9" customWidth="1"/>
  </cols>
  <sheetData>
    <row r="1" spans="1:28" ht="14.4" x14ac:dyDescent="0.25">
      <c r="A1" s="37" t="s">
        <v>11</v>
      </c>
      <c r="B1" s="37"/>
      <c r="C1" s="34" t="s">
        <v>12</v>
      </c>
      <c r="D1" s="34" t="s">
        <v>13</v>
      </c>
      <c r="E1" s="34" t="s">
        <v>14</v>
      </c>
      <c r="F1" s="34" t="s">
        <v>15</v>
      </c>
      <c r="G1" s="34" t="s">
        <v>37</v>
      </c>
      <c r="H1" s="34" t="s">
        <v>38</v>
      </c>
      <c r="I1" s="34" t="s">
        <v>39</v>
      </c>
      <c r="J1" s="34" t="s">
        <v>66</v>
      </c>
      <c r="K1" s="65"/>
      <c r="L1" s="35" t="s">
        <v>53</v>
      </c>
      <c r="M1" s="35" t="s">
        <v>54</v>
      </c>
      <c r="N1" s="35" t="s">
        <v>55</v>
      </c>
      <c r="O1" s="35" t="s">
        <v>131</v>
      </c>
      <c r="P1" s="35" t="s">
        <v>56</v>
      </c>
      <c r="Q1" s="35" t="s">
        <v>57</v>
      </c>
      <c r="R1" s="35" t="s">
        <v>58</v>
      </c>
      <c r="S1" s="36" t="s">
        <v>59</v>
      </c>
      <c r="T1" s="70"/>
      <c r="U1" s="21" t="s">
        <v>12</v>
      </c>
      <c r="V1" s="21" t="s">
        <v>13</v>
      </c>
      <c r="W1" s="21" t="s">
        <v>14</v>
      </c>
      <c r="X1" s="21" t="s">
        <v>15</v>
      </c>
      <c r="Y1" s="21" t="s">
        <v>37</v>
      </c>
      <c r="Z1" s="21" t="s">
        <v>38</v>
      </c>
      <c r="AA1" s="21" t="s">
        <v>39</v>
      </c>
      <c r="AB1" s="21" t="s">
        <v>66</v>
      </c>
    </row>
    <row r="2" spans="1:28" ht="14.4" x14ac:dyDescent="0.25">
      <c r="A2" s="124" t="s">
        <v>28</v>
      </c>
      <c r="B2" s="123" t="s">
        <v>17</v>
      </c>
      <c r="C2" s="76">
        <v>236</v>
      </c>
      <c r="D2" s="76">
        <v>106</v>
      </c>
      <c r="E2" s="76">
        <v>37</v>
      </c>
      <c r="F2" s="76">
        <v>73</v>
      </c>
      <c r="G2" s="76"/>
      <c r="H2" s="76"/>
      <c r="I2" s="76"/>
      <c r="J2" s="87"/>
      <c r="K2" s="74"/>
      <c r="L2" s="43"/>
      <c r="M2" s="26"/>
      <c r="N2" s="26"/>
      <c r="O2" s="26"/>
      <c r="P2" s="26"/>
      <c r="Q2" s="26"/>
      <c r="R2" s="26"/>
      <c r="S2" s="31"/>
      <c r="T2" s="71"/>
      <c r="U2" s="92" t="str">
        <f>IF(C2="","",IF(ISERROR(VLOOKUP(C2,Athletes!$A:$C,3,FALSE)),"?",VLOOKUP(C2,Athletes!$A:$C,3,FALSE)))</f>
        <v>Worthing</v>
      </c>
      <c r="V2" s="92" t="str">
        <f>IF(D2="","",IF(ISERROR(VLOOKUP(D2,Athletes!$A:$C,3,FALSE)),"?",VLOOKUP(D2,Athletes!$A:$C,3,FALSE)))</f>
        <v>Chichester</v>
      </c>
      <c r="W2" s="92" t="str">
        <f>IF(E2="","",IF(ISERROR(VLOOKUP(E2,Athletes!$A:$C,3,FALSE)),"?",VLOOKUP(E2,Athletes!$A:$C,3,FALSE)))</f>
        <v>Brighton</v>
      </c>
      <c r="X2" s="92" t="str">
        <f>IF(F2="","",IF(ISERROR(VLOOKUP(F2,Athletes!$A:$C,3,FALSE)),"?",VLOOKUP(F2,Athletes!$A:$C,3,FALSE)))</f>
        <v>Crawley</v>
      </c>
      <c r="Y2" s="92" t="str">
        <f>IF(G2="","",IF(ISERROR(VLOOKUP(G2,Athletes!$A:$C,3,FALSE)),"?",VLOOKUP(G2,Athletes!$A:$C,3,FALSE)))</f>
        <v/>
      </c>
      <c r="Z2" s="92" t="str">
        <f>IF(H2="","",IF(ISERROR(VLOOKUP(H2,Athletes!$A:$C,3,FALSE)),"?",VLOOKUP(H2,Athletes!$A:$C,3,FALSE)))</f>
        <v/>
      </c>
      <c r="AA2" s="92" t="str">
        <f>IF(I2="","",IF(ISERROR(VLOOKUP(I2,Athletes!$A:$C,3,FALSE)),"?",VLOOKUP(I2,Athletes!$A:$C,3,FALSE)))</f>
        <v/>
      </c>
      <c r="AB2" s="92" t="str">
        <f>IF(J2="","",IF(ISERROR(VLOOKUP(J2,Athletes!$A:$C,3,FALSE)),"?",VLOOKUP(J2,Athletes!$A:$C,3,FALSE)))</f>
        <v/>
      </c>
    </row>
    <row r="3" spans="1:28" ht="14.4" x14ac:dyDescent="0.25">
      <c r="A3" s="124"/>
      <c r="B3" s="124"/>
      <c r="C3" s="88" t="str">
        <f>IF(C2="","",IF(ISERROR(VLOOKUP(C2,Athletes!$A:$B,2,FALSE)),"?",VLOOKUP(C2,Athletes!$A:$B,2,FALSE)))</f>
        <v>Ryan Ansell</v>
      </c>
      <c r="D3" s="88" t="str">
        <f>IF(D2="","",IF(ISERROR(VLOOKUP(D2,Athletes!$A:$B,2,FALSE)),"?",VLOOKUP(D2,Athletes!$A:$B,2,FALSE)))</f>
        <v>Harry Clarke</v>
      </c>
      <c r="E3" s="88" t="str">
        <f>IF(E2="","",IF(ISERROR(VLOOKUP(E2,Athletes!$A:$B,2,FALSE)),"?",VLOOKUP(E2,Athletes!$A:$B,2,FALSE)))</f>
        <v>Dylan Parr</v>
      </c>
      <c r="F3" s="88" t="str">
        <f>IF(F2="","",IF(ISERROR(VLOOKUP(F2,Athletes!$A:$B,2,FALSE)),"?",VLOOKUP(F2,Athletes!$A:$B,2,FALSE)))</f>
        <v>Reece Taylor</v>
      </c>
      <c r="G3" s="88" t="str">
        <f>IF(G2="","",IF(ISERROR(VLOOKUP(G2,Athletes!$A:$B,2,FALSE)),"?",VLOOKUP(G2,Athletes!$A:$B,2,FALSE)))</f>
        <v/>
      </c>
      <c r="H3" s="88" t="str">
        <f>IF(H2="","",IF(ISERROR(VLOOKUP(H2,Athletes!$A:$B,2,FALSE)),"?",VLOOKUP(H2,Athletes!$A:$B,2,FALSE)))</f>
        <v/>
      </c>
      <c r="I3" s="88" t="str">
        <f>IF(I2="","",IF(ISERROR(VLOOKUP(I2,Athletes!$A:$B,2,FALSE)),"?",VLOOKUP(I2,Athletes!$A:$B,2,FALSE)))</f>
        <v/>
      </c>
      <c r="J3" s="89" t="str">
        <f>IF(J2="","",IF(ISERROR(VLOOKUP(J2,Athletes!$A:$B,2,FALSE)),"?",VLOOKUP(J2,Athletes!$A:$B,2,FALSE)))</f>
        <v/>
      </c>
      <c r="K3" s="74"/>
      <c r="L3" s="44"/>
      <c r="M3" s="22"/>
      <c r="N3" s="22"/>
      <c r="O3" s="22"/>
      <c r="P3" s="22"/>
      <c r="Q3" s="22"/>
      <c r="R3" s="22"/>
      <c r="S3" s="30"/>
      <c r="T3" s="71"/>
      <c r="U3" s="18"/>
      <c r="V3" s="18"/>
      <c r="W3" s="18"/>
      <c r="X3" s="18"/>
      <c r="Y3" s="18"/>
      <c r="Z3" s="18"/>
      <c r="AA3" s="18"/>
      <c r="AB3" s="18"/>
    </row>
    <row r="4" spans="1:28" ht="14.4" x14ac:dyDescent="0.25">
      <c r="A4" s="124"/>
      <c r="B4" s="124"/>
      <c r="C4" s="88" t="str">
        <f>IF(C2="","",IF(ISERROR(VLOOKUP(C2,Athletes!$A:$C,3,FALSE)),"?",VLOOKUP(C2,Athletes!$A:$C,3,FALSE)))</f>
        <v>Worthing</v>
      </c>
      <c r="D4" s="88" t="str">
        <f>IF(D2="","",IF(ISERROR(VLOOKUP(D2,Athletes!$A:$C,3,FALSE)),"?",VLOOKUP(D2,Athletes!$A:$C,3,FALSE)))</f>
        <v>Chichester</v>
      </c>
      <c r="E4" s="88" t="str">
        <f>IF(E2="","",IF(ISERROR(VLOOKUP(E2,Athletes!$A:$C,3,FALSE)),"?",VLOOKUP(E2,Athletes!$A:$C,3,FALSE)))</f>
        <v>Brighton</v>
      </c>
      <c r="F4" s="88" t="str">
        <f>IF(F2="","",IF(ISERROR(VLOOKUP(F2,Athletes!$A:$C,3,FALSE)),"?",VLOOKUP(F2,Athletes!$A:$C,3,FALSE)))</f>
        <v>Crawley</v>
      </c>
      <c r="G4" s="88" t="str">
        <f>IF(G2="","",IF(ISERROR(VLOOKUP(G2,Athletes!$A:$C,3,FALSE)),"?",VLOOKUP(G2,Athletes!$A:$C,3,FALSE)))</f>
        <v/>
      </c>
      <c r="H4" s="88" t="str">
        <f>IF(H2="","",IF(ISERROR(VLOOKUP(H2,Athletes!$A:$C,3,FALSE)),"?",VLOOKUP(H2,Athletes!$A:$C,3,FALSE)))</f>
        <v/>
      </c>
      <c r="I4" s="88" t="str">
        <f>IF(I2="","",IF(ISERROR(VLOOKUP(I2,Athletes!$A:$C,3,FALSE)),"?",VLOOKUP(I2,Athletes!$A:$C,3,FALSE)))</f>
        <v/>
      </c>
      <c r="J4" s="89" t="str">
        <f>IF(J2="","",IF(ISERROR(VLOOKUP(J2,Athletes!$A:$C,3,FALSE)),"?",VLOOKUP(J2,Athletes!$A:$C,3,FALSE)))</f>
        <v/>
      </c>
      <c r="K4" s="74"/>
      <c r="L4" s="44"/>
      <c r="M4" s="22"/>
      <c r="N4" s="22"/>
      <c r="O4" s="22"/>
      <c r="P4" s="22"/>
      <c r="Q4" s="22"/>
      <c r="R4" s="22"/>
      <c r="S4" s="30"/>
      <c r="T4" s="71"/>
      <c r="U4" s="18"/>
      <c r="V4" s="18"/>
      <c r="W4" s="18"/>
      <c r="X4" s="18"/>
      <c r="Y4" s="18"/>
      <c r="Z4" s="18"/>
      <c r="AA4" s="18"/>
      <c r="AB4" s="18"/>
    </row>
    <row r="5" spans="1:28" ht="14.4" x14ac:dyDescent="0.25">
      <c r="A5" s="124"/>
      <c r="B5" s="125"/>
      <c r="C5" s="40">
        <v>23.8</v>
      </c>
      <c r="D5" s="40">
        <v>24.9</v>
      </c>
      <c r="E5" s="40">
        <v>25</v>
      </c>
      <c r="F5" s="40">
        <v>25.3</v>
      </c>
      <c r="G5" s="40"/>
      <c r="H5" s="40"/>
      <c r="I5" s="40"/>
      <c r="J5" s="52"/>
      <c r="K5" s="65"/>
      <c r="L5" s="92">
        <f t="shared" ref="L5:S5" si="0">IF(ISERROR(MATCH(L$1,$U2:$AB2,0)),"",9-MATCH(L$1,$U2:$AB2,0))</f>
        <v>6</v>
      </c>
      <c r="M5" s="92">
        <f t="shared" si="0"/>
        <v>5</v>
      </c>
      <c r="N5" s="92">
        <f t="shared" si="0"/>
        <v>7</v>
      </c>
      <c r="O5" s="92" t="str">
        <f t="shared" si="0"/>
        <v/>
      </c>
      <c r="P5" s="92" t="str">
        <f t="shared" si="0"/>
        <v/>
      </c>
      <c r="Q5" s="92" t="str">
        <f t="shared" si="0"/>
        <v/>
      </c>
      <c r="R5" s="92" t="str">
        <f t="shared" si="0"/>
        <v/>
      </c>
      <c r="S5" s="92">
        <f t="shared" si="0"/>
        <v>8</v>
      </c>
      <c r="T5" s="72"/>
      <c r="U5" s="18"/>
      <c r="V5" s="18"/>
      <c r="W5" s="18"/>
      <c r="X5" s="18"/>
      <c r="Y5" s="18"/>
      <c r="Z5" s="18"/>
      <c r="AA5" s="18"/>
      <c r="AB5" s="18"/>
    </row>
    <row r="6" spans="1:28" ht="14.4" x14ac:dyDescent="0.25">
      <c r="A6" s="124"/>
      <c r="B6" s="124" t="s">
        <v>18</v>
      </c>
      <c r="C6" s="14">
        <v>105</v>
      </c>
      <c r="D6" s="14">
        <v>72</v>
      </c>
      <c r="E6" s="14">
        <v>240</v>
      </c>
      <c r="F6" s="14"/>
      <c r="G6" s="14"/>
      <c r="H6" s="14"/>
      <c r="I6" s="14"/>
      <c r="J6" s="41"/>
      <c r="K6" s="65"/>
      <c r="L6" s="22"/>
      <c r="M6" s="22"/>
      <c r="N6" s="22"/>
      <c r="O6" s="22"/>
      <c r="P6" s="22"/>
      <c r="Q6" s="22"/>
      <c r="R6" s="22"/>
      <c r="S6" s="30"/>
      <c r="T6" s="71"/>
      <c r="U6" s="92" t="str">
        <f>IF(C6="","",IF(ISERROR(VLOOKUP(C6,Athletes!$A:$C,3,FALSE)),"?",VLOOKUP(C6,Athletes!$A:$C,3,FALSE)))</f>
        <v>Chichester</v>
      </c>
      <c r="V6" s="92" t="str">
        <f>IF(D6="","",IF(ISERROR(VLOOKUP(D6,Athletes!$A:$C,3,FALSE)),"?",VLOOKUP(D6,Athletes!$A:$C,3,FALSE)))</f>
        <v>Crawley</v>
      </c>
      <c r="W6" s="92" t="str">
        <f>IF(E6="","",IF(ISERROR(VLOOKUP(E6,Athletes!$A:$C,3,FALSE)),"?",VLOOKUP(E6,Athletes!$A:$C,3,FALSE)))</f>
        <v>Worthing</v>
      </c>
      <c r="X6" s="92" t="str">
        <f>IF(F6="","",IF(ISERROR(VLOOKUP(F6,Athletes!$A:$C,3,FALSE)),"?",VLOOKUP(F6,Athletes!$A:$C,3,FALSE)))</f>
        <v/>
      </c>
      <c r="Y6" s="92" t="str">
        <f>IF(G6="","",IF(ISERROR(VLOOKUP(G6,Athletes!$A:$C,3,FALSE)),"?",VLOOKUP(G6,Athletes!$A:$C,3,FALSE)))</f>
        <v/>
      </c>
      <c r="Z6" s="92" t="str">
        <f>IF(H6="","",IF(ISERROR(VLOOKUP(H6,Athletes!$A:$C,3,FALSE)),"?",VLOOKUP(H6,Athletes!$A:$C,3,FALSE)))</f>
        <v/>
      </c>
      <c r="AA6" s="92" t="str">
        <f>IF(I6="","",IF(ISERROR(VLOOKUP(I6,Athletes!$A:$C,3,FALSE)),"?",VLOOKUP(I6,Athletes!$A:$C,3,FALSE)))</f>
        <v/>
      </c>
      <c r="AB6" s="92" t="str">
        <f>IF(J6="","",IF(ISERROR(VLOOKUP(J6,Athletes!$A:$C,3,FALSE)),"?",VLOOKUP(J6,Athletes!$A:$C,3,FALSE)))</f>
        <v/>
      </c>
    </row>
    <row r="7" spans="1:28" ht="14.4" x14ac:dyDescent="0.25">
      <c r="A7" s="124"/>
      <c r="B7" s="124"/>
      <c r="C7" s="92" t="str">
        <f>IF(C6="","",IF(ISERROR(VLOOKUP(C6,Athletes!$A:$B,2,FALSE)),"?",VLOOKUP(C6,Athletes!$A:$B,2,FALSE)))</f>
        <v>Austin Stack</v>
      </c>
      <c r="D7" s="92" t="str">
        <f>IF(D6="","",IF(ISERROR(VLOOKUP(D6,Athletes!$A:$B,2,FALSE)),"?",VLOOKUP(D6,Athletes!$A:$B,2,FALSE)))</f>
        <v>Gabriel Shaw</v>
      </c>
      <c r="E7" s="92" t="str">
        <f>IF(E6="","",IF(ISERROR(VLOOKUP(E6,Athletes!$A:$B,2,FALSE)),"?",VLOOKUP(E6,Athletes!$A:$B,2,FALSE)))</f>
        <v>Callum Hogan</v>
      </c>
      <c r="F7" s="92" t="str">
        <f>IF(F6="","",IF(ISERROR(VLOOKUP(F6,Athletes!$A:$B,2,FALSE)),"?",VLOOKUP(F6,Athletes!$A:$B,2,FALSE)))</f>
        <v/>
      </c>
      <c r="G7" s="92" t="str">
        <f>IF(G6="","",IF(ISERROR(VLOOKUP(G6,Athletes!$A:$B,2,FALSE)),"?",VLOOKUP(G6,Athletes!$A:$B,2,FALSE)))</f>
        <v/>
      </c>
      <c r="H7" s="92" t="str">
        <f>IF(H6="","",IF(ISERROR(VLOOKUP(H6,Athletes!$A:$B,2,FALSE)),"?",VLOOKUP(H6,Athletes!$A:$B,2,FALSE)))</f>
        <v/>
      </c>
      <c r="I7" s="92" t="str">
        <f>IF(I6="","",IF(ISERROR(VLOOKUP(I6,Athletes!$A:$B,2,FALSE)),"?",VLOOKUP(I6,Athletes!$A:$B,2,FALSE)))</f>
        <v/>
      </c>
      <c r="J7" s="92" t="str">
        <f>IF(J6="","",IF(ISERROR(VLOOKUP(J6,Athletes!$A:$B,2,FALSE)),"?",VLOOKUP(J6,Athletes!$A:$B,2,FALSE)))</f>
        <v/>
      </c>
      <c r="K7" s="65"/>
      <c r="L7" s="22"/>
      <c r="M7" s="22"/>
      <c r="N7" s="22"/>
      <c r="O7" s="22"/>
      <c r="P7" s="22"/>
      <c r="Q7" s="22"/>
      <c r="R7" s="22"/>
      <c r="S7" s="30"/>
      <c r="T7" s="71"/>
      <c r="U7" s="18"/>
      <c r="V7" s="18"/>
      <c r="W7" s="18"/>
      <c r="X7" s="18"/>
      <c r="Y7" s="18"/>
      <c r="Z7" s="18"/>
      <c r="AA7" s="18"/>
      <c r="AB7" s="18"/>
    </row>
    <row r="8" spans="1:28" ht="14.4" x14ac:dyDescent="0.25">
      <c r="A8" s="124"/>
      <c r="B8" s="124"/>
      <c r="C8" s="92" t="str">
        <f>IF(C6="","",IF(ISERROR(VLOOKUP(C6,Athletes!$A:$C,3,FALSE)),"?",VLOOKUP(C6,Athletes!$A:$C,3,FALSE)))</f>
        <v>Chichester</v>
      </c>
      <c r="D8" s="92" t="str">
        <f>IF(D6="","",IF(ISERROR(VLOOKUP(D6,Athletes!$A:$C,3,FALSE)),"?",VLOOKUP(D6,Athletes!$A:$C,3,FALSE)))</f>
        <v>Crawley</v>
      </c>
      <c r="E8" s="92" t="str">
        <f>IF(E6="","",IF(ISERROR(VLOOKUP(E6,Athletes!$A:$C,3,FALSE)),"?",VLOOKUP(E6,Athletes!$A:$C,3,FALSE)))</f>
        <v>Worthing</v>
      </c>
      <c r="F8" s="92" t="str">
        <f>IF(F6="","",IF(ISERROR(VLOOKUP(F6,Athletes!$A:$C,3,FALSE)),"?",VLOOKUP(F6,Athletes!$A:$C,3,FALSE)))</f>
        <v/>
      </c>
      <c r="G8" s="92" t="str">
        <f>IF(G6="","",IF(ISERROR(VLOOKUP(G6,Athletes!$A:$C,3,FALSE)),"?",VLOOKUP(G6,Athletes!$A:$C,3,FALSE)))</f>
        <v/>
      </c>
      <c r="H8" s="92" t="str">
        <f>IF(H6="","",IF(ISERROR(VLOOKUP(H6,Athletes!$A:$C,3,FALSE)),"?",VLOOKUP(H6,Athletes!$A:$C,3,FALSE)))</f>
        <v/>
      </c>
      <c r="I8" s="92" t="str">
        <f>IF(I6="","",IF(ISERROR(VLOOKUP(I6,Athletes!$A:$C,3,FALSE)),"?",VLOOKUP(I6,Athletes!$A:$C,3,FALSE)))</f>
        <v/>
      </c>
      <c r="J8" s="92" t="str">
        <f>IF(J6="","",IF(ISERROR(VLOOKUP(J6,Athletes!$A:$C,3,FALSE)),"?",VLOOKUP(J6,Athletes!$A:$C,3,FALSE)))</f>
        <v/>
      </c>
      <c r="K8" s="65"/>
      <c r="L8" s="22"/>
      <c r="M8" s="22"/>
      <c r="N8" s="22"/>
      <c r="O8" s="22"/>
      <c r="P8" s="22"/>
      <c r="Q8" s="22"/>
      <c r="R8" s="22"/>
      <c r="S8" s="30"/>
      <c r="T8" s="71"/>
      <c r="U8" s="18"/>
      <c r="V8" s="18"/>
      <c r="W8" s="18"/>
      <c r="X8" s="18"/>
      <c r="Y8" s="18"/>
      <c r="Z8" s="18"/>
      <c r="AA8" s="18"/>
      <c r="AB8" s="18"/>
    </row>
    <row r="9" spans="1:28" ht="14.4" x14ac:dyDescent="0.25">
      <c r="A9" s="125"/>
      <c r="B9" s="125"/>
      <c r="C9" s="24">
        <v>24.9</v>
      </c>
      <c r="D9" s="24">
        <v>26.3</v>
      </c>
      <c r="E9" s="24">
        <v>27.8</v>
      </c>
      <c r="F9" s="24"/>
      <c r="G9" s="24"/>
      <c r="H9" s="24"/>
      <c r="I9" s="24"/>
      <c r="J9" s="42"/>
      <c r="K9" s="65"/>
      <c r="L9" s="92" t="str">
        <f t="shared" ref="L9:S9" si="1">IF(ISERROR(MATCH(L$1,$U6:$AB6,0)),"",9-MATCH(L$1,$U6:$AB6,0))</f>
        <v/>
      </c>
      <c r="M9" s="92">
        <f t="shared" si="1"/>
        <v>7</v>
      </c>
      <c r="N9" s="92">
        <f t="shared" si="1"/>
        <v>8</v>
      </c>
      <c r="O9" s="92" t="str">
        <f t="shared" si="1"/>
        <v/>
      </c>
      <c r="P9" s="92" t="str">
        <f t="shared" si="1"/>
        <v/>
      </c>
      <c r="Q9" s="92" t="str">
        <f t="shared" si="1"/>
        <v/>
      </c>
      <c r="R9" s="92" t="str">
        <f t="shared" si="1"/>
        <v/>
      </c>
      <c r="S9" s="92">
        <f t="shared" si="1"/>
        <v>6</v>
      </c>
      <c r="T9" s="72"/>
      <c r="U9" s="18"/>
      <c r="V9" s="18"/>
      <c r="W9" s="18"/>
      <c r="X9" s="18"/>
      <c r="Y9" s="18"/>
      <c r="Z9" s="18"/>
      <c r="AA9" s="18"/>
      <c r="AB9" s="18"/>
    </row>
    <row r="10" spans="1:28" ht="14.4" x14ac:dyDescent="0.25">
      <c r="A10" s="127" t="s">
        <v>19</v>
      </c>
      <c r="B10" s="127" t="s">
        <v>17</v>
      </c>
      <c r="C10" s="25">
        <v>26</v>
      </c>
      <c r="D10" s="25">
        <v>70</v>
      </c>
      <c r="E10" s="25">
        <v>163</v>
      </c>
      <c r="F10" s="25">
        <v>215</v>
      </c>
      <c r="G10" s="25"/>
      <c r="H10" s="25"/>
      <c r="I10" s="25"/>
      <c r="J10" s="41"/>
      <c r="K10" s="65"/>
      <c r="L10" s="43"/>
      <c r="M10" s="26"/>
      <c r="N10" s="26"/>
      <c r="O10" s="26"/>
      <c r="P10" s="26"/>
      <c r="Q10" s="26"/>
      <c r="R10" s="26"/>
      <c r="S10" s="31"/>
      <c r="T10" s="71"/>
      <c r="U10" s="92" t="str">
        <f>IF(C10="","",IF(ISERROR(VLOOKUP(C10,Athletes!$A:$C,3,FALSE)),"?",VLOOKUP(C10,Athletes!$A:$C,3,FALSE)))</f>
        <v>Brighton</v>
      </c>
      <c r="V10" s="92" t="str">
        <f>IF(D10="","",IF(ISERROR(VLOOKUP(D10,Athletes!$A:$C,3,FALSE)),"?",VLOOKUP(D10,Athletes!$A:$C,3,FALSE)))</f>
        <v>Crawley</v>
      </c>
      <c r="W10" s="92" t="str">
        <f>IF(E10="","",IF(ISERROR(VLOOKUP(E10,Athletes!$A:$C,3,FALSE)),"?",VLOOKUP(E10,Athletes!$A:$C,3,FALSE)))</f>
        <v>Horsham</v>
      </c>
      <c r="X10" s="92" t="str">
        <f>IF(F10="","",IF(ISERROR(VLOOKUP(F10,Athletes!$A:$C,3,FALSE)),"?",VLOOKUP(F10,Athletes!$A:$C,3,FALSE)))</f>
        <v>Phoenix</v>
      </c>
      <c r="Y10" s="92" t="str">
        <f>IF(G10="","",IF(ISERROR(VLOOKUP(G10,Athletes!$A:$C,3,FALSE)),"?",VLOOKUP(G10,Athletes!$A:$C,3,FALSE)))</f>
        <v/>
      </c>
      <c r="Z10" s="92" t="str">
        <f>IF(H10="","",IF(ISERROR(VLOOKUP(H10,Athletes!$A:$C,3,FALSE)),"?",VLOOKUP(H10,Athletes!$A:$C,3,FALSE)))</f>
        <v/>
      </c>
      <c r="AA10" s="92" t="str">
        <f>IF(I10="","",IF(ISERROR(VLOOKUP(I10,Athletes!$A:$C,3,FALSE)),"?",VLOOKUP(I10,Athletes!$A:$C,3,FALSE)))</f>
        <v/>
      </c>
      <c r="AB10" s="92" t="str">
        <f>IF(J10="","",IF(ISERROR(VLOOKUP(J10,Athletes!$A:$C,3,FALSE)),"?",VLOOKUP(J10,Athletes!$A:$C,3,FALSE)))</f>
        <v/>
      </c>
    </row>
    <row r="11" spans="1:28" ht="14.4" x14ac:dyDescent="0.25">
      <c r="A11" s="128"/>
      <c r="B11" s="128"/>
      <c r="C11" s="92" t="str">
        <f>IF(C10="","",IF(ISERROR(VLOOKUP(C10,Athletes!$A:$B,2,FALSE)),"?",VLOOKUP(C10,Athletes!$A:$B,2,FALSE)))</f>
        <v>Oliver Holt</v>
      </c>
      <c r="D11" s="92" t="str">
        <f>IF(D10="","",IF(ISERROR(VLOOKUP(D10,Athletes!$A:$B,2,FALSE)),"?",VLOOKUP(D10,Athletes!$A:$B,2,FALSE)))</f>
        <v>Zitelu Esiefiho</v>
      </c>
      <c r="E11" s="92" t="str">
        <f>IF(E10="","",IF(ISERROR(VLOOKUP(E10,Athletes!$A:$B,2,FALSE)),"?",VLOOKUP(E10,Athletes!$A:$B,2,FALSE)))</f>
        <v>Reggie  Tydd</v>
      </c>
      <c r="F11" s="92" t="str">
        <f>IF(F10="","",IF(ISERROR(VLOOKUP(F10,Athletes!$A:$B,2,FALSE)),"?",VLOOKUP(F10,Athletes!$A:$B,2,FALSE)))</f>
        <v>Alexander Cheeseman</v>
      </c>
      <c r="G11" s="92" t="str">
        <f>IF(G10="","",IF(ISERROR(VLOOKUP(G10,Athletes!$A:$B,2,FALSE)),"?",VLOOKUP(G10,Athletes!$A:$B,2,FALSE)))</f>
        <v/>
      </c>
      <c r="H11" s="92" t="str">
        <f>IF(H10="","",IF(ISERROR(VLOOKUP(H10,Athletes!$A:$B,2,FALSE)),"?",VLOOKUP(H10,Athletes!$A:$B,2,FALSE)))</f>
        <v/>
      </c>
      <c r="I11" s="92" t="str">
        <f>IF(I10="","",IF(ISERROR(VLOOKUP(I10,Athletes!$A:$B,2,FALSE)),"?",VLOOKUP(I10,Athletes!$A:$B,2,FALSE)))</f>
        <v/>
      </c>
      <c r="J11" s="92" t="str">
        <f>IF(J10="","",IF(ISERROR(VLOOKUP(J10,Athletes!$A:$B,2,FALSE)),"?",VLOOKUP(J10,Athletes!$A:$B,2,FALSE)))</f>
        <v/>
      </c>
      <c r="K11" s="65"/>
      <c r="L11" s="44"/>
      <c r="M11" s="22"/>
      <c r="N11" s="22"/>
      <c r="O11" s="22"/>
      <c r="P11" s="22"/>
      <c r="Q11" s="22"/>
      <c r="R11" s="22"/>
      <c r="S11" s="30"/>
      <c r="T11" s="71"/>
      <c r="U11" s="18"/>
      <c r="V11" s="18"/>
      <c r="W11" s="18"/>
      <c r="X11" s="18"/>
      <c r="Y11" s="18"/>
      <c r="Z11" s="18"/>
      <c r="AA11" s="18"/>
      <c r="AB11" s="18"/>
    </row>
    <row r="12" spans="1:28" ht="14.4" x14ac:dyDescent="0.25">
      <c r="A12" s="128"/>
      <c r="B12" s="128"/>
      <c r="C12" s="92" t="str">
        <f>IF(C10="","",IF(ISERROR(VLOOKUP(C10,Athletes!$A:$C,3,FALSE)),"?",VLOOKUP(C10,Athletes!$A:$C,3,FALSE)))</f>
        <v>Brighton</v>
      </c>
      <c r="D12" s="92" t="str">
        <f>IF(D10="","",IF(ISERROR(VLOOKUP(D10,Athletes!$A:$C,3,FALSE)),"?",VLOOKUP(D10,Athletes!$A:$C,3,FALSE)))</f>
        <v>Crawley</v>
      </c>
      <c r="E12" s="92" t="str">
        <f>IF(E10="","",IF(ISERROR(VLOOKUP(E10,Athletes!$A:$C,3,FALSE)),"?",VLOOKUP(E10,Athletes!$A:$C,3,FALSE)))</f>
        <v>Horsham</v>
      </c>
      <c r="F12" s="92" t="str">
        <f>IF(F10="","",IF(ISERROR(VLOOKUP(F10,Athletes!$A:$C,3,FALSE)),"?",VLOOKUP(F10,Athletes!$A:$C,3,FALSE)))</f>
        <v>Phoenix</v>
      </c>
      <c r="G12" s="92" t="str">
        <f>IF(G11="","",IF(ISERROR(VLOOKUP(G11,Athletes!$A:$B,2,FALSE)),"?",VLOOKUP(G11,Athletes!$A:$B,2,FALSE)))</f>
        <v/>
      </c>
      <c r="H12" s="92" t="str">
        <f>IF(H11="","",IF(ISERROR(VLOOKUP(H11,Athletes!$A:$B,2,FALSE)),"?",VLOOKUP(H11,Athletes!$A:$B,2,FALSE)))</f>
        <v/>
      </c>
      <c r="I12" s="92" t="str">
        <f>IF(I11="","",IF(ISERROR(VLOOKUP(I11,Athletes!$A:$B,2,FALSE)),"?",VLOOKUP(I11,Athletes!$A:$B,2,FALSE)))</f>
        <v/>
      </c>
      <c r="J12" s="92" t="str">
        <f>IF(J10="","",IF(ISERROR(VLOOKUP(J10,Athletes!$A:$C,3,FALSE)),"?",VLOOKUP(J10,Athletes!$A:$C,3,FALSE)))</f>
        <v/>
      </c>
      <c r="K12" s="65"/>
      <c r="L12" s="44"/>
      <c r="M12" s="22"/>
      <c r="N12" s="22"/>
      <c r="O12" s="22"/>
      <c r="P12" s="22"/>
      <c r="Q12" s="22"/>
      <c r="R12" s="22"/>
      <c r="S12" s="30"/>
      <c r="T12" s="71"/>
      <c r="U12" s="18"/>
      <c r="V12" s="18"/>
      <c r="W12" s="18"/>
      <c r="X12" s="18"/>
      <c r="Y12" s="18"/>
      <c r="Z12" s="18"/>
      <c r="AA12" s="18"/>
      <c r="AB12" s="18"/>
    </row>
    <row r="13" spans="1:28" ht="14.4" x14ac:dyDescent="0.25">
      <c r="A13" s="128"/>
      <c r="B13" s="129"/>
      <c r="C13" s="77">
        <v>51.9</v>
      </c>
      <c r="D13" s="77">
        <v>52.8</v>
      </c>
      <c r="E13" s="77">
        <v>55.8</v>
      </c>
      <c r="F13" s="77">
        <v>56.1</v>
      </c>
      <c r="G13" s="77"/>
      <c r="H13" s="77"/>
      <c r="I13" s="77"/>
      <c r="J13" s="90"/>
      <c r="K13" s="65"/>
      <c r="L13" s="92">
        <f t="shared" ref="L13:S13" si="2">IF(ISERROR(MATCH(L$1,$U10:$AB10,0)),"",9-MATCH(L$1,$U10:$AB10,0))</f>
        <v>8</v>
      </c>
      <c r="M13" s="92">
        <f t="shared" si="2"/>
        <v>7</v>
      </c>
      <c r="N13" s="92" t="str">
        <f t="shared" si="2"/>
        <v/>
      </c>
      <c r="O13" s="92" t="str">
        <f t="shared" si="2"/>
        <v/>
      </c>
      <c r="P13" s="92">
        <f t="shared" si="2"/>
        <v>6</v>
      </c>
      <c r="Q13" s="92" t="str">
        <f t="shared" si="2"/>
        <v/>
      </c>
      <c r="R13" s="92">
        <f t="shared" si="2"/>
        <v>5</v>
      </c>
      <c r="S13" s="92" t="str">
        <f t="shared" si="2"/>
        <v/>
      </c>
      <c r="T13" s="72"/>
      <c r="U13" s="18"/>
      <c r="V13" s="18"/>
      <c r="W13" s="18"/>
      <c r="X13" s="18"/>
      <c r="Y13" s="18"/>
      <c r="Z13" s="18"/>
      <c r="AA13" s="18"/>
      <c r="AB13" s="18"/>
    </row>
    <row r="14" spans="1:28" ht="14.4" x14ac:dyDescent="0.25">
      <c r="A14" s="128"/>
      <c r="B14" s="128" t="s">
        <v>18</v>
      </c>
      <c r="C14" s="14">
        <v>67</v>
      </c>
      <c r="D14" s="14">
        <v>37</v>
      </c>
      <c r="E14" s="14">
        <v>240</v>
      </c>
      <c r="F14" s="14"/>
      <c r="G14" s="14"/>
      <c r="H14" s="14"/>
      <c r="I14" s="14"/>
      <c r="J14" s="41"/>
      <c r="K14" s="65"/>
      <c r="L14" s="22"/>
      <c r="M14" s="22"/>
      <c r="N14" s="22"/>
      <c r="O14" s="22"/>
      <c r="P14" s="22"/>
      <c r="Q14" s="22"/>
      <c r="R14" s="22"/>
      <c r="S14" s="30"/>
      <c r="T14" s="71"/>
      <c r="U14" s="92" t="str">
        <f>IF(C14="","",IF(ISERROR(VLOOKUP(C14,Athletes!$A:$C,3,FALSE)),"?",VLOOKUP(C14,Athletes!$A:$C,3,FALSE)))</f>
        <v>Crawley</v>
      </c>
      <c r="V14" s="92" t="str">
        <f>IF(D14="","",IF(ISERROR(VLOOKUP(D14,Athletes!$A:$C,3,FALSE)),"?",VLOOKUP(D14,Athletes!$A:$C,3,FALSE)))</f>
        <v>Brighton</v>
      </c>
      <c r="W14" s="92" t="str">
        <f>IF(E14="","",IF(ISERROR(VLOOKUP(E14,Athletes!$A:$C,3,FALSE)),"?",VLOOKUP(E14,Athletes!$A:$C,3,FALSE)))</f>
        <v>Worthing</v>
      </c>
      <c r="X14" s="92" t="str">
        <f>IF(F14="","",IF(ISERROR(VLOOKUP(F14,Athletes!$A:$C,3,FALSE)),"?",VLOOKUP(F14,Athletes!$A:$C,3,FALSE)))</f>
        <v/>
      </c>
      <c r="Y14" s="92" t="str">
        <f>IF(G14="","",IF(ISERROR(VLOOKUP(G14,Athletes!$A:$C,3,FALSE)),"?",VLOOKUP(G14,Athletes!$A:$C,3,FALSE)))</f>
        <v/>
      </c>
      <c r="Z14" s="92" t="str">
        <f>IF(H14="","",IF(ISERROR(VLOOKUP(H14,Athletes!$A:$C,3,FALSE)),"?",VLOOKUP(H14,Athletes!$A:$C,3,FALSE)))</f>
        <v/>
      </c>
      <c r="AA14" s="92" t="str">
        <f>IF(I14="","",IF(ISERROR(VLOOKUP(I14,Athletes!$A:$C,3,FALSE)),"?",VLOOKUP(I14,Athletes!$A:$C,3,FALSE)))</f>
        <v/>
      </c>
      <c r="AB14" s="92" t="str">
        <f>IF(J14="","",IF(ISERROR(VLOOKUP(J14,Athletes!$A:$C,3,FALSE)),"?",VLOOKUP(J14,Athletes!$A:$C,3,FALSE)))</f>
        <v/>
      </c>
    </row>
    <row r="15" spans="1:28" ht="14.4" x14ac:dyDescent="0.25">
      <c r="A15" s="128"/>
      <c r="B15" s="128"/>
      <c r="C15" s="92" t="str">
        <f>IF(C14="","",IF(ISERROR(VLOOKUP(C14,Athletes!$A:$B,2,FALSE)),"?",VLOOKUP(C14,Athletes!$A:$B,2,FALSE)))</f>
        <v>Ferdinand Akpoveta</v>
      </c>
      <c r="D15" s="92" t="str">
        <f>IF(D14="","",IF(ISERROR(VLOOKUP(D14,Athletes!$A:$B,2,FALSE)),"?",VLOOKUP(D14,Athletes!$A:$B,2,FALSE)))</f>
        <v>Dylan Parr</v>
      </c>
      <c r="E15" s="92" t="str">
        <f>IF(E14="","",IF(ISERROR(VLOOKUP(E14,Athletes!$A:$B,2,FALSE)),"?",VLOOKUP(E14,Athletes!$A:$B,2,FALSE)))</f>
        <v>Callum Hogan</v>
      </c>
      <c r="F15" s="92" t="str">
        <f>IF(F14="","",IF(ISERROR(VLOOKUP(F14,Athletes!$A:$B,2,FALSE)),"?",VLOOKUP(F14,Athletes!$A:$B,2,FALSE)))</f>
        <v/>
      </c>
      <c r="G15" s="92" t="str">
        <f>IF(G14="","",IF(ISERROR(VLOOKUP(G14,Athletes!$A:$B,2,FALSE)),"?",VLOOKUP(G14,Athletes!$A:$B,2,FALSE)))</f>
        <v/>
      </c>
      <c r="H15" s="92" t="str">
        <f>IF(H14="","",IF(ISERROR(VLOOKUP(H14,Athletes!$A:$B,2,FALSE)),"?",VLOOKUP(H14,Athletes!$A:$B,2,FALSE)))</f>
        <v/>
      </c>
      <c r="I15" s="92" t="str">
        <f>IF(I14="","",IF(ISERROR(VLOOKUP(I14,Athletes!$A:$B,2,FALSE)),"?",VLOOKUP(I14,Athletes!$A:$B,2,FALSE)))</f>
        <v/>
      </c>
      <c r="J15" s="92" t="str">
        <f>IF(J14="","",IF(ISERROR(VLOOKUP(J14,Athletes!$A:$B,2,FALSE)),"?",VLOOKUP(J14,Athletes!$A:$B,2,FALSE)))</f>
        <v/>
      </c>
      <c r="K15" s="65"/>
      <c r="L15" s="22"/>
      <c r="M15" s="22"/>
      <c r="N15" s="22"/>
      <c r="O15" s="22"/>
      <c r="P15" s="22"/>
      <c r="Q15" s="22"/>
      <c r="R15" s="22"/>
      <c r="S15" s="30"/>
      <c r="T15" s="71"/>
      <c r="U15" s="18"/>
      <c r="V15" s="18"/>
      <c r="W15" s="18"/>
      <c r="X15" s="18"/>
      <c r="Y15" s="18"/>
      <c r="Z15" s="18"/>
      <c r="AA15" s="18"/>
      <c r="AB15" s="18"/>
    </row>
    <row r="16" spans="1:28" ht="14.4" x14ac:dyDescent="0.25">
      <c r="A16" s="128"/>
      <c r="B16" s="128"/>
      <c r="C16" s="92" t="str">
        <f>IF(C14="","",IF(ISERROR(VLOOKUP(C14,Athletes!$A:$C,3,FALSE)),"?",VLOOKUP(C14,Athletes!$A:$C,3,FALSE)))</f>
        <v>Crawley</v>
      </c>
      <c r="D16" s="92" t="str">
        <f>IF(D14="","",IF(ISERROR(VLOOKUP(D14,Athletes!$A:$C,3,FALSE)),"?",VLOOKUP(D14,Athletes!$A:$C,3,FALSE)))</f>
        <v>Brighton</v>
      </c>
      <c r="E16" s="92" t="str">
        <f>IF(E14="","",IF(ISERROR(VLOOKUP(E14,Athletes!$A:$C,3,FALSE)),"?",VLOOKUP(E14,Athletes!$A:$C,3,FALSE)))</f>
        <v>Worthing</v>
      </c>
      <c r="F16" s="92" t="str">
        <f>IF(F14="","",IF(ISERROR(VLOOKUP(F14,Athletes!$A:$C,3,FALSE)),"?",VLOOKUP(F14,Athletes!$A:$C,3,FALSE)))</f>
        <v/>
      </c>
      <c r="G16" s="92" t="str">
        <f>IF(G15="","",IF(ISERROR(VLOOKUP(G15,Athletes!$A:$B,2,FALSE)),"?",VLOOKUP(G15,Athletes!$A:$B,2,FALSE)))</f>
        <v/>
      </c>
      <c r="H16" s="92" t="str">
        <f>IF(H15="","",IF(ISERROR(VLOOKUP(H15,Athletes!$A:$B,2,FALSE)),"?",VLOOKUP(H15,Athletes!$A:$B,2,FALSE)))</f>
        <v/>
      </c>
      <c r="I16" s="92" t="str">
        <f>IF(I15="","",IF(ISERROR(VLOOKUP(I15,Athletes!$A:$B,2,FALSE)),"?",VLOOKUP(I15,Athletes!$A:$B,2,FALSE)))</f>
        <v/>
      </c>
      <c r="J16" s="92" t="str">
        <f>IF(J14="","",IF(ISERROR(VLOOKUP(J14,Athletes!$A:$C,3,FALSE)),"?",VLOOKUP(J14,Athletes!$A:$C,3,FALSE)))</f>
        <v/>
      </c>
      <c r="K16" s="65"/>
      <c r="L16" s="22"/>
      <c r="M16" s="22"/>
      <c r="N16" s="22"/>
      <c r="O16" s="22"/>
      <c r="P16" s="22"/>
      <c r="Q16" s="22"/>
      <c r="R16" s="22"/>
      <c r="S16" s="30"/>
      <c r="T16" s="71"/>
      <c r="U16" s="18"/>
      <c r="V16" s="18"/>
      <c r="W16" s="18"/>
      <c r="X16" s="18"/>
      <c r="Y16" s="18"/>
      <c r="Z16" s="18"/>
      <c r="AA16" s="18"/>
      <c r="AB16" s="18"/>
    </row>
    <row r="17" spans="1:28" ht="14.4" x14ac:dyDescent="0.25">
      <c r="A17" s="129"/>
      <c r="B17" s="129"/>
      <c r="C17" s="77">
        <v>53.8</v>
      </c>
      <c r="D17" s="77">
        <v>53.9</v>
      </c>
      <c r="E17" s="77">
        <v>61.3</v>
      </c>
      <c r="F17" s="77"/>
      <c r="G17" s="77"/>
      <c r="H17" s="77"/>
      <c r="I17" s="77"/>
      <c r="J17" s="84"/>
      <c r="K17" s="65"/>
      <c r="L17" s="92">
        <f t="shared" ref="L17:S17" si="3">IF(ISERROR(MATCH(L$1,$U14:$AB14,0)),"",9-MATCH(L$1,$U14:$AB14,0))</f>
        <v>7</v>
      </c>
      <c r="M17" s="92">
        <f t="shared" si="3"/>
        <v>8</v>
      </c>
      <c r="N17" s="92" t="str">
        <f t="shared" si="3"/>
        <v/>
      </c>
      <c r="O17" s="92" t="str">
        <f t="shared" si="3"/>
        <v/>
      </c>
      <c r="P17" s="92" t="str">
        <f t="shared" si="3"/>
        <v/>
      </c>
      <c r="Q17" s="92" t="str">
        <f t="shared" si="3"/>
        <v/>
      </c>
      <c r="R17" s="92" t="str">
        <f t="shared" si="3"/>
        <v/>
      </c>
      <c r="S17" s="92">
        <f t="shared" si="3"/>
        <v>6</v>
      </c>
      <c r="T17" s="72"/>
      <c r="U17" s="18"/>
      <c r="V17" s="18"/>
      <c r="W17" s="18"/>
      <c r="X17" s="18"/>
      <c r="Y17" s="18"/>
      <c r="Z17" s="18"/>
      <c r="AA17" s="18"/>
      <c r="AB17" s="18"/>
    </row>
    <row r="18" spans="1:28" ht="14.4" x14ac:dyDescent="0.25">
      <c r="A18" s="127" t="s">
        <v>29</v>
      </c>
      <c r="B18" s="127" t="s">
        <v>17</v>
      </c>
      <c r="C18" s="25">
        <v>36</v>
      </c>
      <c r="D18" s="25">
        <v>69</v>
      </c>
      <c r="E18" s="25">
        <v>164</v>
      </c>
      <c r="F18" s="25"/>
      <c r="G18" s="25"/>
      <c r="H18" s="25"/>
      <c r="I18" s="25"/>
      <c r="J18" s="41"/>
      <c r="K18" s="65"/>
      <c r="L18" s="43"/>
      <c r="M18" s="26"/>
      <c r="N18" s="26"/>
      <c r="O18" s="26"/>
      <c r="P18" s="26"/>
      <c r="Q18" s="26"/>
      <c r="R18" s="26"/>
      <c r="S18" s="31"/>
      <c r="T18" s="71"/>
      <c r="U18" s="92" t="str">
        <f>IF(C18="","",IF(ISERROR(VLOOKUP(C18,Athletes!$A:$C,3,FALSE)),"?",VLOOKUP(C18,Athletes!$A:$C,3,FALSE)))</f>
        <v>Brighton</v>
      </c>
      <c r="V18" s="92" t="str">
        <f>IF(D18="","",IF(ISERROR(VLOOKUP(D18,Athletes!$A:$C,3,FALSE)),"?",VLOOKUP(D18,Athletes!$A:$C,3,FALSE)))</f>
        <v>Crawley</v>
      </c>
      <c r="W18" s="92" t="str">
        <f>IF(E18="","",IF(ISERROR(VLOOKUP(E18,Athletes!$A:$C,3,FALSE)),"?",VLOOKUP(E18,Athletes!$A:$C,3,FALSE)))</f>
        <v>Horsham</v>
      </c>
      <c r="X18" s="92" t="str">
        <f>IF(F18="","",IF(ISERROR(VLOOKUP(F18,Athletes!$A:$C,3,FALSE)),"?",VLOOKUP(F18,Athletes!$A:$C,3,FALSE)))</f>
        <v/>
      </c>
      <c r="Y18" s="92" t="str">
        <f>IF(G18="","",IF(ISERROR(VLOOKUP(G18,Athletes!$A:$C,3,FALSE)),"?",VLOOKUP(G18,Athletes!$A:$C,3,FALSE)))</f>
        <v/>
      </c>
      <c r="Z18" s="92" t="str">
        <f>IF(H18="","",IF(ISERROR(VLOOKUP(H18,Athletes!$A:$C,3,FALSE)),"?",VLOOKUP(H18,Athletes!$A:$C,3,FALSE)))</f>
        <v/>
      </c>
      <c r="AA18" s="92" t="str">
        <f>IF(I18="","",IF(ISERROR(VLOOKUP(I18,Athletes!$A:$C,3,FALSE)),"?",VLOOKUP(I18,Athletes!$A:$C,3,FALSE)))</f>
        <v/>
      </c>
      <c r="AB18" s="92" t="str">
        <f>IF(J18="","",IF(ISERROR(VLOOKUP(J18,Athletes!$A:$C,3,FALSE)),"?",VLOOKUP(J18,Athletes!$A:$C,3,FALSE)))</f>
        <v/>
      </c>
    </row>
    <row r="19" spans="1:28" ht="14.4" x14ac:dyDescent="0.25">
      <c r="A19" s="128"/>
      <c r="B19" s="128"/>
      <c r="C19" s="92" t="str">
        <f>IF(C18="","",IF(ISERROR(VLOOKUP(C18,Athletes!$A:$B,2,FALSE)),"?",VLOOKUP(C18,Athletes!$A:$B,2,FALSE)))</f>
        <v>Saul Bennett</v>
      </c>
      <c r="D19" s="92" t="str">
        <f>IF(D18="","",IF(ISERROR(VLOOKUP(D18,Athletes!$A:$B,2,FALSE)),"?",VLOOKUP(D18,Athletes!$A:$B,2,FALSE)))</f>
        <v>Alexander Ballard</v>
      </c>
      <c r="E19" s="92" t="str">
        <f>IF(E18="","",IF(ISERROR(VLOOKUP(E18,Athletes!$A:$B,2,FALSE)),"?",VLOOKUP(E18,Athletes!$A:$B,2,FALSE)))</f>
        <v>Tom  Hays</v>
      </c>
      <c r="F19" s="92" t="str">
        <f>IF(F18="","",IF(ISERROR(VLOOKUP(F18,Athletes!$A:$B,2,FALSE)),"?",VLOOKUP(F18,Athletes!$A:$B,2,FALSE)))</f>
        <v/>
      </c>
      <c r="G19" s="92" t="str">
        <f>IF(G18="","",IF(ISERROR(VLOOKUP(G18,Athletes!$A:$B,2,FALSE)),"?",VLOOKUP(G18,Athletes!$A:$B,2,FALSE)))</f>
        <v/>
      </c>
      <c r="H19" s="92" t="str">
        <f>IF(H18="","",IF(ISERROR(VLOOKUP(H18,Athletes!$A:$B,2,FALSE)),"?",VLOOKUP(H18,Athletes!$A:$B,2,FALSE)))</f>
        <v/>
      </c>
      <c r="I19" s="92" t="str">
        <f>IF(I18="","",IF(ISERROR(VLOOKUP(I18,Athletes!$A:$B,2,FALSE)),"?",VLOOKUP(I18,Athletes!$A:$B,2,FALSE)))</f>
        <v/>
      </c>
      <c r="J19" s="92" t="str">
        <f>IF(J18="","",IF(ISERROR(VLOOKUP(J18,Athletes!$A:$B,2,FALSE)),"?",VLOOKUP(J18,Athletes!$A:$B,2,FALSE)))</f>
        <v/>
      </c>
      <c r="K19" s="65"/>
      <c r="L19" s="44"/>
      <c r="M19" s="22"/>
      <c r="N19" s="22"/>
      <c r="O19" s="22"/>
      <c r="P19" s="22"/>
      <c r="Q19" s="22"/>
      <c r="R19" s="22"/>
      <c r="S19" s="30"/>
      <c r="T19" s="71"/>
      <c r="U19" s="18"/>
      <c r="V19" s="18"/>
      <c r="W19" s="18"/>
      <c r="X19" s="18"/>
      <c r="Y19" s="18"/>
      <c r="Z19" s="18"/>
      <c r="AA19" s="18"/>
      <c r="AB19" s="18"/>
    </row>
    <row r="20" spans="1:28" ht="14.4" x14ac:dyDescent="0.25">
      <c r="A20" s="128"/>
      <c r="B20" s="128"/>
      <c r="C20" s="92" t="str">
        <f>IF(C18="","",IF(ISERROR(VLOOKUP(C18,Athletes!$A:$C,3,FALSE)),"?",VLOOKUP(C18,Athletes!$A:$C,3,FALSE)))</f>
        <v>Brighton</v>
      </c>
      <c r="D20" s="92" t="str">
        <f>IF(D18="","",IF(ISERROR(VLOOKUP(D18,Athletes!$A:$C,3,FALSE)),"?",VLOOKUP(D18,Athletes!$A:$C,3,FALSE)))</f>
        <v>Crawley</v>
      </c>
      <c r="E20" s="92" t="str">
        <f>IF(E18="","",IF(ISERROR(VLOOKUP(E18,Athletes!$A:$C,3,FALSE)),"?",VLOOKUP(E18,Athletes!$A:$C,3,FALSE)))</f>
        <v>Horsham</v>
      </c>
      <c r="F20" s="92" t="str">
        <f>IF(F18="","",IF(ISERROR(VLOOKUP(F18,Athletes!$A:$C,3,FALSE)),"?",VLOOKUP(F18,Athletes!$A:$C,3,FALSE)))</f>
        <v/>
      </c>
      <c r="G20" s="92" t="str">
        <f>IF(G18="","",IF(ISERROR(VLOOKUP(G18,Athletes!$A:$C,3,FALSE)),"?",VLOOKUP(G18,Athletes!$A:$C,3,FALSE)))</f>
        <v/>
      </c>
      <c r="H20" s="92" t="str">
        <f>IF(H19="","",IF(ISERROR(VLOOKUP(H19,Athletes!$A:$B,2,FALSE)),"?",VLOOKUP(H19,Athletes!$A:$B,2,FALSE)))</f>
        <v/>
      </c>
      <c r="I20" s="92" t="str">
        <f>IF(I19="","",IF(ISERROR(VLOOKUP(I19,Athletes!$A:$B,2,FALSE)),"?",VLOOKUP(I19,Athletes!$A:$B,2,FALSE)))</f>
        <v/>
      </c>
      <c r="J20" s="92" t="str">
        <f>IF(J18="","",IF(ISERROR(VLOOKUP(J18,Athletes!$A:$C,3,FALSE)),"?",VLOOKUP(J18,Athletes!$A:$C,3,FALSE)))</f>
        <v/>
      </c>
      <c r="K20" s="65"/>
      <c r="L20" s="44"/>
      <c r="M20" s="22"/>
      <c r="N20" s="22"/>
      <c r="O20" s="22"/>
      <c r="P20" s="22"/>
      <c r="Q20" s="22"/>
      <c r="R20" s="22"/>
      <c r="S20" s="30"/>
      <c r="T20" s="71"/>
      <c r="U20" s="18"/>
      <c r="V20" s="18"/>
      <c r="W20" s="18"/>
      <c r="X20" s="18"/>
      <c r="Y20" s="18"/>
      <c r="Z20" s="18"/>
      <c r="AA20" s="18"/>
      <c r="AB20" s="18"/>
    </row>
    <row r="21" spans="1:28" ht="14.4" x14ac:dyDescent="0.25">
      <c r="A21" s="128"/>
      <c r="B21" s="129"/>
      <c r="C21" s="24" t="s">
        <v>356</v>
      </c>
      <c r="D21" s="24" t="s">
        <v>357</v>
      </c>
      <c r="E21" s="24" t="s">
        <v>358</v>
      </c>
      <c r="F21" s="24"/>
      <c r="G21" s="24"/>
      <c r="H21" s="24"/>
      <c r="I21" s="24"/>
      <c r="J21" s="42"/>
      <c r="K21" s="65"/>
      <c r="L21" s="92">
        <f t="shared" ref="L21:S21" si="4">IF(ISERROR(MATCH(L$1,$U18:$AB18,0)),"",9-MATCH(L$1,$U18:$AB18,0))</f>
        <v>8</v>
      </c>
      <c r="M21" s="92">
        <f t="shared" si="4"/>
        <v>7</v>
      </c>
      <c r="N21" s="92" t="str">
        <f t="shared" si="4"/>
        <v/>
      </c>
      <c r="O21" s="92" t="str">
        <f t="shared" si="4"/>
        <v/>
      </c>
      <c r="P21" s="92">
        <f t="shared" si="4"/>
        <v>6</v>
      </c>
      <c r="Q21" s="92" t="str">
        <f t="shared" si="4"/>
        <v/>
      </c>
      <c r="R21" s="92" t="str">
        <f t="shared" si="4"/>
        <v/>
      </c>
      <c r="S21" s="92" t="str">
        <f t="shared" si="4"/>
        <v/>
      </c>
      <c r="T21" s="72"/>
      <c r="U21" s="18"/>
      <c r="V21" s="18"/>
      <c r="W21" s="18"/>
      <c r="X21" s="18"/>
      <c r="Y21" s="18"/>
      <c r="Z21" s="18"/>
      <c r="AA21" s="18"/>
      <c r="AB21" s="18"/>
    </row>
    <row r="22" spans="1:28" ht="14.4" x14ac:dyDescent="0.25">
      <c r="A22" s="128"/>
      <c r="B22" s="128" t="s">
        <v>18</v>
      </c>
      <c r="C22" s="14">
        <v>71</v>
      </c>
      <c r="D22" s="14">
        <v>205</v>
      </c>
      <c r="E22" s="14"/>
      <c r="F22" s="14"/>
      <c r="G22" s="14"/>
      <c r="H22" s="14"/>
      <c r="I22" s="14"/>
      <c r="J22" s="53"/>
      <c r="K22" s="65"/>
      <c r="L22" s="22"/>
      <c r="M22" s="22"/>
      <c r="N22" s="22"/>
      <c r="O22" s="22"/>
      <c r="P22" s="22"/>
      <c r="Q22" s="22"/>
      <c r="R22" s="22"/>
      <c r="S22" s="30"/>
      <c r="T22" s="71"/>
      <c r="U22" s="92" t="str">
        <f>IF(C22="","",IF(ISERROR(VLOOKUP(C22,Athletes!$A:$C,3,FALSE)),"?",VLOOKUP(C22,Athletes!$A:$C,3,FALSE)))</f>
        <v>Crawley</v>
      </c>
      <c r="V22" s="92" t="str">
        <f>IF(D22="","",IF(ISERROR(VLOOKUP(D22,Athletes!$A:$C,3,FALSE)),"?",VLOOKUP(D22,Athletes!$A:$C,3,FALSE)))</f>
        <v>Phoenix</v>
      </c>
      <c r="W22" s="92" t="str">
        <f>IF(E22="","",IF(ISERROR(VLOOKUP(E22,Athletes!$A:$C,3,FALSE)),"?",VLOOKUP(E22,Athletes!$A:$C,3,FALSE)))</f>
        <v/>
      </c>
      <c r="X22" s="92" t="str">
        <f>IF(F22="","",IF(ISERROR(VLOOKUP(F22,Athletes!$A:$C,3,FALSE)),"?",VLOOKUP(F22,Athletes!$A:$C,3,FALSE)))</f>
        <v/>
      </c>
      <c r="Y22" s="92" t="str">
        <f>IF(G22="","",IF(ISERROR(VLOOKUP(G22,Athletes!$A:$C,3,FALSE)),"?",VLOOKUP(G22,Athletes!$A:$C,3,FALSE)))</f>
        <v/>
      </c>
      <c r="Z22" s="92" t="str">
        <f>IF(H22="","",IF(ISERROR(VLOOKUP(H22,Athletes!$A:$C,3,FALSE)),"?",VLOOKUP(H22,Athletes!$A:$C,3,FALSE)))</f>
        <v/>
      </c>
      <c r="AA22" s="92" t="str">
        <f>IF(I22="","",IF(ISERROR(VLOOKUP(I22,Athletes!$A:$C,3,FALSE)),"?",VLOOKUP(I22,Athletes!$A:$C,3,FALSE)))</f>
        <v/>
      </c>
      <c r="AB22" s="92" t="str">
        <f>IF(J22="","",IF(ISERROR(VLOOKUP(J22,Athletes!$A:$C,3,FALSE)),"?",VLOOKUP(J22,Athletes!$A:$C,3,FALSE)))</f>
        <v/>
      </c>
    </row>
    <row r="23" spans="1:28" ht="14.4" x14ac:dyDescent="0.25">
      <c r="A23" s="128"/>
      <c r="B23" s="128"/>
      <c r="C23" s="92" t="str">
        <f>IF(C22="","",IF(ISERROR(VLOOKUP(C22,Athletes!$A:$B,2,FALSE)),"?",VLOOKUP(C22,Athletes!$A:$B,2,FALSE)))</f>
        <v>Oliver Maranzano</v>
      </c>
      <c r="D23" s="92" t="str">
        <f>IF(D22="","",IF(ISERROR(VLOOKUP(D22,Athletes!$A:$B,2,FALSE)),"?",VLOOKUP(D22,Athletes!$A:$B,2,FALSE)))</f>
        <v>Vinnie Pegley</v>
      </c>
      <c r="E23" s="92" t="str">
        <f>IF(E22="","",IF(ISERROR(VLOOKUP(E22,Athletes!$A:$B,2,FALSE)),"?",VLOOKUP(E22,Athletes!$A:$B,2,FALSE)))</f>
        <v/>
      </c>
      <c r="F23" s="92" t="str">
        <f>IF(F22="","",IF(ISERROR(VLOOKUP(F22,Athletes!$A:$B,2,FALSE)),"?",VLOOKUP(F22,Athletes!$A:$B,2,FALSE)))</f>
        <v/>
      </c>
      <c r="G23" s="92" t="str">
        <f>IF(G22="","",IF(ISERROR(VLOOKUP(G22,Athletes!$A:$B,2,FALSE)),"?",VLOOKUP(G22,Athletes!$A:$B,2,FALSE)))</f>
        <v/>
      </c>
      <c r="H23" s="92" t="str">
        <f>IF(H22="","",IF(ISERROR(VLOOKUP(H22,Athletes!$A:$B,2,FALSE)),"?",VLOOKUP(H22,Athletes!$A:$B,2,FALSE)))</f>
        <v/>
      </c>
      <c r="I23" s="92" t="str">
        <f>IF(I22="","",IF(ISERROR(VLOOKUP(I22,Athletes!$A:$B,2,FALSE)),"?",VLOOKUP(I22,Athletes!$A:$B,2,FALSE)))</f>
        <v/>
      </c>
      <c r="J23" s="92" t="str">
        <f>IF(J22="","",IF(ISERROR(VLOOKUP(J22,Athletes!$A:$B,2,FALSE)),"?",VLOOKUP(J22,Athletes!$A:$B,2,FALSE)))</f>
        <v/>
      </c>
      <c r="K23" s="65"/>
      <c r="L23" s="22"/>
      <c r="M23" s="22"/>
      <c r="N23" s="22"/>
      <c r="O23" s="22"/>
      <c r="P23" s="22"/>
      <c r="Q23" s="22"/>
      <c r="R23" s="22"/>
      <c r="S23" s="30"/>
      <c r="T23" s="71"/>
      <c r="U23" s="18"/>
      <c r="V23" s="18"/>
      <c r="W23" s="18"/>
      <c r="X23" s="18"/>
      <c r="Y23" s="18"/>
      <c r="Z23" s="18"/>
      <c r="AA23" s="18"/>
      <c r="AB23" s="18"/>
    </row>
    <row r="24" spans="1:28" ht="14.4" x14ac:dyDescent="0.25">
      <c r="A24" s="128"/>
      <c r="B24" s="128"/>
      <c r="C24" s="92" t="str">
        <f>IF(C22="","",IF(ISERROR(VLOOKUP(C22,Athletes!$A:$C,3,FALSE)),"?",VLOOKUP(C22,Athletes!$A:$C,3,FALSE)))</f>
        <v>Crawley</v>
      </c>
      <c r="D24" s="92" t="str">
        <f>IF(D22="","",IF(ISERROR(VLOOKUP(D22,Athletes!$A:$C,3,FALSE)),"?",VLOOKUP(D22,Athletes!$A:$C,3,FALSE)))</f>
        <v>Phoenix</v>
      </c>
      <c r="E24" s="92" t="str">
        <f>IF(E22="","",IF(ISERROR(VLOOKUP(E22,Athletes!$A:$C,3,FALSE)),"?",VLOOKUP(E22,Athletes!$A:$C,3,FALSE)))</f>
        <v/>
      </c>
      <c r="F24" s="92" t="str">
        <f>IF(F23="","",IF(ISERROR(VLOOKUP(F23,Athletes!$A:$B,2,FALSE)),"?",VLOOKUP(F23,Athletes!$A:$B,2,FALSE)))</f>
        <v/>
      </c>
      <c r="G24" s="92" t="str">
        <f>IF(G23="","",IF(ISERROR(VLOOKUP(G23,Athletes!$A:$B,2,FALSE)),"?",VLOOKUP(G23,Athletes!$A:$B,2,FALSE)))</f>
        <v/>
      </c>
      <c r="H24" s="92" t="str">
        <f>IF(H23="","",IF(ISERROR(VLOOKUP(H23,Athletes!$A:$B,2,FALSE)),"?",VLOOKUP(H23,Athletes!$A:$B,2,FALSE)))</f>
        <v/>
      </c>
      <c r="I24" s="92" t="str">
        <f>IF(I23="","",IF(ISERROR(VLOOKUP(I23,Athletes!$A:$B,2,FALSE)),"?",VLOOKUP(I23,Athletes!$A:$B,2,FALSE)))</f>
        <v/>
      </c>
      <c r="J24" s="92" t="str">
        <f>IF(J22="","",IF(ISERROR(VLOOKUP(J22,Athletes!$A:$C,3,FALSE)),"?",VLOOKUP(J22,Athletes!$A:$C,3,FALSE)))</f>
        <v/>
      </c>
      <c r="K24" s="65"/>
      <c r="L24" s="22"/>
      <c r="M24" s="22"/>
      <c r="N24" s="22"/>
      <c r="O24" s="22"/>
      <c r="P24" s="22"/>
      <c r="Q24" s="22"/>
      <c r="R24" s="22"/>
      <c r="S24" s="30"/>
      <c r="T24" s="71"/>
      <c r="U24" s="18"/>
      <c r="V24" s="18"/>
      <c r="W24" s="18"/>
      <c r="X24" s="18"/>
      <c r="Y24" s="18"/>
      <c r="Z24" s="18"/>
      <c r="AA24" s="18"/>
      <c r="AB24" s="18"/>
    </row>
    <row r="25" spans="1:28" ht="14.4" x14ac:dyDescent="0.25">
      <c r="A25" s="129"/>
      <c r="B25" s="129"/>
      <c r="C25" s="77" t="s">
        <v>359</v>
      </c>
      <c r="D25" s="77" t="s">
        <v>360</v>
      </c>
      <c r="E25" s="77"/>
      <c r="F25" s="77"/>
      <c r="G25" s="77"/>
      <c r="H25" s="77"/>
      <c r="I25" s="77"/>
      <c r="J25" s="84"/>
      <c r="K25" s="65"/>
      <c r="L25" s="92" t="str">
        <f t="shared" ref="L25:S25" si="5">IF(ISERROR(MATCH(L$1,$U22:$AB22,0)),"",9-MATCH(L$1,$U22:$AB22,0))</f>
        <v/>
      </c>
      <c r="M25" s="92">
        <f t="shared" si="5"/>
        <v>8</v>
      </c>
      <c r="N25" s="92" t="str">
        <f t="shared" si="5"/>
        <v/>
      </c>
      <c r="O25" s="92" t="str">
        <f t="shared" si="5"/>
        <v/>
      </c>
      <c r="P25" s="92" t="str">
        <f t="shared" si="5"/>
        <v/>
      </c>
      <c r="Q25" s="92" t="str">
        <f t="shared" si="5"/>
        <v/>
      </c>
      <c r="R25" s="92">
        <f t="shared" si="5"/>
        <v>7</v>
      </c>
      <c r="S25" s="92" t="str">
        <f t="shared" si="5"/>
        <v/>
      </c>
      <c r="T25" s="72"/>
      <c r="U25" s="18"/>
      <c r="V25" s="18"/>
      <c r="W25" s="18"/>
      <c r="X25" s="18"/>
      <c r="Y25" s="18"/>
      <c r="Z25" s="18"/>
      <c r="AA25" s="18"/>
      <c r="AB25" s="18"/>
    </row>
    <row r="26" spans="1:28" ht="14.4" x14ac:dyDescent="0.25">
      <c r="A26" s="123" t="s">
        <v>50</v>
      </c>
      <c r="B26" s="123" t="s">
        <v>21</v>
      </c>
      <c r="C26" s="25" t="s">
        <v>53</v>
      </c>
      <c r="D26" s="25" t="s">
        <v>59</v>
      </c>
      <c r="E26" s="25" t="s">
        <v>56</v>
      </c>
      <c r="F26" s="25" t="s">
        <v>54</v>
      </c>
      <c r="G26" s="25" t="s">
        <v>58</v>
      </c>
      <c r="H26" s="25"/>
      <c r="I26" s="25"/>
      <c r="J26" s="41"/>
      <c r="K26" s="65"/>
      <c r="L26" s="27"/>
      <c r="M26" s="28"/>
      <c r="N26" s="28"/>
      <c r="O26" s="28"/>
      <c r="P26" s="28"/>
      <c r="Q26" s="29"/>
      <c r="R26" s="28"/>
      <c r="S26" s="32"/>
      <c r="T26" s="72"/>
      <c r="U26" s="92" t="str">
        <f t="shared" ref="U26:AB26" si="6">IF(C26="","",C26)</f>
        <v>Brighton</v>
      </c>
      <c r="V26" s="92" t="str">
        <f t="shared" si="6"/>
        <v>Worthing</v>
      </c>
      <c r="W26" s="92" t="str">
        <f t="shared" si="6"/>
        <v>Horsham</v>
      </c>
      <c r="X26" s="92" t="str">
        <f t="shared" si="6"/>
        <v>Crawley</v>
      </c>
      <c r="Y26" s="92" t="str">
        <f t="shared" si="6"/>
        <v>Phoenix</v>
      </c>
      <c r="Z26" s="92" t="str">
        <f t="shared" si="6"/>
        <v/>
      </c>
      <c r="AA26" s="92" t="str">
        <f t="shared" si="6"/>
        <v/>
      </c>
      <c r="AB26" s="92" t="str">
        <f t="shared" si="6"/>
        <v/>
      </c>
    </row>
    <row r="27" spans="1:28" ht="14.4" x14ac:dyDescent="0.25">
      <c r="A27" s="125"/>
      <c r="B27" s="125"/>
      <c r="C27" s="24" t="s">
        <v>96</v>
      </c>
      <c r="D27" s="24" t="s">
        <v>97</v>
      </c>
      <c r="E27" s="24" t="s">
        <v>98</v>
      </c>
      <c r="F27" s="24" t="s">
        <v>99</v>
      </c>
      <c r="G27" s="24" t="s">
        <v>99</v>
      </c>
      <c r="H27" s="24"/>
      <c r="I27" s="24"/>
      <c r="J27" s="42"/>
      <c r="K27" s="65"/>
      <c r="L27" s="92">
        <f t="shared" ref="L27:S27" si="7">IF(ISERROR(MATCH(L$1,$U26:$AB26,0)),"",18-2*MATCH(L$1,$U26:$AB26,0))</f>
        <v>16</v>
      </c>
      <c r="M27" s="92">
        <f t="shared" si="7"/>
        <v>10</v>
      </c>
      <c r="N27" s="92" t="str">
        <f t="shared" si="7"/>
        <v/>
      </c>
      <c r="O27" s="92" t="str">
        <f t="shared" si="7"/>
        <v/>
      </c>
      <c r="P27" s="92">
        <f t="shared" si="7"/>
        <v>12</v>
      </c>
      <c r="Q27" s="92" t="str">
        <f t="shared" si="7"/>
        <v/>
      </c>
      <c r="R27" s="92">
        <f t="shared" si="7"/>
        <v>8</v>
      </c>
      <c r="S27" s="92">
        <f t="shared" si="7"/>
        <v>14</v>
      </c>
      <c r="T27" s="72"/>
      <c r="U27" s="16"/>
      <c r="V27" s="16"/>
      <c r="W27" s="16"/>
      <c r="X27" s="16"/>
      <c r="Y27" s="16"/>
      <c r="Z27" s="16"/>
      <c r="AA27" s="16"/>
      <c r="AB27" s="16"/>
    </row>
    <row r="28" spans="1:28" ht="14.4" x14ac:dyDescent="0.25">
      <c r="A28" s="123" t="s">
        <v>30</v>
      </c>
      <c r="B28" s="123" t="s">
        <v>21</v>
      </c>
      <c r="C28" s="25" t="s">
        <v>54</v>
      </c>
      <c r="D28" s="25" t="s">
        <v>59</v>
      </c>
      <c r="E28" s="25" t="s">
        <v>53</v>
      </c>
      <c r="F28" s="25"/>
      <c r="G28" s="25"/>
      <c r="H28" s="25"/>
      <c r="I28" s="25"/>
      <c r="J28" s="41"/>
      <c r="K28" s="65"/>
      <c r="L28" s="27"/>
      <c r="M28" s="28"/>
      <c r="N28" s="28"/>
      <c r="O28" s="28"/>
      <c r="P28" s="28"/>
      <c r="Q28" s="29"/>
      <c r="R28" s="28"/>
      <c r="S28" s="32"/>
      <c r="T28" s="72"/>
      <c r="U28" s="92" t="str">
        <f t="shared" ref="U28:AB28" si="8">IF(C28="","",C28)</f>
        <v>Crawley</v>
      </c>
      <c r="V28" s="92" t="str">
        <f t="shared" si="8"/>
        <v>Worthing</v>
      </c>
      <c r="W28" s="92" t="str">
        <f t="shared" si="8"/>
        <v>Brighton</v>
      </c>
      <c r="X28" s="92" t="str">
        <f t="shared" si="8"/>
        <v/>
      </c>
      <c r="Y28" s="92" t="str">
        <f t="shared" si="8"/>
        <v/>
      </c>
      <c r="Z28" s="92" t="str">
        <f t="shared" si="8"/>
        <v/>
      </c>
      <c r="AA28" s="92" t="str">
        <f t="shared" si="8"/>
        <v/>
      </c>
      <c r="AB28" s="92" t="str">
        <f t="shared" si="8"/>
        <v/>
      </c>
    </row>
    <row r="29" spans="1:28" ht="14.4" x14ac:dyDescent="0.25">
      <c r="A29" s="125"/>
      <c r="B29" s="125"/>
      <c r="C29" s="24" t="s">
        <v>361</v>
      </c>
      <c r="D29" s="24" t="s">
        <v>362</v>
      </c>
      <c r="E29" s="24" t="s">
        <v>363</v>
      </c>
      <c r="F29" s="24"/>
      <c r="G29" s="24"/>
      <c r="H29" s="24"/>
      <c r="I29" s="24"/>
      <c r="J29" s="42"/>
      <c r="K29" s="65"/>
      <c r="L29" s="92">
        <f t="shared" ref="L29:S29" si="9">IF(ISERROR(MATCH(L$1,$U28:$AB28,0)),"",18-2*MATCH(L$1,$U28:$AB28,0))</f>
        <v>12</v>
      </c>
      <c r="M29" s="92">
        <f t="shared" si="9"/>
        <v>16</v>
      </c>
      <c r="N29" s="92" t="str">
        <f t="shared" si="9"/>
        <v/>
      </c>
      <c r="O29" s="92" t="str">
        <f t="shared" si="9"/>
        <v/>
      </c>
      <c r="P29" s="92" t="str">
        <f t="shared" si="9"/>
        <v/>
      </c>
      <c r="Q29" s="92" t="str">
        <f t="shared" si="9"/>
        <v/>
      </c>
      <c r="R29" s="92" t="str">
        <f t="shared" si="9"/>
        <v/>
      </c>
      <c r="S29" s="92">
        <f t="shared" si="9"/>
        <v>14</v>
      </c>
      <c r="T29" s="72"/>
      <c r="U29" s="16"/>
      <c r="V29" s="16"/>
      <c r="W29" s="16"/>
      <c r="X29" s="16"/>
      <c r="Y29" s="16"/>
      <c r="Z29" s="16"/>
      <c r="AA29" s="16"/>
      <c r="AB29" s="16"/>
    </row>
    <row r="30" spans="1:28" ht="14.4" x14ac:dyDescent="0.25">
      <c r="A30" s="123" t="s">
        <v>23</v>
      </c>
      <c r="B30" s="123" t="s">
        <v>17</v>
      </c>
      <c r="C30" s="25">
        <v>237</v>
      </c>
      <c r="D30" s="25">
        <v>36</v>
      </c>
      <c r="E30" s="25">
        <v>67</v>
      </c>
      <c r="F30" s="25">
        <v>114</v>
      </c>
      <c r="G30" s="25">
        <v>183</v>
      </c>
      <c r="H30" s="25"/>
      <c r="I30" s="25"/>
      <c r="J30" s="53"/>
      <c r="K30" s="65"/>
      <c r="L30" s="43"/>
      <c r="M30" s="26"/>
      <c r="N30" s="26"/>
      <c r="O30" s="26"/>
      <c r="P30" s="26"/>
      <c r="Q30" s="26"/>
      <c r="R30" s="26"/>
      <c r="S30" s="31"/>
      <c r="T30" s="71"/>
      <c r="U30" s="92" t="str">
        <f>IF(C30="","",IF(ISERROR(VLOOKUP(C30,Athletes!$A:$C,3,FALSE)),"?",VLOOKUP(C30,Athletes!$A:$C,3,FALSE)))</f>
        <v>Worthing</v>
      </c>
      <c r="V30" s="92" t="str">
        <f>IF(D30="","",IF(ISERROR(VLOOKUP(D30,Athletes!$A:$C,3,FALSE)),"?",VLOOKUP(D30,Athletes!$A:$C,3,FALSE)))</f>
        <v>Brighton</v>
      </c>
      <c r="W30" s="92" t="str">
        <f>IF(E30="","",IF(ISERROR(VLOOKUP(E30,Athletes!$A:$C,3,FALSE)),"?",VLOOKUP(E30,Athletes!$A:$C,3,FALSE)))</f>
        <v>Crawley</v>
      </c>
      <c r="X30" s="92" t="str">
        <f>IF(F30="","",IF(ISERROR(VLOOKUP(F30,Athletes!$A:$C,3,FALSE)),"?",VLOOKUP(F30,Athletes!$A:$C,3,FALSE)))</f>
        <v>Haywards Heath</v>
      </c>
      <c r="Y30" s="92" t="str">
        <f>IF(G30="","",IF(ISERROR(VLOOKUP(G30,Athletes!$A:$C,3,FALSE)),"?",VLOOKUP(G30,Athletes!$A:$C,3,FALSE)))</f>
        <v>Lewes</v>
      </c>
      <c r="Z30" s="92" t="str">
        <f>IF(H30="","",IF(ISERROR(VLOOKUP(H30,Athletes!$A:$C,3,FALSE)),"?",VLOOKUP(H30,Athletes!$A:$C,3,FALSE)))</f>
        <v/>
      </c>
      <c r="AA30" s="92" t="str">
        <f>IF(I30="","",IF(ISERROR(VLOOKUP(I30,Athletes!$A:$C,3,FALSE)),"?",VLOOKUP(I30,Athletes!$A:$C,3,FALSE)))</f>
        <v/>
      </c>
      <c r="AB30" s="92" t="str">
        <f>IF(J30="","",IF(ISERROR(VLOOKUP(J30,Athletes!$A:$C,3,FALSE)),"?",VLOOKUP(J30,Athletes!$A:$C,3,FALSE)))</f>
        <v/>
      </c>
    </row>
    <row r="31" spans="1:28" ht="14.4" x14ac:dyDescent="0.25">
      <c r="A31" s="124"/>
      <c r="B31" s="124"/>
      <c r="C31" s="92" t="str">
        <f>IF(C30="","",IF(ISERROR(VLOOKUP(C30,Athletes!$A:$B,2,FALSE)),"?",VLOOKUP(C30,Athletes!$A:$B,2,FALSE)))</f>
        <v>George Barker</v>
      </c>
      <c r="D31" s="92" t="str">
        <f>IF(D30="","",IF(ISERROR(VLOOKUP(D30,Athletes!$A:$B,2,FALSE)),"?",VLOOKUP(D30,Athletes!$A:$B,2,FALSE)))</f>
        <v>Saul Bennett</v>
      </c>
      <c r="E31" s="92" t="str">
        <f>IF(E30="","",IF(ISERROR(VLOOKUP(E30,Athletes!$A:$B,2,FALSE)),"?",VLOOKUP(E30,Athletes!$A:$B,2,FALSE)))</f>
        <v>Ferdinand Akpoveta</v>
      </c>
      <c r="F31" s="92" t="str">
        <f>IF(F30="","",IF(ISERROR(VLOOKUP(F30,Athletes!$A:$B,2,FALSE)),"?",VLOOKUP(F30,Athletes!$A:$B,2,FALSE)))</f>
        <v>Elliot Lister</v>
      </c>
      <c r="G31" s="92" t="str">
        <f>IF(G30="","",IF(ISERROR(VLOOKUP(G30,Athletes!$A:$B,2,FALSE)),"?",VLOOKUP(G30,Athletes!$A:$B,2,FALSE)))</f>
        <v>Shiv Sheth</v>
      </c>
      <c r="H31" s="92" t="str">
        <f>IF(H30="","",IF(ISERROR(VLOOKUP(H30,Athletes!$A:$B,2,FALSE)),"?",VLOOKUP(H30,Athletes!$A:$B,2,FALSE)))</f>
        <v/>
      </c>
      <c r="I31" s="92" t="str">
        <f>IF(I30="","",IF(ISERROR(VLOOKUP(I30,Athletes!$A:$B,2,FALSE)),"?",VLOOKUP(I30,Athletes!$A:$B,2,FALSE)))</f>
        <v/>
      </c>
      <c r="J31" s="92" t="str">
        <f>IF(J30="","",IF(ISERROR(VLOOKUP(J30,Athletes!$A:$B,2,FALSE)),"?",VLOOKUP(J30,Athletes!$A:$B,2,FALSE)))</f>
        <v/>
      </c>
      <c r="K31" s="65"/>
      <c r="L31" s="44"/>
      <c r="M31" s="22"/>
      <c r="N31" s="22"/>
      <c r="O31" s="22"/>
      <c r="P31" s="22"/>
      <c r="Q31" s="22"/>
      <c r="R31" s="22"/>
      <c r="S31" s="30"/>
      <c r="T31" s="71"/>
      <c r="U31" s="18"/>
      <c r="V31" s="18"/>
      <c r="W31" s="18"/>
      <c r="X31" s="18"/>
      <c r="Y31" s="18"/>
      <c r="Z31" s="18"/>
      <c r="AA31" s="18"/>
      <c r="AB31" s="18"/>
    </row>
    <row r="32" spans="1:28" ht="14.4" x14ac:dyDescent="0.25">
      <c r="A32" s="124"/>
      <c r="B32" s="124"/>
      <c r="C32" s="92" t="str">
        <f>IF(C30="","",IF(ISERROR(VLOOKUP(C30,Athletes!$A:$C,3,FALSE)),"?",VLOOKUP(C30,Athletes!$A:$C,3,FALSE)))</f>
        <v>Worthing</v>
      </c>
      <c r="D32" s="92" t="str">
        <f>IF(D30="","",IF(ISERROR(VLOOKUP(D30,Athletes!$A:$C,3,FALSE)),"?",VLOOKUP(D30,Athletes!$A:$C,3,FALSE)))</f>
        <v>Brighton</v>
      </c>
      <c r="E32" s="92" t="str">
        <f>IF(E30="","",IF(ISERROR(VLOOKUP(E30,Athletes!$A:$C,3,FALSE)),"?",VLOOKUP(E30,Athletes!$A:$C,3,FALSE)))</f>
        <v>Crawley</v>
      </c>
      <c r="F32" s="92" t="str">
        <f>IF(F30="","",IF(ISERROR(VLOOKUP(F30,Athletes!$A:$C,3,FALSE)),"?",VLOOKUP(F30,Athletes!$A:$C,3,FALSE)))</f>
        <v>Haywards Heath</v>
      </c>
      <c r="G32" s="92" t="str">
        <f>IF(G30="","",IF(ISERROR(VLOOKUP(G30,Athletes!$A:$C,3,FALSE)),"?",VLOOKUP(G30,Athletes!$A:$C,3,FALSE)))</f>
        <v>Lewes</v>
      </c>
      <c r="H32" s="92" t="str">
        <f>IF(H30="","",IF(ISERROR(VLOOKUP(H30,Athletes!$A:$C,3,FALSE)),"?",VLOOKUP(H30,Athletes!$A:$C,3,FALSE)))</f>
        <v/>
      </c>
      <c r="I32" s="92" t="str">
        <f>IF(I30="","",IF(ISERROR(VLOOKUP(I30,Athletes!$A:$C,3,FALSE)),"?",VLOOKUP(I30,Athletes!$A:$C,3,FALSE)))</f>
        <v/>
      </c>
      <c r="J32" s="92" t="str">
        <f>IF(J30="","",IF(ISERROR(VLOOKUP(J30,Athletes!$A:$C,3,FALSE)),"?",VLOOKUP(J30,Athletes!$A:$C,3,FALSE)))</f>
        <v/>
      </c>
      <c r="K32" s="65"/>
      <c r="L32" s="44"/>
      <c r="M32" s="22"/>
      <c r="N32" s="22"/>
      <c r="O32" s="22"/>
      <c r="P32" s="22"/>
      <c r="Q32" s="22"/>
      <c r="R32" s="22"/>
      <c r="S32" s="30"/>
      <c r="T32" s="71"/>
      <c r="U32" s="18"/>
      <c r="V32" s="18"/>
      <c r="W32" s="18"/>
      <c r="X32" s="18"/>
      <c r="Y32" s="18"/>
      <c r="Z32" s="18"/>
      <c r="AA32" s="18"/>
      <c r="AB32" s="18"/>
    </row>
    <row r="33" spans="1:28" ht="14.4" x14ac:dyDescent="0.25">
      <c r="A33" s="124"/>
      <c r="B33" s="125"/>
      <c r="C33" s="24">
        <v>2.38</v>
      </c>
      <c r="D33" s="24">
        <v>2.31</v>
      </c>
      <c r="E33" s="24">
        <v>2.21</v>
      </c>
      <c r="F33" s="24">
        <v>2.14</v>
      </c>
      <c r="G33" s="24">
        <v>1.66</v>
      </c>
      <c r="H33" s="24"/>
      <c r="I33" s="24"/>
      <c r="J33" s="42"/>
      <c r="K33" s="65"/>
      <c r="L33" s="92">
        <f t="shared" ref="L33:S33" si="10">IF(ISERROR(MATCH(L$1,$U30:$AB30,0)),"",9-MATCH(L$1,$U30:$AB30,0)+IF(ISERROR(MATCH(L$1,$U30:$AB30,0)),0,INDEX($U33:$AB33,1,MATCH(L$1,$U30:$AB30,0))))</f>
        <v>7</v>
      </c>
      <c r="M33" s="92">
        <f t="shared" si="10"/>
        <v>6</v>
      </c>
      <c r="N33" s="92" t="str">
        <f t="shared" si="10"/>
        <v/>
      </c>
      <c r="O33" s="92">
        <f t="shared" si="10"/>
        <v>5</v>
      </c>
      <c r="P33" s="92" t="str">
        <f t="shared" si="10"/>
        <v/>
      </c>
      <c r="Q33" s="92">
        <f t="shared" si="10"/>
        <v>4</v>
      </c>
      <c r="R33" s="92" t="str">
        <f t="shared" si="10"/>
        <v/>
      </c>
      <c r="S33" s="92">
        <f t="shared" si="10"/>
        <v>8</v>
      </c>
      <c r="T33" s="72"/>
      <c r="U33" s="92">
        <f>IF(C30="","",IF(INDEX($C33:$J33,1,MATCH(U30,$U30:$AB30,0))=INDEX($C33:$J33,1,MATCH(V30,$U30:$AB30,0)),-0.5,0)+IF(INDEX($C33:$J33,1,MATCH(U30,$U30:$AB30,0))=INDEX($C33:$J33,1,MATCH(W30,$U30:$AB30,0)),-0.5,0))</f>
        <v>0</v>
      </c>
      <c r="V33" s="92">
        <f>IF(D30="","",IF(INDEX($C33:$J33,1,MATCH(V30,$U30:$AB30,0))=INDEX($C33:$J33,1,MATCH(U30,$U30:$AB30,0)),0.5,0)+IF(INDEX($C33:$J33,1,MATCH(V30,$U30:$AB30,0))=INDEX($C33:$J33,1,MATCH(W30,$U30:$AB30,0)),-0.5,0)+IF(INDEX($C33:$J33,1,MATCH(V30,$U30:$AB30,0))=INDEX($C33:$J33,1,MATCH(X30,$U30:$AB30,0)),-0.5,0))</f>
        <v>0</v>
      </c>
      <c r="W33" s="92">
        <f>IF(E30="","",IF(INDEX($C33:$J33,1,MATCH(W30,$U30:$AB30,0))=INDEX($C33:$J33,1,MATCH(U30,$U30:$AB30,0)),0.5,0)+IF(INDEX($C33:$J33,1,MATCH(W30,$U30:$AB30,0))=INDEX($C33:$J33,1,MATCH(V30,$U30:$AB30,0)),0.5,0)+IF(INDEX($C33:$J33,1,MATCH(W30,$U30:$AB30,0))=INDEX($C33:$J33,1,MATCH(X30,$U30:$AB30,0)),-0.5,0)+IF(INDEX($C33:$J33,1,MATCH(W30,$U30:$AB30,0))=INDEX($C33:$J33,1,MATCH(Y30,$U30:$AB30,0)),-0.5,0))</f>
        <v>0</v>
      </c>
      <c r="X33" s="92">
        <f>IF(F30="","",IF(INDEX($C33:$J33,1,MATCH(X30,$U30:$AB30,0))=INDEX($C33:$J33,1,MATCH(V30,$U30:$AB30,0)),0.5,0)+IF(INDEX($C33:$J33,1,MATCH(X30,$U30:$AB30,0))=INDEX($C33:$J33,1,MATCH(W30,$U30:$AB30,0)),0.5,0)+IF(INDEX($C33:$J33,1,MATCH(X30,$U30:$AB30,0))=INDEX($C33:$J33,1,MATCH(Y30,$U30:$AB30,0)),-0.5,0)+IF(INDEX($C33:$J33,1,MATCH(X30,$U30:$AB30,0))=INDEX($C33:$J33,1,MATCH(Z30,$U30:$AB30,0)),-0.5,0))</f>
        <v>0</v>
      </c>
      <c r="Y33" s="92">
        <f>IF(G30="","",IF(INDEX($C33:$J33,1,MATCH(Y30,$U30:$AB30,0))=INDEX($C33:$J33,1,MATCH(W30,$U30:$AB30,0)),0.5,0)+IF(INDEX($C33:$J33,1,MATCH(Y30,$U30:$AB30,0))=INDEX($C33:$J33,1,MATCH(X30,$U30:$AB30,0)),0.5,0)+IF(INDEX($C33:$J33,1,MATCH(Y30,$U30:$AB30,0))=INDEX($C33:$J33,1,MATCH(Z30,$U30:$AB30,0)),-0.5,0)+IF(INDEX($C33:$J33,1,MATCH(Y30,$U30:$AB30,0))=INDEX($C33:$J33,1,MATCH(AA30,$U30:$AB30,0)),-0.5,0))</f>
        <v>0</v>
      </c>
      <c r="Z33" s="92" t="str">
        <f>IF(H30="","",IF(INDEX($C33:$J33,1,MATCH(Z30,$U30:$AB30,0))=INDEX($C33:$J33,1,MATCH(X30,$U30:$AB30,0)),0.5,0)+IF(INDEX($C33:$J33,1,MATCH(Z30,$U30:$AB30,0))=INDEX($C33:$J33,1,MATCH(Y30,$U30:$AB30,0)),0.5,0)+IF(INDEX($C33:$J33,1,MATCH(Z30,$U30:$AB30,0))=INDEX($C33:$J33,1,MATCH(AA30,$U30:$AB30,0)),-0.5,0)+IF(INDEX($C33:$J33,1,MATCH(Z30,$U30:$AB30,0))=INDEX($C33:$J33,1,MATCH(AB30,$U30:$AB30,0)),-0.5,0))</f>
        <v/>
      </c>
      <c r="AA33" s="92" t="str">
        <f>IF(I30="","",IF(INDEX($C33:$J33,1,MATCH(AA30,$U30:$AB30,0))=INDEX($C33:$J33,1,MATCH(Y30,$U30:$AB30,0)),0.5,0)+IF(INDEX($C33:$J33,1,MATCH(AA30,$U30:$AB30,0))=INDEX($C33:$J33,1,MATCH(Z30,$U30:$AB30,0)),0.5,0)+IF(INDEX($C33:$J33,1,MATCH(AA30,$U30:$AB30,0))=INDEX($C33:$J33,1,MATCH(AB30,$U30:$AB30,0)),-0.5,0))</f>
        <v/>
      </c>
      <c r="AB33" s="92" t="str">
        <f>IF(J30="","",IF(INDEX($C33:$J33,1,MATCH(AB30,$U30:$AB30,0))=INDEX($C33:$J33,1,MATCH(Z30,$U30:$AB30,0)),0.5,0)+IF(INDEX($C33:$J33,1,MATCH(AB30,$U30:$AB30,0))=INDEX($C33:$J33,1,MATCH(AA30,$U30:$AB30,0)),0.5,0))</f>
        <v/>
      </c>
    </row>
    <row r="34" spans="1:28" ht="14.4" x14ac:dyDescent="0.25">
      <c r="A34" s="124"/>
      <c r="B34" s="124" t="s">
        <v>18</v>
      </c>
      <c r="C34" s="14">
        <v>24</v>
      </c>
      <c r="D34" s="14">
        <v>70</v>
      </c>
      <c r="E34" s="14">
        <v>239</v>
      </c>
      <c r="F34" s="14"/>
      <c r="G34" s="14"/>
      <c r="H34" s="14"/>
      <c r="I34" s="14"/>
      <c r="J34" s="53"/>
      <c r="K34" s="65"/>
      <c r="L34" s="22"/>
      <c r="M34" s="22"/>
      <c r="N34" s="22"/>
      <c r="O34" s="22"/>
      <c r="P34" s="22"/>
      <c r="Q34" s="22"/>
      <c r="R34" s="22"/>
      <c r="S34" s="30"/>
      <c r="T34" s="71"/>
      <c r="U34" s="92" t="str">
        <f>IF(C34="","",IF(ISERROR(VLOOKUP(C34,Athletes!$A:$C,3,FALSE)),"?",VLOOKUP(C34,Athletes!$A:$C,3,FALSE)))</f>
        <v>Brighton</v>
      </c>
      <c r="V34" s="92" t="str">
        <f>IF(D34="","",IF(ISERROR(VLOOKUP(D34,Athletes!$A:$C,3,FALSE)),"?",VLOOKUP(D34,Athletes!$A:$C,3,FALSE)))</f>
        <v>Crawley</v>
      </c>
      <c r="W34" s="92" t="str">
        <f>IF(E34="","",IF(ISERROR(VLOOKUP(E34,Athletes!$A:$C,3,FALSE)),"?",VLOOKUP(E34,Athletes!$A:$C,3,FALSE)))</f>
        <v>Worthing</v>
      </c>
      <c r="X34" s="92" t="str">
        <f>IF(F34="","",IF(ISERROR(VLOOKUP(F34,Athletes!$A:$C,3,FALSE)),"?",VLOOKUP(F34,Athletes!$A:$C,3,FALSE)))</f>
        <v/>
      </c>
      <c r="Y34" s="92" t="str">
        <f>IF(G34="","",IF(ISERROR(VLOOKUP(G34,Athletes!$A:$C,3,FALSE)),"?",VLOOKUP(G34,Athletes!$A:$C,3,FALSE)))</f>
        <v/>
      </c>
      <c r="Z34" s="92" t="str">
        <f>IF(H34="","",IF(ISERROR(VLOOKUP(H34,Athletes!$A:$C,3,FALSE)),"?",VLOOKUP(H34,Athletes!$A:$C,3,FALSE)))</f>
        <v/>
      </c>
      <c r="AA34" s="92" t="str">
        <f>IF(I34="","",IF(ISERROR(VLOOKUP(I34,Athletes!$A:$C,3,FALSE)),"?",VLOOKUP(I34,Athletes!$A:$C,3,FALSE)))</f>
        <v/>
      </c>
      <c r="AB34" s="92" t="str">
        <f>IF(J34="","",IF(ISERROR(VLOOKUP(J34,Athletes!$A:$C,3,FALSE)),"?",VLOOKUP(J34,Athletes!$A:$C,3,FALSE)))</f>
        <v/>
      </c>
    </row>
    <row r="35" spans="1:28" ht="14.4" x14ac:dyDescent="0.25">
      <c r="A35" s="124"/>
      <c r="B35" s="124"/>
      <c r="C35" s="92" t="str">
        <f>IF(C34="","",IF(ISERROR(VLOOKUP(C34,Athletes!$A:$B,2,FALSE)),"?",VLOOKUP(C34,Athletes!$A:$B,2,FALSE)))</f>
        <v>Matthew Plummer</v>
      </c>
      <c r="D35" s="92" t="str">
        <f>IF(D34="","",IF(ISERROR(VLOOKUP(D34,Athletes!$A:$B,2,FALSE)),"?",VLOOKUP(D34,Athletes!$A:$B,2,FALSE)))</f>
        <v>Zitelu Esiefiho</v>
      </c>
      <c r="E35" s="92" t="str">
        <f>IF(E34="","",IF(ISERROR(VLOOKUP(E34,Athletes!$A:$B,2,FALSE)),"?",VLOOKUP(E34,Athletes!$A:$B,2,FALSE)))</f>
        <v>Leo Gladman</v>
      </c>
      <c r="F35" s="92" t="str">
        <f>IF(F34="","",IF(ISERROR(VLOOKUP(F34,Athletes!$A:$B,2,FALSE)),"?",VLOOKUP(F34,Athletes!$A:$B,2,FALSE)))</f>
        <v/>
      </c>
      <c r="G35" s="92" t="str">
        <f>IF(G34="","",IF(ISERROR(VLOOKUP(G34,Athletes!$A:$B,2,FALSE)),"?",VLOOKUP(G34,Athletes!$A:$B,2,FALSE)))</f>
        <v/>
      </c>
      <c r="H35" s="92" t="str">
        <f>IF(H34="","",IF(ISERROR(VLOOKUP(H34,Athletes!$A:$B,2,FALSE)),"?",VLOOKUP(H34,Athletes!$A:$B,2,FALSE)))</f>
        <v/>
      </c>
      <c r="I35" s="92" t="str">
        <f>IF(I34="","",IF(ISERROR(VLOOKUP(I34,Athletes!$A:$B,2,FALSE)),"?",VLOOKUP(I34,Athletes!$A:$B,2,FALSE)))</f>
        <v/>
      </c>
      <c r="J35" s="92" t="str">
        <f>IF(J34="","",IF(ISERROR(VLOOKUP(J34,Athletes!$A:$B,2,FALSE)),"?",VLOOKUP(J34,Athletes!$A:$B,2,FALSE)))</f>
        <v/>
      </c>
      <c r="K35" s="65"/>
      <c r="L35" s="22"/>
      <c r="M35" s="22"/>
      <c r="N35" s="22"/>
      <c r="O35" s="22"/>
      <c r="P35" s="22"/>
      <c r="Q35" s="22"/>
      <c r="R35" s="22"/>
      <c r="S35" s="30"/>
      <c r="T35" s="71"/>
      <c r="U35" s="18"/>
      <c r="V35" s="18"/>
      <c r="W35" s="18"/>
      <c r="X35" s="18"/>
      <c r="Y35" s="18"/>
      <c r="Z35" s="18"/>
      <c r="AA35" s="18"/>
      <c r="AB35" s="18"/>
    </row>
    <row r="36" spans="1:28" ht="14.4" x14ac:dyDescent="0.25">
      <c r="A36" s="124"/>
      <c r="B36" s="124"/>
      <c r="C36" s="92" t="str">
        <f>IF(C34="","",IF(ISERROR(VLOOKUP(C34,Athletes!$A:$C,3,FALSE)),"?",VLOOKUP(C34,Athletes!$A:$C,3,FALSE)))</f>
        <v>Brighton</v>
      </c>
      <c r="D36" s="92" t="str">
        <f>IF(D34="","",IF(ISERROR(VLOOKUP(D34,Athletes!$A:$C,3,FALSE)),"?",VLOOKUP(D34,Athletes!$A:$C,3,FALSE)))</f>
        <v>Crawley</v>
      </c>
      <c r="E36" s="92" t="str">
        <f>IF(E34="","",IF(ISERROR(VLOOKUP(E34,Athletes!$A:$C,3,FALSE)),"?",VLOOKUP(E34,Athletes!$A:$C,3,FALSE)))</f>
        <v>Worthing</v>
      </c>
      <c r="F36" s="92" t="str">
        <f>IF(F34="","",IF(ISERROR(VLOOKUP(F34,Athletes!$A:$C,3,FALSE)),"?",VLOOKUP(F34,Athletes!$A:$C,3,FALSE)))</f>
        <v/>
      </c>
      <c r="G36" s="92" t="str">
        <f>IF(G34="","",IF(ISERROR(VLOOKUP(G34,Athletes!$A:$C,3,FALSE)),"?",VLOOKUP(G34,Athletes!$A:$C,3,FALSE)))</f>
        <v/>
      </c>
      <c r="H36" s="92" t="str">
        <f>IF(H34="","",IF(ISERROR(VLOOKUP(H34,Athletes!$A:$C,3,FALSE)),"?",VLOOKUP(H34,Athletes!$A:$C,3,FALSE)))</f>
        <v/>
      </c>
      <c r="I36" s="92" t="str">
        <f>IF(I34="","",IF(ISERROR(VLOOKUP(I34,Athletes!$A:$C,3,FALSE)),"?",VLOOKUP(I34,Athletes!$A:$C,3,FALSE)))</f>
        <v/>
      </c>
      <c r="J36" s="92" t="str">
        <f>IF(J34="","",IF(ISERROR(VLOOKUP(J34,Athletes!$A:$C,3,FALSE)),"?",VLOOKUP(J34,Athletes!$A:$C,3,FALSE)))</f>
        <v/>
      </c>
      <c r="K36" s="65"/>
      <c r="L36" s="22"/>
      <c r="M36" s="22"/>
      <c r="N36" s="22"/>
      <c r="O36" s="22"/>
      <c r="P36" s="22"/>
      <c r="Q36" s="22"/>
      <c r="R36" s="22"/>
      <c r="S36" s="30"/>
      <c r="T36" s="71"/>
      <c r="U36" s="18"/>
      <c r="V36" s="18"/>
      <c r="W36" s="18"/>
      <c r="X36" s="18"/>
      <c r="Y36" s="18"/>
      <c r="Z36" s="18"/>
      <c r="AA36" s="18"/>
      <c r="AB36" s="18"/>
    </row>
    <row r="37" spans="1:28" ht="14.4" x14ac:dyDescent="0.25">
      <c r="A37" s="125"/>
      <c r="B37" s="125"/>
      <c r="C37" s="24">
        <v>2.2599999999999998</v>
      </c>
      <c r="D37" s="24">
        <v>2.1800000000000002</v>
      </c>
      <c r="E37" s="24">
        <v>2.11</v>
      </c>
      <c r="F37" s="24"/>
      <c r="G37" s="24"/>
      <c r="H37" s="24"/>
      <c r="I37" s="24"/>
      <c r="J37" s="42"/>
      <c r="K37" s="65"/>
      <c r="L37" s="92">
        <f t="shared" ref="L37:S37" si="11">IF(ISERROR(MATCH(L$1,$U34:$AB34,0)),"",9-MATCH(L$1,$U34:$AB34,0)+IF(ISERROR(MATCH(L$1,$U34:$AB34,0)),0,INDEX($U37:$AB37,1,MATCH(L$1,$U34:$AB34,0))))</f>
        <v>8</v>
      </c>
      <c r="M37" s="92">
        <f t="shared" si="11"/>
        <v>7</v>
      </c>
      <c r="N37" s="92" t="str">
        <f t="shared" si="11"/>
        <v/>
      </c>
      <c r="O37" s="92" t="str">
        <f t="shared" si="11"/>
        <v/>
      </c>
      <c r="P37" s="92" t="str">
        <f t="shared" si="11"/>
        <v/>
      </c>
      <c r="Q37" s="92" t="str">
        <f t="shared" si="11"/>
        <v/>
      </c>
      <c r="R37" s="92" t="str">
        <f t="shared" si="11"/>
        <v/>
      </c>
      <c r="S37" s="92">
        <f t="shared" si="11"/>
        <v>6</v>
      </c>
      <c r="T37" s="72"/>
      <c r="U37" s="92">
        <f>IF(C34="","",IF(INDEX($C37:$J37,1,MATCH(U34,$U34:$AB34,0))=INDEX($C37:$J37,1,MATCH(V34,$U34:$AB34,0)),-0.5,0)+IF(INDEX($C37:$J37,1,MATCH(U34,$U34:$AB34,0))=INDEX($C37:$J37,1,MATCH(W34,$U34:$AB34,0)),-0.5,0))</f>
        <v>0</v>
      </c>
      <c r="V37" s="92">
        <f>IF(D34="","",IF(INDEX($C37:$J37,1,MATCH(V34,$U34:$AB34,0))=INDEX($C37:$J37,1,MATCH(U34,$U34:$AB34,0)),0.5,0)+IF(INDEX($C37:$J37,1,MATCH(V34,$U34:$AB34,0))=INDEX($C37:$J37,1,MATCH(W34,$U34:$AB34,0)),-0.5,0)+IF(INDEX($C37:$J37,1,MATCH(V34,$U34:$AB34,0))=INDEX($C37:$J37,1,MATCH(X34,$U34:$AB34,0)),-0.5,0))</f>
        <v>0</v>
      </c>
      <c r="W37" s="92">
        <f>IF(E34="","",IF(INDEX($C37:$J37,1,MATCH(W34,$U34:$AB34,0))=INDEX($C37:$J37,1,MATCH(U34,$U34:$AB34,0)),0.5,0)+IF(INDEX($C37:$J37,1,MATCH(W34,$U34:$AB34,0))=INDEX($C37:$J37,1,MATCH(V34,$U34:$AB34,0)),0.5,0)+IF(INDEX($C37:$J37,1,MATCH(W34,$U34:$AB34,0))=INDEX($C37:$J37,1,MATCH(X34,$U34:$AB34,0)),-0.5,0)+IF(INDEX($C37:$J37,1,MATCH(W34,$U34:$AB34,0))=INDEX($C37:$J37,1,MATCH(Y34,$U34:$AB34,0)),-0.5,0))</f>
        <v>0</v>
      </c>
      <c r="X37" s="92" t="str">
        <f>IF(F34="","",IF(INDEX($C37:$J37,1,MATCH(X34,$U34:$AB34,0))=INDEX($C37:$J37,1,MATCH(V34,$U34:$AB34,0)),0.5,0)+IF(INDEX($C37:$J37,1,MATCH(X34,$U34:$AB34,0))=INDEX($C37:$J37,1,MATCH(W34,$U34:$AB34,0)),0.5,0)+IF(INDEX($C37:$J37,1,MATCH(X34,$U34:$AB34,0))=INDEX($C37:$J37,1,MATCH(Y34,$U34:$AB34,0)),-0.5,0)+IF(INDEX($C37:$J37,1,MATCH(X34,$U34:$AB34,0))=INDEX($C37:$J37,1,MATCH(Z34,$U34:$AB34,0)),-0.5,0))</f>
        <v/>
      </c>
      <c r="Y37" s="92" t="str">
        <f>IF(G34="","",IF(INDEX($C37:$J37,1,MATCH(Y34,$U34:$AB34,0))=INDEX($C37:$J37,1,MATCH(W34,$U34:$AB34,0)),0.5,0)+IF(INDEX($C37:$J37,1,MATCH(Y34,$U34:$AB34,0))=INDEX($C37:$J37,1,MATCH(X34,$U34:$AB34,0)),0.5,0)+IF(INDEX($C37:$J37,1,MATCH(Y34,$U34:$AB34,0))=INDEX($C37:$J37,1,MATCH(Z34,$U34:$AB34,0)),-0.5,0)+IF(INDEX($C37:$J37,1,MATCH(Y34,$U34:$AB34,0))=INDEX($C37:$J37,1,MATCH(AA34,$U34:$AB34,0)),-0.5,0))</f>
        <v/>
      </c>
      <c r="Z37" s="92" t="str">
        <f>IF(H34="","",IF(INDEX($C37:$J37,1,MATCH(Z34,$U34:$AB34,0))=INDEX($C37:$J37,1,MATCH(X34,$U34:$AB34,0)),0.5,0)+IF(INDEX($C37:$J37,1,MATCH(Z34,$U34:$AB34,0))=INDEX($C37:$J37,1,MATCH(Y34,$U34:$AB34,0)),0.5,0)+IF(INDEX($C37:$J37,1,MATCH(Z34,$U34:$AB34,0))=INDEX($C37:$J37,1,MATCH(AA34,$U34:$AB34,0)),-0.5,0)+IF(INDEX($C37:$J37,1,MATCH(Z34,$U34:$AB34,0))=INDEX($C37:$J37,1,MATCH(AB34,$U34:$AB34,0)),-0.5,0))</f>
        <v/>
      </c>
      <c r="AA37" s="92" t="str">
        <f>IF(I34="","",IF(INDEX($C37:$J37,1,MATCH(AA34,$U34:$AB34,0))=INDEX($C37:$J37,1,MATCH(Y34,$U34:$AB34,0)),0.5,0)+IF(INDEX($C37:$J37,1,MATCH(AA34,$U34:$AB34,0))=INDEX($C37:$J37,1,MATCH(Z34,$U34:$AB34,0)),0.5,0)+IF(INDEX($C37:$J37,1,MATCH(AA34,$U34:$AB34,0))=INDEX($C37:$J37,1,MATCH(AB34,$U34:$AB34,0)),-0.5,0))</f>
        <v/>
      </c>
      <c r="AB37" s="92" t="str">
        <f>IF(J34="","",IF(INDEX($C37:$J37,1,MATCH(AB34,$U34:$AB34,0))=INDEX($C37:$J37,1,MATCH(Z34,$U34:$AB34,0)),0.5,0)+IF(INDEX($C37:$J37,1,MATCH(AB34,$U34:$AB34,0))=INDEX($C37:$J37,1,MATCH(AA34,$U34:$AB34,0)),0.5,0))</f>
        <v/>
      </c>
    </row>
    <row r="38" spans="1:28" ht="14.4" x14ac:dyDescent="0.25">
      <c r="A38" s="123" t="s">
        <v>365</v>
      </c>
      <c r="B38" s="123" t="s">
        <v>17</v>
      </c>
      <c r="C38" s="25">
        <v>68</v>
      </c>
      <c r="D38" s="25">
        <v>164</v>
      </c>
      <c r="E38" s="25">
        <v>237</v>
      </c>
      <c r="F38" s="25">
        <v>106</v>
      </c>
      <c r="G38" s="25">
        <v>37</v>
      </c>
      <c r="H38" s="25"/>
      <c r="I38" s="25"/>
      <c r="J38" s="53"/>
      <c r="K38" s="65"/>
      <c r="L38" s="43"/>
      <c r="M38" s="26"/>
      <c r="N38" s="26"/>
      <c r="O38" s="26"/>
      <c r="P38" s="26"/>
      <c r="Q38" s="26"/>
      <c r="R38" s="26"/>
      <c r="S38" s="31"/>
      <c r="T38" s="71"/>
      <c r="U38" s="92" t="str">
        <f>IF(C38="","",IF(ISERROR(VLOOKUP(C38,Athletes!$A:$C,3,FALSE)),"?",VLOOKUP(C38,Athletes!$A:$C,3,FALSE)))</f>
        <v>Crawley</v>
      </c>
      <c r="V38" s="92" t="str">
        <f>IF(D38="","",IF(ISERROR(VLOOKUP(D38,Athletes!$A:$C,3,FALSE)),"?",VLOOKUP(D38,Athletes!$A:$C,3,FALSE)))</f>
        <v>Horsham</v>
      </c>
      <c r="W38" s="92" t="str">
        <f>IF(E38="","",IF(ISERROR(VLOOKUP(E38,Athletes!$A:$C,3,FALSE)),"?",VLOOKUP(E38,Athletes!$A:$C,3,FALSE)))</f>
        <v>Worthing</v>
      </c>
      <c r="X38" s="92" t="str">
        <f>IF(F38="","",IF(ISERROR(VLOOKUP(F38,Athletes!$A:$C,3,FALSE)),"?",VLOOKUP(F38,Athletes!$A:$C,3,FALSE)))</f>
        <v>Chichester</v>
      </c>
      <c r="Y38" s="92" t="str">
        <f>IF(G38="","",IF(ISERROR(VLOOKUP(G38,Athletes!$A:$C,3,FALSE)),"?",VLOOKUP(G38,Athletes!$A:$C,3,FALSE)))</f>
        <v>Brighton</v>
      </c>
      <c r="Z38" s="92" t="str">
        <f>IF(H38="","",IF(ISERROR(VLOOKUP(H38,Athletes!$A:$C,3,FALSE)),"?",VLOOKUP(H38,Athletes!$A:$C,3,FALSE)))</f>
        <v/>
      </c>
      <c r="AA38" s="92" t="str">
        <f>IF(I38="","",IF(ISERROR(VLOOKUP(I38,Athletes!$A:$C,3,FALSE)),"?",VLOOKUP(I38,Athletes!$A:$C,3,FALSE)))</f>
        <v/>
      </c>
      <c r="AB38" s="92" t="str">
        <f>IF(J38="","",IF(ISERROR(VLOOKUP(J38,Athletes!$A:$C,3,FALSE)),"?",VLOOKUP(J38,Athletes!$A:$C,3,FALSE)))</f>
        <v/>
      </c>
    </row>
    <row r="39" spans="1:28" ht="14.4" x14ac:dyDescent="0.25">
      <c r="A39" s="124"/>
      <c r="B39" s="124"/>
      <c r="C39" s="92" t="str">
        <f>IF(C38="","",IF(ISERROR(VLOOKUP(C38,Athletes!$A:$B,2,FALSE)),"?",VLOOKUP(C38,Athletes!$A:$B,2,FALSE)))</f>
        <v>Cristiano Anah</v>
      </c>
      <c r="D39" s="92" t="str">
        <f>IF(D38="","",IF(ISERROR(VLOOKUP(D38,Athletes!$A:$B,2,FALSE)),"?",VLOOKUP(D38,Athletes!$A:$B,2,FALSE)))</f>
        <v>Tom  Hays</v>
      </c>
      <c r="E39" s="92" t="str">
        <f>IF(E38="","",IF(ISERROR(VLOOKUP(E38,Athletes!$A:$B,2,FALSE)),"?",VLOOKUP(E38,Athletes!$A:$B,2,FALSE)))</f>
        <v>George Barker</v>
      </c>
      <c r="F39" s="92" t="str">
        <f>IF(F38="","",IF(ISERROR(VLOOKUP(F38,Athletes!$A:$B,2,FALSE)),"?",VLOOKUP(F38,Athletes!$A:$B,2,FALSE)))</f>
        <v>Harry Clarke</v>
      </c>
      <c r="G39" s="92" t="str">
        <f>IF(G38="","",IF(ISERROR(VLOOKUP(G38,Athletes!$A:$B,2,FALSE)),"?",VLOOKUP(G38,Athletes!$A:$B,2,FALSE)))</f>
        <v>Dylan Parr</v>
      </c>
      <c r="H39" s="92" t="str">
        <f>IF(H38="","",IF(ISERROR(VLOOKUP(H38,Athletes!$A:$B,2,FALSE)),"?",VLOOKUP(H38,Athletes!$A:$B,2,FALSE)))</f>
        <v/>
      </c>
      <c r="I39" s="92" t="str">
        <f>IF(I38="","",IF(ISERROR(VLOOKUP(I38,Athletes!$A:$B,2,FALSE)),"?",VLOOKUP(I38,Athletes!$A:$B,2,FALSE)))</f>
        <v/>
      </c>
      <c r="J39" s="92" t="str">
        <f>IF(J38="","",IF(ISERROR(VLOOKUP(J38,Athletes!$A:$B,2,FALSE)),"?",VLOOKUP(J38,Athletes!$A:$B,2,FALSE)))</f>
        <v/>
      </c>
      <c r="K39" s="65"/>
      <c r="L39" s="44"/>
      <c r="M39" s="22"/>
      <c r="N39" s="22"/>
      <c r="O39" s="22"/>
      <c r="P39" s="22"/>
      <c r="Q39" s="22"/>
      <c r="R39" s="22"/>
      <c r="S39" s="30"/>
      <c r="T39" s="71"/>
      <c r="U39" s="18"/>
      <c r="V39" s="18"/>
      <c r="W39" s="18"/>
      <c r="X39" s="18"/>
      <c r="Y39" s="18"/>
      <c r="Z39" s="18"/>
      <c r="AA39" s="18"/>
      <c r="AB39" s="18"/>
    </row>
    <row r="40" spans="1:28" ht="14.4" x14ac:dyDescent="0.25">
      <c r="A40" s="124"/>
      <c r="B40" s="124"/>
      <c r="C40" s="92" t="str">
        <f>IF(C38="","",IF(ISERROR(VLOOKUP(C38,Athletes!$A:$C,3,FALSE)),"?",VLOOKUP(C38,Athletes!$A:$C,3,FALSE)))</f>
        <v>Crawley</v>
      </c>
      <c r="D40" s="92" t="str">
        <f>IF(D38="","",IF(ISERROR(VLOOKUP(D38,Athletes!$A:$C,3,FALSE)),"?",VLOOKUP(D38,Athletes!$A:$C,3,FALSE)))</f>
        <v>Horsham</v>
      </c>
      <c r="E40" s="92" t="str">
        <f>IF(E38="","",IF(ISERROR(VLOOKUP(E38,Athletes!$A:$C,3,FALSE)),"?",VLOOKUP(E38,Athletes!$A:$C,3,FALSE)))</f>
        <v>Worthing</v>
      </c>
      <c r="F40" s="92" t="str">
        <f>IF(F38="","",IF(ISERROR(VLOOKUP(F38,Athletes!$A:$C,3,FALSE)),"?",VLOOKUP(F38,Athletes!$A:$C,3,FALSE)))</f>
        <v>Chichester</v>
      </c>
      <c r="G40" s="92" t="str">
        <f>IF(G38="","",IF(ISERROR(VLOOKUP(G38,Athletes!$A:$C,3,FALSE)),"?",VLOOKUP(G38,Athletes!$A:$C,3,FALSE)))</f>
        <v>Brighton</v>
      </c>
      <c r="H40" s="92" t="str">
        <f>IF(H38="","",IF(ISERROR(VLOOKUP(H38,Athletes!$A:$C,3,FALSE)),"?",VLOOKUP(H38,Athletes!$A:$C,3,FALSE)))</f>
        <v/>
      </c>
      <c r="I40" s="92" t="str">
        <f>IF(I39="","",IF(ISERROR(VLOOKUP(I39,Athletes!$A:$B,2,FALSE)),"?",VLOOKUP(I39,Athletes!$A:$B,2,FALSE)))</f>
        <v/>
      </c>
      <c r="J40" s="92" t="str">
        <f>IF(J38="","",IF(ISERROR(VLOOKUP(J38,Athletes!$A:$C,3,FALSE)),"?",VLOOKUP(J38,Athletes!$A:$C,3,FALSE)))</f>
        <v/>
      </c>
      <c r="K40" s="65"/>
      <c r="L40" s="44"/>
      <c r="M40" s="22"/>
      <c r="N40" s="22"/>
      <c r="O40" s="22"/>
      <c r="P40" s="22"/>
      <c r="Q40" s="22"/>
      <c r="R40" s="22"/>
      <c r="S40" s="30"/>
      <c r="T40" s="71"/>
      <c r="U40" s="18"/>
      <c r="V40" s="18"/>
      <c r="W40" s="18"/>
      <c r="X40" s="18"/>
      <c r="Y40" s="18"/>
      <c r="Z40" s="18"/>
      <c r="AA40" s="18"/>
      <c r="AB40" s="18"/>
    </row>
    <row r="41" spans="1:28" ht="14.4" x14ac:dyDescent="0.25">
      <c r="A41" s="124"/>
      <c r="B41" s="125"/>
      <c r="C41" s="77">
        <v>7.52</v>
      </c>
      <c r="D41" s="77">
        <v>7.04</v>
      </c>
      <c r="E41" s="77">
        <v>6.92</v>
      </c>
      <c r="F41" s="77">
        <v>6.73</v>
      </c>
      <c r="G41" s="77">
        <v>6.42</v>
      </c>
      <c r="H41" s="77"/>
      <c r="I41" s="77"/>
      <c r="J41" s="84"/>
      <c r="K41" s="65"/>
      <c r="L41" s="92">
        <f t="shared" ref="L41:S41" si="12">IF(ISERROR(MATCH(L$1,$U38:$AB38,0)),"",9-MATCH(L$1,$U38:$AB38,0)+IF(ISERROR(MATCH(L$1,$U38:$AB38,0)),0,INDEX($U41:$AB41,1,MATCH(L$1,$U38:$AB38,0))))</f>
        <v>4</v>
      </c>
      <c r="M41" s="92">
        <f t="shared" si="12"/>
        <v>8</v>
      </c>
      <c r="N41" s="92">
        <f t="shared" si="12"/>
        <v>5</v>
      </c>
      <c r="O41" s="92" t="str">
        <f t="shared" si="12"/>
        <v/>
      </c>
      <c r="P41" s="92">
        <f t="shared" si="12"/>
        <v>7</v>
      </c>
      <c r="Q41" s="92" t="str">
        <f t="shared" si="12"/>
        <v/>
      </c>
      <c r="R41" s="92" t="str">
        <f t="shared" si="12"/>
        <v/>
      </c>
      <c r="S41" s="92">
        <f t="shared" si="12"/>
        <v>6</v>
      </c>
      <c r="T41" s="72"/>
      <c r="U41" s="92">
        <f>IF(C38="","",IF(INDEX($C41:$J41,1,MATCH(U38,$U38:$AB38,0))=INDEX($C41:$J41,1,MATCH(V38,$U38:$AB38,0)),-0.5,0)+IF(INDEX($C41:$J41,1,MATCH(U38,$U38:$AB38,0))=INDEX($C41:$J41,1,MATCH(W38,$U38:$AB38,0)),-0.5,0))</f>
        <v>0</v>
      </c>
      <c r="V41" s="92">
        <f>IF(D38="","",IF(INDEX($C41:$J41,1,MATCH(V38,$U38:$AB38,0))=INDEX($C41:$J41,1,MATCH(U38,$U38:$AB38,0)),0.5,0)+IF(INDEX($C41:$J41,1,MATCH(V38,$U38:$AB38,0))=INDEX($C41:$J41,1,MATCH(W38,$U38:$AB38,0)),-0.5,0)+IF(INDEX($C41:$J41,1,MATCH(V38,$U38:$AB38,0))=INDEX($C41:$J41,1,MATCH(X38,$U38:$AB38,0)),-0.5,0))</f>
        <v>0</v>
      </c>
      <c r="W41" s="92">
        <f>IF(E38="","",IF(INDEX($C41:$J41,1,MATCH(W38,$U38:$AB38,0))=INDEX($C41:$J41,1,MATCH(U38,$U38:$AB38,0)),0.5,0)+IF(INDEX($C41:$J41,1,MATCH(W38,$U38:$AB38,0))=INDEX($C41:$J41,1,MATCH(V38,$U38:$AB38,0)),0.5,0)+IF(INDEX($C41:$J41,1,MATCH(W38,$U38:$AB38,0))=INDEX($C41:$J41,1,MATCH(X38,$U38:$AB38,0)),-0.5,0)+IF(INDEX($C41:$J41,1,MATCH(W38,$U38:$AB38,0))=INDEX($C41:$J41,1,MATCH(Y38,$U38:$AB38,0)),-0.5,0))</f>
        <v>0</v>
      </c>
      <c r="X41" s="92">
        <f>IF(F38="","",IF(INDEX($C41:$J41,1,MATCH(X38,$U38:$AB38,0))=INDEX($C41:$J41,1,MATCH(V38,$U38:$AB38,0)),0.5,0)+IF(INDEX($C41:$J41,1,MATCH(X38,$U38:$AB38,0))=INDEX($C41:$J41,1,MATCH(W38,$U38:$AB38,0)),0.5,0)+IF(INDEX($C41:$J41,1,MATCH(X38,$U38:$AB38,0))=INDEX($C41:$J41,1,MATCH(Y38,$U38:$AB38,0)),-0.5,0)+IF(INDEX($C41:$J41,1,MATCH(X38,$U38:$AB38,0))=INDEX($C41:$J41,1,MATCH(Z38,$U38:$AB38,0)),-0.5,0))</f>
        <v>0</v>
      </c>
      <c r="Y41" s="92">
        <f>IF(G38="","",IF(INDEX($C41:$J41,1,MATCH(Y38,$U38:$AB38,0))=INDEX($C41:$J41,1,MATCH(W38,$U38:$AB38,0)),0.5,0)+IF(INDEX($C41:$J41,1,MATCH(Y38,$U38:$AB38,0))=INDEX($C41:$J41,1,MATCH(X38,$U38:$AB38,0)),0.5,0)+IF(INDEX($C41:$J41,1,MATCH(Y38,$U38:$AB38,0))=INDEX($C41:$J41,1,MATCH(Z38,$U38:$AB38,0)),-0.5,0)+IF(INDEX($C41:$J41,1,MATCH(Y38,$U38:$AB38,0))=INDEX($C41:$J41,1,MATCH(AA38,$U38:$AB38,0)),-0.5,0))</f>
        <v>0</v>
      </c>
      <c r="Z41" s="92" t="str">
        <f>IF(H38="","",IF(INDEX($C41:$J41,1,MATCH(Z38,$U38:$AB38,0))=INDEX($C41:$J41,1,MATCH(X38,$U38:$AB38,0)),0.5,0)+IF(INDEX($C41:$J41,1,MATCH(Z38,$U38:$AB38,0))=INDEX($C41:$J41,1,MATCH(Y38,$U38:$AB38,0)),0.5,0)+IF(INDEX($C41:$J41,1,MATCH(Z38,$U38:$AB38,0))=INDEX($C41:$J41,1,MATCH(AA38,$U38:$AB38,0)),-0.5,0)+IF(INDEX($C41:$J41,1,MATCH(Z38,$U38:$AB38,0))=INDEX($C41:$J41,1,MATCH(AB38,$U38:$AB38,0)),-0.5,0))</f>
        <v/>
      </c>
      <c r="AA41" s="92" t="str">
        <f>IF(I38="","",IF(INDEX($C41:$J41,1,MATCH(AA38,$U38:$AB38,0))=INDEX($C41:$J41,1,MATCH(Y38,$U38:$AB38,0)),0.5,0)+IF(INDEX($C41:$J41,1,MATCH(AA38,$U38:$AB38,0))=INDEX($C41:$J41,1,MATCH(Z38,$U38:$AB38,0)),0.5,0)+IF(INDEX($C41:$J41,1,MATCH(AA38,$U38:$AB38,0))=INDEX($C41:$J41,1,MATCH(AB38,$U38:$AB38,0)),-0.5,0))</f>
        <v/>
      </c>
      <c r="AB41" s="92" t="str">
        <f>IF(J38="","",IF(INDEX($C41:$J41,1,MATCH(AB38,$U38:$AB38,0))=INDEX($C41:$J41,1,MATCH(Z38,$U38:$AB38,0)),0.5,0)+IF(INDEX($C41:$J41,1,MATCH(AB38,$U38:$AB38,0))=INDEX($C41:$J41,1,MATCH(AA38,$U38:$AB38,0)),0.5,0))</f>
        <v/>
      </c>
    </row>
    <row r="42" spans="1:28" ht="14.4" x14ac:dyDescent="0.25">
      <c r="A42" s="124"/>
      <c r="B42" s="124" t="s">
        <v>18</v>
      </c>
      <c r="C42" s="14">
        <v>105</v>
      </c>
      <c r="D42" s="14">
        <v>73</v>
      </c>
      <c r="E42" s="14">
        <v>24</v>
      </c>
      <c r="F42" s="14"/>
      <c r="G42" s="14"/>
      <c r="H42" s="14"/>
      <c r="I42" s="14"/>
      <c r="J42" s="53"/>
      <c r="K42" s="65"/>
      <c r="L42" s="22"/>
      <c r="M42" s="22"/>
      <c r="N42" s="22"/>
      <c r="O42" s="22"/>
      <c r="P42" s="22"/>
      <c r="Q42" s="22"/>
      <c r="R42" s="22"/>
      <c r="S42" s="30"/>
      <c r="T42" s="71"/>
      <c r="U42" s="92" t="str">
        <f>IF(C42="","",IF(ISERROR(VLOOKUP(C42,Athletes!$A:$C,3,FALSE)),"?",VLOOKUP(C42,Athletes!$A:$C,3,FALSE)))</f>
        <v>Chichester</v>
      </c>
      <c r="V42" s="92" t="str">
        <f>IF(D42="","",IF(ISERROR(VLOOKUP(D42,Athletes!$A:$C,3,FALSE)),"?",VLOOKUP(D42,Athletes!$A:$C,3,FALSE)))</f>
        <v>Crawley</v>
      </c>
      <c r="W42" s="92" t="str">
        <f>IF(E42="","",IF(ISERROR(VLOOKUP(E42,Athletes!$A:$C,3,FALSE)),"?",VLOOKUP(E42,Athletes!$A:$C,3,FALSE)))</f>
        <v>Brighton</v>
      </c>
      <c r="X42" s="92" t="str">
        <f>IF(F42="","",IF(ISERROR(VLOOKUP(F42,Athletes!$A:$C,3,FALSE)),"?",VLOOKUP(F42,Athletes!$A:$C,3,FALSE)))</f>
        <v/>
      </c>
      <c r="Y42" s="92" t="str">
        <f>IF(G42="","",IF(ISERROR(VLOOKUP(G42,Athletes!$A:$C,3,FALSE)),"?",VLOOKUP(G42,Athletes!$A:$C,3,FALSE)))</f>
        <v/>
      </c>
      <c r="Z42" s="92" t="str">
        <f>IF(H42="","",IF(ISERROR(VLOOKUP(H42,Athletes!$A:$C,3,FALSE)),"?",VLOOKUP(H42,Athletes!$A:$C,3,FALSE)))</f>
        <v/>
      </c>
      <c r="AA42" s="92" t="str">
        <f>IF(I42="","",IF(ISERROR(VLOOKUP(I42,Athletes!$A:$C,3,FALSE)),"?",VLOOKUP(I42,Athletes!$A:$C,3,FALSE)))</f>
        <v/>
      </c>
      <c r="AB42" s="92" t="str">
        <f>IF(J42="","",IF(ISERROR(VLOOKUP(J42,Athletes!$A:$C,3,FALSE)),"?",VLOOKUP(J42,Athletes!$A:$C,3,FALSE)))</f>
        <v/>
      </c>
    </row>
    <row r="43" spans="1:28" ht="14.4" x14ac:dyDescent="0.25">
      <c r="A43" s="124"/>
      <c r="B43" s="124"/>
      <c r="C43" s="92" t="str">
        <f>IF(C42="","",IF(ISERROR(VLOOKUP(C42,Athletes!$A:$B,2,FALSE)),"?",VLOOKUP(C42,Athletes!$A:$B,2,FALSE)))</f>
        <v>Austin Stack</v>
      </c>
      <c r="D43" s="92" t="str">
        <f>IF(D42="","",IF(ISERROR(VLOOKUP(D42,Athletes!$A:$B,2,FALSE)),"?",VLOOKUP(D42,Athletes!$A:$B,2,FALSE)))</f>
        <v>Reece Taylor</v>
      </c>
      <c r="E43" s="92" t="str">
        <f>IF(E42="","",IF(ISERROR(VLOOKUP(E42,Athletes!$A:$B,2,FALSE)),"?",VLOOKUP(E42,Athletes!$A:$B,2,FALSE)))</f>
        <v>Matthew Plummer</v>
      </c>
      <c r="F43" s="92" t="str">
        <f>IF(F42="","",IF(ISERROR(VLOOKUP(F42,Athletes!$A:$B,2,FALSE)),"?",VLOOKUP(F42,Athletes!$A:$B,2,FALSE)))</f>
        <v/>
      </c>
      <c r="G43" s="92" t="str">
        <f>IF(G42="","",IF(ISERROR(VLOOKUP(G42,Athletes!$A:$B,2,FALSE)),"?",VLOOKUP(G42,Athletes!$A:$B,2,FALSE)))</f>
        <v/>
      </c>
      <c r="H43" s="92" t="str">
        <f>IF(H42="","",IF(ISERROR(VLOOKUP(H42,Athletes!$A:$B,2,FALSE)),"?",VLOOKUP(H42,Athletes!$A:$B,2,FALSE)))</f>
        <v/>
      </c>
      <c r="I43" s="92" t="str">
        <f>IF(I42="","",IF(ISERROR(VLOOKUP(I42,Athletes!$A:$B,2,FALSE)),"?",VLOOKUP(I42,Athletes!$A:$B,2,FALSE)))</f>
        <v/>
      </c>
      <c r="J43" s="92" t="str">
        <f>IF(J42="","",IF(ISERROR(VLOOKUP(J42,Athletes!$A:$B,2,FALSE)),"?",VLOOKUP(J42,Athletes!$A:$B,2,FALSE)))</f>
        <v/>
      </c>
      <c r="K43" s="65"/>
      <c r="L43" s="22"/>
      <c r="M43" s="22"/>
      <c r="N43" s="22"/>
      <c r="O43" s="22"/>
      <c r="P43" s="22"/>
      <c r="Q43" s="22"/>
      <c r="R43" s="22"/>
      <c r="S43" s="30"/>
      <c r="T43" s="71"/>
      <c r="U43" s="18"/>
      <c r="V43" s="18"/>
      <c r="W43" s="18"/>
      <c r="X43" s="18"/>
      <c r="Y43" s="18"/>
      <c r="Z43" s="18"/>
      <c r="AA43" s="18"/>
      <c r="AB43" s="18"/>
    </row>
    <row r="44" spans="1:28" ht="14.4" x14ac:dyDescent="0.25">
      <c r="A44" s="124"/>
      <c r="B44" s="124"/>
      <c r="C44" s="92" t="str">
        <f>IF(C42="","",IF(ISERROR(VLOOKUP(C42,Athletes!$A:$C,3,FALSE)),"?",VLOOKUP(C42,Athletes!$A:$C,3,FALSE)))</f>
        <v>Chichester</v>
      </c>
      <c r="D44" s="92" t="str">
        <f>IF(D42="","",IF(ISERROR(VLOOKUP(D42,Athletes!$A:$C,3,FALSE)),"?",VLOOKUP(D42,Athletes!$A:$C,3,FALSE)))</f>
        <v>Crawley</v>
      </c>
      <c r="E44" s="92" t="str">
        <f>IF(E42="","",IF(ISERROR(VLOOKUP(E42,Athletes!$A:$C,3,FALSE)),"?",VLOOKUP(E42,Athletes!$A:$C,3,FALSE)))</f>
        <v>Brighton</v>
      </c>
      <c r="F44" s="92" t="str">
        <f>IF(F42="","",IF(ISERROR(VLOOKUP(F42,Athletes!$A:$C,3,FALSE)),"?",VLOOKUP(F42,Athletes!$A:$C,3,FALSE)))</f>
        <v/>
      </c>
      <c r="G44" s="92" t="str">
        <f>IF(G42="","",IF(ISERROR(VLOOKUP(G42,Athletes!$A:$C,3,FALSE)),"?",VLOOKUP(G42,Athletes!$A:$C,3,FALSE)))</f>
        <v/>
      </c>
      <c r="H44" s="92" t="str">
        <f>IF(H42="","",IF(ISERROR(VLOOKUP(H42,Athletes!$A:$C,3,FALSE)),"?",VLOOKUP(H42,Athletes!$A:$C,3,FALSE)))</f>
        <v/>
      </c>
      <c r="I44" s="92" t="str">
        <f>IF(I43="","",IF(ISERROR(VLOOKUP(I43,Athletes!$A:$B,2,FALSE)),"?",VLOOKUP(I43,Athletes!$A:$B,2,FALSE)))</f>
        <v/>
      </c>
      <c r="J44" s="92" t="str">
        <f>IF(J42="","",IF(ISERROR(VLOOKUP(J42,Athletes!$A:$C,3,FALSE)),"?",VLOOKUP(J42,Athletes!$A:$C,3,FALSE)))</f>
        <v/>
      </c>
      <c r="K44" s="65"/>
      <c r="L44" s="22"/>
      <c r="M44" s="22"/>
      <c r="N44" s="22"/>
      <c r="O44" s="22"/>
      <c r="P44" s="22"/>
      <c r="Q44" s="22"/>
      <c r="R44" s="22"/>
      <c r="S44" s="30"/>
      <c r="T44" s="71"/>
      <c r="U44" s="18"/>
      <c r="V44" s="18"/>
      <c r="W44" s="18"/>
      <c r="X44" s="18"/>
      <c r="Y44" s="18"/>
      <c r="Z44" s="18"/>
      <c r="AA44" s="18"/>
      <c r="AB44" s="18"/>
    </row>
    <row r="45" spans="1:28" ht="14.4" x14ac:dyDescent="0.25">
      <c r="A45" s="125"/>
      <c r="B45" s="125"/>
      <c r="C45" s="77">
        <v>6.58</v>
      </c>
      <c r="D45" s="77">
        <v>6.02</v>
      </c>
      <c r="E45" s="77">
        <v>5.92</v>
      </c>
      <c r="F45" s="77"/>
      <c r="G45" s="77"/>
      <c r="H45" s="77"/>
      <c r="I45" s="77"/>
      <c r="J45" s="84"/>
      <c r="K45" s="65"/>
      <c r="L45" s="92">
        <f t="shared" ref="L45:S45" si="13">IF(ISERROR(MATCH(L$1,$U42:$AB42,0)),"",9-MATCH(L$1,$U42:$AB42,0)+IF(ISERROR(MATCH(L$1,$U42:$AB42,0)),0,INDEX($U45:$AB45,1,MATCH(L$1,$U42:$AB42,0))))</f>
        <v>6</v>
      </c>
      <c r="M45" s="92">
        <f t="shared" si="13"/>
        <v>7</v>
      </c>
      <c r="N45" s="92">
        <f t="shared" si="13"/>
        <v>8</v>
      </c>
      <c r="O45" s="92" t="str">
        <f t="shared" si="13"/>
        <v/>
      </c>
      <c r="P45" s="92" t="str">
        <f t="shared" si="13"/>
        <v/>
      </c>
      <c r="Q45" s="92" t="str">
        <f t="shared" si="13"/>
        <v/>
      </c>
      <c r="R45" s="92" t="str">
        <f t="shared" si="13"/>
        <v/>
      </c>
      <c r="S45" s="92" t="str">
        <f t="shared" si="13"/>
        <v/>
      </c>
      <c r="T45" s="72"/>
      <c r="U45" s="92">
        <f>IF(C42="","",IF(INDEX($C45:$J45,1,MATCH(U42,$U42:$AB42,0))=INDEX($C45:$J45,1,MATCH(V42,$U42:$AB42,0)),-0.5,0)+IF(INDEX($C45:$J45,1,MATCH(U42,$U42:$AB42,0))=INDEX($C45:$J45,1,MATCH(W42,$U42:$AB42,0)),-0.5,0))</f>
        <v>0</v>
      </c>
      <c r="V45" s="92">
        <f>IF(D42="","",IF(INDEX($C45:$J45,1,MATCH(V42,$U42:$AB42,0))=INDEX($C45:$J45,1,MATCH(U42,$U42:$AB42,0)),0.5,0)+IF(INDEX($C45:$J45,1,MATCH(V42,$U42:$AB42,0))=INDEX($C45:$J45,1,MATCH(W42,$U42:$AB42,0)),-0.5,0)+IF(INDEX($C45:$J45,1,MATCH(V42,$U42:$AB42,0))=INDEX($C45:$J45,1,MATCH(X42,$U42:$AB42,0)),-0.5,0))</f>
        <v>0</v>
      </c>
      <c r="W45" s="92">
        <f>IF(E42="","",IF(INDEX($C45:$J45,1,MATCH(W42,$U42:$AB42,0))=INDEX($C45:$J45,1,MATCH(U42,$U42:$AB42,0)),0.5,0)+IF(INDEX($C45:$J45,1,MATCH(W42,$U42:$AB42,0))=INDEX($C45:$J45,1,MATCH(V42,$U42:$AB42,0)),0.5,0)+IF(INDEX($C45:$J45,1,MATCH(W42,$U42:$AB42,0))=INDEX($C45:$J45,1,MATCH(X42,$U42:$AB42,0)),-0.5,0)+IF(INDEX($C45:$J45,1,MATCH(W42,$U42:$AB42,0))=INDEX($C45:$J45,1,MATCH(Y42,$U42:$AB42,0)),-0.5,0))</f>
        <v>0</v>
      </c>
      <c r="X45" s="92" t="str">
        <f>IF(F42="","",IF(INDEX($C45:$J45,1,MATCH(X42,$U42:$AB42,0))=INDEX($C45:$J45,1,MATCH(V42,$U42:$AB42,0)),0.5,0)+IF(INDEX($C45:$J45,1,MATCH(X42,$U42:$AB42,0))=INDEX($C45:$J45,1,MATCH(W42,$U42:$AB42,0)),0.5,0)+IF(INDEX($C45:$J45,1,MATCH(X42,$U42:$AB42,0))=INDEX($C45:$J45,1,MATCH(Y42,$U42:$AB42,0)),-0.5,0)+IF(INDEX($C45:$J45,1,MATCH(X42,$U42:$AB42,0))=INDEX($C45:$J45,1,MATCH(Z42,$U42:$AB42,0)),-0.5,0))</f>
        <v/>
      </c>
      <c r="Y45" s="92" t="str">
        <f>IF(G42="","",IF(INDEX($C45:$J45,1,MATCH(Y42,$U42:$AB42,0))=INDEX($C45:$J45,1,MATCH(W42,$U42:$AB42,0)),0.5,0)+IF(INDEX($C45:$J45,1,MATCH(Y42,$U42:$AB42,0))=INDEX($C45:$J45,1,MATCH(X42,$U42:$AB42,0)),0.5,0)+IF(INDEX($C45:$J45,1,MATCH(Y42,$U42:$AB42,0))=INDEX($C45:$J45,1,MATCH(Z42,$U42:$AB42,0)),-0.5,0)+IF(INDEX($C45:$J45,1,MATCH(Y42,$U42:$AB42,0))=INDEX($C45:$J45,1,MATCH(AA42,$U42:$AB42,0)),-0.5,0))</f>
        <v/>
      </c>
      <c r="Z45" s="92" t="str">
        <f>IF(H42="","",IF(INDEX($C45:$J45,1,MATCH(Z42,$U42:$AB42,0))=INDEX($C45:$J45,1,MATCH(X42,$U42:$AB42,0)),0.5,0)+IF(INDEX($C45:$J45,1,MATCH(Z42,$U42:$AB42,0))=INDEX($C45:$J45,1,MATCH(Y42,$U42:$AB42,0)),0.5,0)+IF(INDEX($C45:$J45,1,MATCH(Z42,$U42:$AB42,0))=INDEX($C45:$J45,1,MATCH(AA42,$U42:$AB42,0)),-0.5,0)+IF(INDEX($C45:$J45,1,MATCH(Z42,$U42:$AB42,0))=INDEX($C45:$J45,1,MATCH(AB42,$U42:$AB42,0)),-0.5,0))</f>
        <v/>
      </c>
      <c r="AA45" s="92" t="str">
        <f>IF(I42="","",IF(INDEX($C45:$J45,1,MATCH(AA42,$U42:$AB42,0))=INDEX($C45:$J45,1,MATCH(Y42,$U42:$AB42,0)),0.5,0)+IF(INDEX($C45:$J45,1,MATCH(AA42,$U42:$AB42,0))=INDEX($C45:$J45,1,MATCH(Z42,$U42:$AB42,0)),0.5,0)+IF(INDEX($C45:$J45,1,MATCH(AA42,$U42:$AB42,0))=INDEX($C45:$J45,1,MATCH(AB42,$U42:$AB42,0)),-0.5,0))</f>
        <v/>
      </c>
      <c r="AB45" s="92" t="str">
        <f>IF(J42="","",IF(INDEX($C45:$J45,1,MATCH(AB42,$U42:$AB42,0))=INDEX($C45:$J45,1,MATCH(Z42,$U42:$AB42,0)),0.5,0)+IF(INDEX($C45:$J45,1,MATCH(AB42,$U42:$AB42,0))=INDEX($C45:$J45,1,MATCH(AA42,$U42:$AB42,0)),0.5,0))</f>
        <v/>
      </c>
    </row>
    <row r="46" spans="1:28" ht="14.4" x14ac:dyDescent="0.25">
      <c r="A46" s="124" t="s">
        <v>24</v>
      </c>
      <c r="B46" s="123" t="s">
        <v>17</v>
      </c>
      <c r="C46" s="25">
        <v>68</v>
      </c>
      <c r="D46" s="25">
        <v>236</v>
      </c>
      <c r="E46" s="25">
        <v>105</v>
      </c>
      <c r="F46" s="25">
        <v>215</v>
      </c>
      <c r="G46" s="25">
        <v>114</v>
      </c>
      <c r="H46" s="25">
        <v>24</v>
      </c>
      <c r="I46" s="25">
        <v>183</v>
      </c>
      <c r="J46" s="53"/>
      <c r="K46" s="65"/>
      <c r="L46" s="43"/>
      <c r="M46" s="26"/>
      <c r="N46" s="26"/>
      <c r="O46" s="26"/>
      <c r="P46" s="26"/>
      <c r="Q46" s="26"/>
      <c r="R46" s="26"/>
      <c r="S46" s="31"/>
      <c r="T46" s="71"/>
      <c r="U46" s="92" t="str">
        <f>IF(C46="","",IF(ISERROR(VLOOKUP(C46,Athletes!$A:$C,3,FALSE)),"?",VLOOKUP(C46,Athletes!$A:$C,3,FALSE)))</f>
        <v>Crawley</v>
      </c>
      <c r="V46" s="92" t="str">
        <f>IF(D46="","",IF(ISERROR(VLOOKUP(D46,Athletes!$A:$C,3,FALSE)),"?",VLOOKUP(D46,Athletes!$A:$C,3,FALSE)))</f>
        <v>Worthing</v>
      </c>
      <c r="W46" s="92" t="str">
        <f>IF(E46="","",IF(ISERROR(VLOOKUP(E46,Athletes!$A:$C,3,FALSE)),"?",VLOOKUP(E46,Athletes!$A:$C,3,FALSE)))</f>
        <v>Chichester</v>
      </c>
      <c r="X46" s="92" t="str">
        <f>IF(F46="","",IF(ISERROR(VLOOKUP(F46,Athletes!$A:$C,3,FALSE)),"?",VLOOKUP(F46,Athletes!$A:$C,3,FALSE)))</f>
        <v>Phoenix</v>
      </c>
      <c r="Y46" s="92" t="str">
        <f>IF(G46="","",IF(ISERROR(VLOOKUP(G46,Athletes!$A:$C,3,FALSE)),"?",VLOOKUP(G46,Athletes!$A:$C,3,FALSE)))</f>
        <v>Haywards Heath</v>
      </c>
      <c r="Z46" s="92" t="str">
        <f>IF(H46="","",IF(ISERROR(VLOOKUP(H46,Athletes!$A:$C,3,FALSE)),"?",VLOOKUP(H46,Athletes!$A:$C,3,FALSE)))</f>
        <v>Brighton</v>
      </c>
      <c r="AA46" s="92" t="str">
        <f>IF(I46="","",IF(ISERROR(VLOOKUP(I46,Athletes!$A:$C,3,FALSE)),"?",VLOOKUP(I46,Athletes!$A:$C,3,FALSE)))</f>
        <v>Lewes</v>
      </c>
      <c r="AB46" s="92" t="str">
        <f>IF(J46="","",IF(ISERROR(VLOOKUP(J46,Athletes!$A:$C,3,FALSE)),"?",VLOOKUP(J46,Athletes!$A:$C,3,FALSE)))</f>
        <v/>
      </c>
    </row>
    <row r="47" spans="1:28" ht="14.4" x14ac:dyDescent="0.25">
      <c r="A47" s="124"/>
      <c r="B47" s="124"/>
      <c r="C47" s="92" t="str">
        <f>IF(C46="","",IF(ISERROR(VLOOKUP(C46,Athletes!$A:$B,2,FALSE)),"?",VLOOKUP(C46,Athletes!$A:$B,2,FALSE)))</f>
        <v>Cristiano Anah</v>
      </c>
      <c r="D47" s="92" t="str">
        <f>IF(D46="","",IF(ISERROR(VLOOKUP(D46,Athletes!$A:$B,2,FALSE)),"?",VLOOKUP(D46,Athletes!$A:$B,2,FALSE)))</f>
        <v>Ryan Ansell</v>
      </c>
      <c r="E47" s="92" t="str">
        <f>IF(E46="","",IF(ISERROR(VLOOKUP(E46,Athletes!$A:$B,2,FALSE)),"?",VLOOKUP(E46,Athletes!$A:$B,2,FALSE)))</f>
        <v>Austin Stack</v>
      </c>
      <c r="F47" s="92" t="str">
        <f>IF(F46="","",IF(ISERROR(VLOOKUP(F46,Athletes!$A:$B,2,FALSE)),"?",VLOOKUP(F46,Athletes!$A:$B,2,FALSE)))</f>
        <v>Alexander Cheeseman</v>
      </c>
      <c r="G47" s="92" t="str">
        <f>IF(G46="","",IF(ISERROR(VLOOKUP(G46,Athletes!$A:$B,2,FALSE)),"?",VLOOKUP(G46,Athletes!$A:$B,2,FALSE)))</f>
        <v>Elliot Lister</v>
      </c>
      <c r="H47" s="92" t="str">
        <f>IF(H46="","",IF(ISERROR(VLOOKUP(H46,Athletes!$A:$B,2,FALSE)),"?",VLOOKUP(H46,Athletes!$A:$B,2,FALSE)))</f>
        <v>Matthew Plummer</v>
      </c>
      <c r="I47" s="92" t="str">
        <f>IF(I46="","",IF(ISERROR(VLOOKUP(I46,Athletes!$A:$B,2,FALSE)),"?",VLOOKUP(I46,Athletes!$A:$B,2,FALSE)))</f>
        <v>Shiv Sheth</v>
      </c>
      <c r="J47" s="92" t="str">
        <f>IF(J46="","",IF(ISERROR(VLOOKUP(J46,Athletes!$A:$B,2,FALSE)),"?",VLOOKUP(J46,Athletes!$A:$B,2,FALSE)))</f>
        <v/>
      </c>
      <c r="K47" s="65"/>
      <c r="L47" s="44"/>
      <c r="M47" s="22"/>
      <c r="N47" s="22"/>
      <c r="O47" s="22"/>
      <c r="P47" s="22"/>
      <c r="Q47" s="22"/>
      <c r="R47" s="22"/>
      <c r="S47" s="30"/>
      <c r="T47" s="71"/>
      <c r="U47" s="18"/>
      <c r="V47" s="18"/>
      <c r="W47" s="18"/>
      <c r="X47" s="18"/>
      <c r="Y47" s="18"/>
      <c r="Z47" s="18"/>
      <c r="AA47" s="18"/>
      <c r="AB47" s="18"/>
    </row>
    <row r="48" spans="1:28" ht="14.4" x14ac:dyDescent="0.25">
      <c r="A48" s="124"/>
      <c r="B48" s="124"/>
      <c r="C48" s="92" t="str">
        <f>IF(C46="","",IF(ISERROR(VLOOKUP(C46,Athletes!$A:$C,3,FALSE)),"?",VLOOKUP(C46,Athletes!$A:$C,3,FALSE)))</f>
        <v>Crawley</v>
      </c>
      <c r="D48" s="92" t="str">
        <f>IF(D46="","",IF(ISERROR(VLOOKUP(D46,Athletes!$A:$C,3,FALSE)),"?",VLOOKUP(D46,Athletes!$A:$C,3,FALSE)))</f>
        <v>Worthing</v>
      </c>
      <c r="E48" s="92" t="str">
        <f>IF(E46="","",IF(ISERROR(VLOOKUP(E46,Athletes!$A:$C,3,FALSE)),"?",VLOOKUP(E46,Athletes!$A:$C,3,FALSE)))</f>
        <v>Chichester</v>
      </c>
      <c r="F48" s="92" t="str">
        <f>IF(F46="","",IF(ISERROR(VLOOKUP(F46,Athletes!$A:$C,3,FALSE)),"?",VLOOKUP(F46,Athletes!$A:$C,3,FALSE)))</f>
        <v>Phoenix</v>
      </c>
      <c r="G48" s="92" t="str">
        <f>IF(G46="","",IF(ISERROR(VLOOKUP(G46,Athletes!$A:$C,3,FALSE)),"?",VLOOKUP(G46,Athletes!$A:$C,3,FALSE)))</f>
        <v>Haywards Heath</v>
      </c>
      <c r="H48" s="92" t="str">
        <f>IF(H46="","",IF(ISERROR(VLOOKUP(H46,Athletes!$A:$C,3,FALSE)),"?",VLOOKUP(H46,Athletes!$A:$C,3,FALSE)))</f>
        <v>Brighton</v>
      </c>
      <c r="I48" s="92" t="str">
        <f>IF(I46="","",IF(ISERROR(VLOOKUP(I46,Athletes!$A:$C,3,FALSE)),"?",VLOOKUP(I46,Athletes!$A:$C,3,FALSE)))</f>
        <v>Lewes</v>
      </c>
      <c r="J48" s="92" t="str">
        <f>IF(J46="","",IF(ISERROR(VLOOKUP(J46,Athletes!$A:$C,3,FALSE)),"?",VLOOKUP(J46,Athletes!$A:$C,3,FALSE)))</f>
        <v/>
      </c>
      <c r="K48" s="65"/>
      <c r="L48" s="44"/>
      <c r="M48" s="22"/>
      <c r="N48" s="22"/>
      <c r="O48" s="22"/>
      <c r="P48" s="22"/>
      <c r="Q48" s="22"/>
      <c r="R48" s="22"/>
      <c r="S48" s="30"/>
      <c r="T48" s="71"/>
      <c r="U48" s="18"/>
      <c r="V48" s="18"/>
      <c r="W48" s="18"/>
      <c r="X48" s="18"/>
      <c r="Y48" s="18"/>
      <c r="Z48" s="18"/>
      <c r="AA48" s="18"/>
      <c r="AB48" s="18"/>
    </row>
    <row r="49" spans="1:28" ht="14.4" x14ac:dyDescent="0.25">
      <c r="A49" s="124"/>
      <c r="B49" s="125"/>
      <c r="C49" s="24">
        <v>72</v>
      </c>
      <c r="D49" s="24">
        <v>71</v>
      </c>
      <c r="E49" s="24">
        <v>57</v>
      </c>
      <c r="F49" s="24">
        <v>47</v>
      </c>
      <c r="G49" s="24">
        <v>44</v>
      </c>
      <c r="H49" s="24">
        <v>44</v>
      </c>
      <c r="I49" s="24">
        <v>39</v>
      </c>
      <c r="J49" s="42"/>
      <c r="K49" s="65"/>
      <c r="L49" s="92">
        <f t="shared" ref="L49:S49" si="14">IF(ISERROR(MATCH(L$1,$U46:$AB46,0)),"",9-MATCH(L$1,$U46:$AB46,0)+IF(ISERROR(MATCH(L$1,$U46:$AB46,0)),0,INDEX($U49:$AB49,1,MATCH(L$1,$U46:$AB46,0))))</f>
        <v>3.5</v>
      </c>
      <c r="M49" s="92">
        <f t="shared" si="14"/>
        <v>8</v>
      </c>
      <c r="N49" s="92">
        <f t="shared" si="14"/>
        <v>6</v>
      </c>
      <c r="O49" s="92">
        <f t="shared" si="14"/>
        <v>3.5</v>
      </c>
      <c r="P49" s="92" t="str">
        <f t="shared" si="14"/>
        <v/>
      </c>
      <c r="Q49" s="92">
        <f t="shared" si="14"/>
        <v>2</v>
      </c>
      <c r="R49" s="92">
        <f t="shared" si="14"/>
        <v>5</v>
      </c>
      <c r="S49" s="92">
        <f t="shared" si="14"/>
        <v>7</v>
      </c>
      <c r="T49" s="72"/>
      <c r="U49" s="92">
        <f>IF(C46="","",IF(INDEX($C49:$J49,1,MATCH(U46,$U46:$AB46,0))=INDEX($C49:$J49,1,MATCH(V46,$U46:$AB46,0)),-0.5,0)+IF(INDEX($C49:$J49,1,MATCH(U46,$U46:$AB46,0))=INDEX($C49:$J49,1,MATCH(W46,$U46:$AB46,0)),-0.5,0))</f>
        <v>0</v>
      </c>
      <c r="V49" s="92">
        <f>IF(D46="","",IF(INDEX($C49:$J49,1,MATCH(V46,$U46:$AB46,0))=INDEX($C49:$J49,1,MATCH(U46,$U46:$AB46,0)),0.5,0)+IF(INDEX($C49:$J49,1,MATCH(V46,$U46:$AB46,0))=INDEX($C49:$J49,1,MATCH(W46,$U46:$AB46,0)),-0.5,0)+IF(INDEX($C49:$J49,1,MATCH(V46,$U46:$AB46,0))=INDEX($C49:$J49,1,MATCH(X46,$U46:$AB46,0)),-0.5,0))</f>
        <v>0</v>
      </c>
      <c r="W49" s="92">
        <f>IF(E46="","",IF(INDEX($C49:$J49,1,MATCH(W46,$U46:$AB46,0))=INDEX($C49:$J49,1,MATCH(U46,$U46:$AB46,0)),0.5,0)+IF(INDEX($C49:$J49,1,MATCH(W46,$U46:$AB46,0))=INDEX($C49:$J49,1,MATCH(V46,$U46:$AB46,0)),0.5,0)+IF(INDEX($C49:$J49,1,MATCH(W46,$U46:$AB46,0))=INDEX($C49:$J49,1,MATCH(X46,$U46:$AB46,0)),-0.5,0)+IF(INDEX($C49:$J49,1,MATCH(W46,$U46:$AB46,0))=INDEX($C49:$J49,1,MATCH(Y46,$U46:$AB46,0)),-0.5,0))</f>
        <v>0</v>
      </c>
      <c r="X49" s="92">
        <f>IF(F46="","",IF(INDEX($C49:$J49,1,MATCH(X46,$U46:$AB46,0))=INDEX($C49:$J49,1,MATCH(V46,$U46:$AB46,0)),0.5,0)+IF(INDEX($C49:$J49,1,MATCH(X46,$U46:$AB46,0))=INDEX($C49:$J49,1,MATCH(W46,$U46:$AB46,0)),0.5,0)+IF(INDEX($C49:$J49,1,MATCH(X46,$U46:$AB46,0))=INDEX($C49:$J49,1,MATCH(Y46,$U46:$AB46,0)),-0.5,0)+IF(INDEX($C49:$J49,1,MATCH(X46,$U46:$AB46,0))=INDEX($C49:$J49,1,MATCH(Z46,$U46:$AB46,0)),-0.5,0))</f>
        <v>0</v>
      </c>
      <c r="Y49" s="92">
        <f>IF(G46="","",IF(INDEX($C49:$J49,1,MATCH(Y46,$U46:$AB46,0))=INDEX($C49:$J49,1,MATCH(W46,$U46:$AB46,0)),0.5,0)+IF(INDEX($C49:$J49,1,MATCH(Y46,$U46:$AB46,0))=INDEX($C49:$J49,1,MATCH(X46,$U46:$AB46,0)),0.5,0)+IF(INDEX($C49:$J49,1,MATCH(Y46,$U46:$AB46,0))=INDEX($C49:$J49,1,MATCH(Z46,$U46:$AB46,0)),-0.5,0)+IF(INDEX($C49:$J49,1,MATCH(Y46,$U46:$AB46,0))=INDEX($C49:$J49,1,MATCH(AA46,$U46:$AB46,0)),-0.5,0))</f>
        <v>-0.5</v>
      </c>
      <c r="Z49" s="92">
        <f>IF(H46="","",IF(INDEX($C49:$J49,1,MATCH(Z46,$U46:$AB46,0))=INDEX($C49:$J49,1,MATCH(X46,$U46:$AB46,0)),0.5,0)+IF(INDEX($C49:$J49,1,MATCH(Z46,$U46:$AB46,0))=INDEX($C49:$J49,1,MATCH(Y46,$U46:$AB46,0)),0.5,0)+IF(INDEX($C49:$J49,1,MATCH(Z46,$U46:$AB46,0))=INDEX($C49:$J49,1,MATCH(AA46,$U46:$AB46,0)),-0.5,0)+IF(INDEX($C49:$J49,1,MATCH(Z46,$U46:$AB46,0))=INDEX($C49:$J49,1,MATCH(AB46,$U46:$AB46,0)),-0.5,0))</f>
        <v>0.5</v>
      </c>
      <c r="AA49" s="92">
        <f>IF(I46="","",IF(INDEX($C49:$J49,1,MATCH(AA46,$U46:$AB46,0))=INDEX($C49:$J49,1,MATCH(Y46,$U46:$AB46,0)),0.5,0)+IF(INDEX($C49:$J49,1,MATCH(AA46,$U46:$AB46,0))=INDEX($C49:$J49,1,MATCH(Z46,$U46:$AB46,0)),0.5,0)+IF(INDEX($C49:$J49,1,MATCH(AA46,$U46:$AB46,0))=INDEX($C49:$J49,1,MATCH(AB46,$U46:$AB46,0)),-0.5,0))</f>
        <v>0</v>
      </c>
      <c r="AB49" s="92" t="str">
        <f>IF(J46="","",IF(INDEX($C49:$J49,1,MATCH(AB46,$U46:$AB46,0))=INDEX($C49:$J49,1,MATCH(Z46,$U46:$AB46,0)),0.5,0)+IF(INDEX($C49:$J49,1,MATCH(AB46,$U46:$AB46,0))=INDEX($C49:$J49,1,MATCH(AA46,$U46:$AB46,0)),0.5,0))</f>
        <v/>
      </c>
    </row>
    <row r="50" spans="1:28" ht="14.4" x14ac:dyDescent="0.25">
      <c r="A50" s="124"/>
      <c r="B50" s="124" t="s">
        <v>18</v>
      </c>
      <c r="C50" s="14">
        <v>70</v>
      </c>
      <c r="D50" s="14">
        <v>106</v>
      </c>
      <c r="E50" s="14">
        <v>240</v>
      </c>
      <c r="F50" s="14"/>
      <c r="G50" s="14"/>
      <c r="H50" s="14"/>
      <c r="I50" s="14"/>
      <c r="J50" s="53"/>
      <c r="K50" s="65"/>
      <c r="L50" s="22"/>
      <c r="M50" s="22"/>
      <c r="N50" s="22"/>
      <c r="O50" s="22"/>
      <c r="P50" s="22"/>
      <c r="Q50" s="22"/>
      <c r="R50" s="22"/>
      <c r="S50" s="30"/>
      <c r="T50" s="71"/>
      <c r="U50" s="92" t="str">
        <f>IF(C50="","",IF(ISERROR(VLOOKUP(C50,Athletes!$A:$C,3,FALSE)),"?",VLOOKUP(C50,Athletes!$A:$C,3,FALSE)))</f>
        <v>Crawley</v>
      </c>
      <c r="V50" s="92" t="str">
        <f>IF(D50="","",IF(ISERROR(VLOOKUP(D50,Athletes!$A:$C,3,FALSE)),"?",VLOOKUP(D50,Athletes!$A:$C,3,FALSE)))</f>
        <v>Chichester</v>
      </c>
      <c r="W50" s="92" t="str">
        <f>IF(E50="","",IF(ISERROR(VLOOKUP(E50,Athletes!$A:$C,3,FALSE)),"?",VLOOKUP(E50,Athletes!$A:$C,3,FALSE)))</f>
        <v>Worthing</v>
      </c>
      <c r="X50" s="92" t="str">
        <f>IF(F50="","",IF(ISERROR(VLOOKUP(F50,Athletes!$A:$C,3,FALSE)),"?",VLOOKUP(F50,Athletes!$A:$C,3,FALSE)))</f>
        <v/>
      </c>
      <c r="Y50" s="92" t="str">
        <f>IF(G50="","",IF(ISERROR(VLOOKUP(G50,Athletes!$A:$C,3,FALSE)),"?",VLOOKUP(G50,Athletes!$A:$C,3,FALSE)))</f>
        <v/>
      </c>
      <c r="Z50" s="92" t="str">
        <f>IF(H50="","",IF(ISERROR(VLOOKUP(H50,Athletes!$A:$C,3,FALSE)),"?",VLOOKUP(H50,Athletes!$A:$C,3,FALSE)))</f>
        <v/>
      </c>
      <c r="AA50" s="92" t="str">
        <f>IF(I50="","",IF(ISERROR(VLOOKUP(I50,Athletes!$A:$C,3,FALSE)),"?",VLOOKUP(I50,Athletes!$A:$C,3,FALSE)))</f>
        <v/>
      </c>
      <c r="AB50" s="92" t="str">
        <f>IF(J50="","",IF(ISERROR(VLOOKUP(J50,Athletes!$A:$C,3,FALSE)),"?",VLOOKUP(J50,Athletes!$A:$C,3,FALSE)))</f>
        <v/>
      </c>
    </row>
    <row r="51" spans="1:28" ht="14.4" x14ac:dyDescent="0.25">
      <c r="A51" s="124"/>
      <c r="B51" s="124"/>
      <c r="C51" s="92" t="str">
        <f>IF(C50="","",IF(ISERROR(VLOOKUP(C50,Athletes!$A:$B,2,FALSE)),"?",VLOOKUP(C50,Athletes!$A:$B,2,FALSE)))</f>
        <v>Zitelu Esiefiho</v>
      </c>
      <c r="D51" s="92" t="str">
        <f>IF(D50="","",IF(ISERROR(VLOOKUP(D50,Athletes!$A:$B,2,FALSE)),"?",VLOOKUP(D50,Athletes!$A:$B,2,FALSE)))</f>
        <v>Harry Clarke</v>
      </c>
      <c r="E51" s="92" t="str">
        <f>IF(E50="","",IF(ISERROR(VLOOKUP(E50,Athletes!$A:$B,2,FALSE)),"?",VLOOKUP(E50,Athletes!$A:$B,2,FALSE)))</f>
        <v>Callum Hogan</v>
      </c>
      <c r="F51" s="92" t="str">
        <f>IF(F50="","",IF(ISERROR(VLOOKUP(F50,Athletes!$A:$B,2,FALSE)),"?",VLOOKUP(F50,Athletes!$A:$B,2,FALSE)))</f>
        <v/>
      </c>
      <c r="G51" s="92" t="str">
        <f>IF(G50="","",IF(ISERROR(VLOOKUP(G50,Athletes!$A:$B,2,FALSE)),"?",VLOOKUP(G50,Athletes!$A:$B,2,FALSE)))</f>
        <v/>
      </c>
      <c r="H51" s="92" t="str">
        <f>IF(H50="","",IF(ISERROR(VLOOKUP(H50,Athletes!$A:$B,2,FALSE)),"?",VLOOKUP(H50,Athletes!$A:$B,2,FALSE)))</f>
        <v/>
      </c>
      <c r="I51" s="92" t="str">
        <f>IF(I50="","",IF(ISERROR(VLOOKUP(I50,Athletes!$A:$B,2,FALSE)),"?",VLOOKUP(I50,Athletes!$A:$B,2,FALSE)))</f>
        <v/>
      </c>
      <c r="J51" s="92" t="str">
        <f>IF(J50="","",IF(ISERROR(VLOOKUP(J50,Athletes!$A:$B,2,FALSE)),"?",VLOOKUP(J50,Athletes!$A:$B,2,FALSE)))</f>
        <v/>
      </c>
      <c r="K51" s="65"/>
      <c r="L51" s="22"/>
      <c r="M51" s="22"/>
      <c r="N51" s="22"/>
      <c r="O51" s="22"/>
      <c r="P51" s="22"/>
      <c r="Q51" s="22"/>
      <c r="R51" s="22"/>
      <c r="S51" s="30"/>
      <c r="T51" s="71"/>
      <c r="U51" s="18"/>
      <c r="V51" s="18"/>
      <c r="W51" s="18"/>
      <c r="X51" s="18"/>
      <c r="Y51" s="18"/>
      <c r="Z51" s="18"/>
      <c r="AA51" s="18"/>
      <c r="AB51" s="18"/>
    </row>
    <row r="52" spans="1:28" ht="14.4" x14ac:dyDescent="0.25">
      <c r="A52" s="124"/>
      <c r="B52" s="124"/>
      <c r="C52" s="92" t="str">
        <f>IF(C50="","",IF(ISERROR(VLOOKUP(C50,Athletes!$A:$C,3,FALSE)),"?",VLOOKUP(C50,Athletes!$A:$C,3,FALSE)))</f>
        <v>Crawley</v>
      </c>
      <c r="D52" s="92" t="str">
        <f>IF(D50="","",IF(ISERROR(VLOOKUP(D50,Athletes!$A:$C,3,FALSE)),"?",VLOOKUP(D50,Athletes!$A:$C,3,FALSE)))</f>
        <v>Chichester</v>
      </c>
      <c r="E52" s="92" t="str">
        <f>IF(E50="","",IF(ISERROR(VLOOKUP(E50,Athletes!$A:$C,3,FALSE)),"?",VLOOKUP(E50,Athletes!$A:$C,3,FALSE)))</f>
        <v>Worthing</v>
      </c>
      <c r="F52" s="92" t="str">
        <f>IF(F50="","",IF(ISERROR(VLOOKUP(F50,Athletes!$A:$C,3,FALSE)),"?",VLOOKUP(F50,Athletes!$A:$C,3,FALSE)))</f>
        <v/>
      </c>
      <c r="G52" s="92" t="str">
        <f>IF(G50="","",IF(ISERROR(VLOOKUP(G50,Athletes!$A:$C,3,FALSE)),"?",VLOOKUP(G50,Athletes!$A:$C,3,FALSE)))</f>
        <v/>
      </c>
      <c r="H52" s="92" t="str">
        <f>IF(H50="","",IF(ISERROR(VLOOKUP(H50,Athletes!$A:$C,3,FALSE)),"?",VLOOKUP(H50,Athletes!$A:$C,3,FALSE)))</f>
        <v/>
      </c>
      <c r="I52" s="92" t="str">
        <f>IF(I50="","",IF(ISERROR(VLOOKUP(I50,Athletes!$A:$C,3,FALSE)),"?",VLOOKUP(I50,Athletes!$A:$C,3,FALSE)))</f>
        <v/>
      </c>
      <c r="J52" s="92" t="str">
        <f>IF(J50="","",IF(ISERROR(VLOOKUP(J50,Athletes!$A:$C,3,FALSE)),"?",VLOOKUP(J50,Athletes!$A:$C,3,FALSE)))</f>
        <v/>
      </c>
      <c r="K52" s="65"/>
      <c r="L52" s="22"/>
      <c r="M52" s="22"/>
      <c r="N52" s="22"/>
      <c r="O52" s="22"/>
      <c r="P52" s="22"/>
      <c r="Q52" s="22"/>
      <c r="R52" s="22"/>
      <c r="S52" s="30"/>
      <c r="T52" s="71"/>
      <c r="U52" s="18"/>
      <c r="V52" s="18"/>
      <c r="W52" s="18"/>
      <c r="X52" s="18"/>
      <c r="Y52" s="18"/>
      <c r="Z52" s="18"/>
      <c r="AA52" s="18"/>
      <c r="AB52" s="18"/>
    </row>
    <row r="53" spans="1:28" ht="14.4" x14ac:dyDescent="0.25">
      <c r="A53" s="125"/>
      <c r="B53" s="125"/>
      <c r="C53" s="24">
        <v>61</v>
      </c>
      <c r="D53" s="24">
        <v>57</v>
      </c>
      <c r="E53" s="24">
        <v>39</v>
      </c>
      <c r="F53" s="24"/>
      <c r="G53" s="24"/>
      <c r="H53" s="24"/>
      <c r="I53" s="24"/>
      <c r="J53" s="42"/>
      <c r="K53" s="65"/>
      <c r="L53" s="92" t="str">
        <f t="shared" ref="L53:S53" si="15">IF(ISERROR(MATCH(L$1,$U50:$AB50,0)),"",9-MATCH(L$1,$U50:$AB50,0)+IF(ISERROR(MATCH(L$1,$U50:$AB50,0)),0,INDEX($U53:$AB53,1,MATCH(L$1,$U50:$AB50,0))))</f>
        <v/>
      </c>
      <c r="M53" s="92">
        <f t="shared" si="15"/>
        <v>8</v>
      </c>
      <c r="N53" s="92">
        <f t="shared" si="15"/>
        <v>7</v>
      </c>
      <c r="O53" s="92" t="str">
        <f t="shared" si="15"/>
        <v/>
      </c>
      <c r="P53" s="92" t="str">
        <f t="shared" si="15"/>
        <v/>
      </c>
      <c r="Q53" s="92" t="str">
        <f t="shared" si="15"/>
        <v/>
      </c>
      <c r="R53" s="92" t="str">
        <f t="shared" si="15"/>
        <v/>
      </c>
      <c r="S53" s="92">
        <f t="shared" si="15"/>
        <v>6</v>
      </c>
      <c r="T53" s="72"/>
      <c r="U53" s="92">
        <f>IF(C50="","",IF(INDEX($C53:$J53,1,MATCH(U50,$U50:$AB50,0))=INDEX($C53:$J53,1,MATCH(V50,$U50:$AB50,0)),-0.5,0)+IF(INDEX($C53:$J53,1,MATCH(U50,$U50:$AB50,0))=INDEX($C53:$J53,1,MATCH(W50,$U50:$AB50,0)),-0.5,0))</f>
        <v>0</v>
      </c>
      <c r="V53" s="92">
        <f>IF(D50="","",IF(INDEX($C53:$J53,1,MATCH(V50,$U50:$AB50,0))=INDEX($C53:$J53,1,MATCH(U50,$U50:$AB50,0)),0.5,0)+IF(INDEX($C53:$J53,1,MATCH(V50,$U50:$AB50,0))=INDEX($C53:$J53,1,MATCH(W50,$U50:$AB50,0)),-0.5,0)+IF(INDEX($C53:$J53,1,MATCH(V50,$U50:$AB50,0))=INDEX($C53:$J53,1,MATCH(X50,$U50:$AB50,0)),-0.5,0))</f>
        <v>0</v>
      </c>
      <c r="W53" s="92">
        <f>IF(E50="","",IF(INDEX($C53:$J53,1,MATCH(W50,$U50:$AB50,0))=INDEX($C53:$J53,1,MATCH(U50,$U50:$AB50,0)),0.5,0)+IF(INDEX($C53:$J53,1,MATCH(W50,$U50:$AB50,0))=INDEX($C53:$J53,1,MATCH(V50,$U50:$AB50,0)),0.5,0)+IF(INDEX($C53:$J53,1,MATCH(W50,$U50:$AB50,0))=INDEX($C53:$J53,1,MATCH(X50,$U50:$AB50,0)),-0.5,0)+IF(INDEX($C53:$J53,1,MATCH(W50,$U50:$AB50,0))=INDEX($C53:$J53,1,MATCH(Y50,$U50:$AB50,0)),-0.5,0))</f>
        <v>0</v>
      </c>
      <c r="X53" s="92" t="str">
        <f>IF(F50="","",IF(INDEX($C53:$J53,1,MATCH(X50,$U50:$AB50,0))=INDEX($C53:$J53,1,MATCH(V50,$U50:$AB50,0)),0.5,0)+IF(INDEX($C53:$J53,1,MATCH(X50,$U50:$AB50,0))=INDEX($C53:$J53,1,MATCH(W50,$U50:$AB50,0)),0.5,0)+IF(INDEX($C53:$J53,1,MATCH(X50,$U50:$AB50,0))=INDEX($C53:$J53,1,MATCH(Y50,$U50:$AB50,0)),-0.5,0)+IF(INDEX($C53:$J53,1,MATCH(X50,$U50:$AB50,0))=INDEX($C53:$J53,1,MATCH(Z50,$U50:$AB50,0)),-0.5,0))</f>
        <v/>
      </c>
      <c r="Y53" s="92" t="str">
        <f>IF(G50="","",IF(INDEX($C53:$J53,1,MATCH(Y50,$U50:$AB50,0))=INDEX($C53:$J53,1,MATCH(W50,$U50:$AB50,0)),0.5,0)+IF(INDEX($C53:$J53,1,MATCH(Y50,$U50:$AB50,0))=INDEX($C53:$J53,1,MATCH(X50,$U50:$AB50,0)),0.5,0)+IF(INDEX($C53:$J53,1,MATCH(Y50,$U50:$AB50,0))=INDEX($C53:$J53,1,MATCH(Z50,$U50:$AB50,0)),-0.5,0)+IF(INDEX($C53:$J53,1,MATCH(Y50,$U50:$AB50,0))=INDEX($C53:$J53,1,MATCH(AA50,$U50:$AB50,0)),-0.5,0))</f>
        <v/>
      </c>
      <c r="Z53" s="92" t="str">
        <f>IF(H50="","",IF(INDEX($C53:$J53,1,MATCH(Z50,$U50:$AB50,0))=INDEX($C53:$J53,1,MATCH(X50,$U50:$AB50,0)),0.5,0)+IF(INDEX($C53:$J53,1,MATCH(Z50,$U50:$AB50,0))=INDEX($C53:$J53,1,MATCH(Y50,$U50:$AB50,0)),0.5,0)+IF(INDEX($C53:$J53,1,MATCH(Z50,$U50:$AB50,0))=INDEX($C53:$J53,1,MATCH(AA50,$U50:$AB50,0)),-0.5,0)+IF(INDEX($C53:$J53,1,MATCH(Z50,$U50:$AB50,0))=INDEX($C53:$J53,1,MATCH(AB50,$U50:$AB50,0)),-0.5,0))</f>
        <v/>
      </c>
      <c r="AA53" s="92" t="str">
        <f>IF(I50="","",IF(INDEX($C53:$J53,1,MATCH(AA50,$U50:$AB50,0))=INDEX($C53:$J53,1,MATCH(Y50,$U50:$AB50,0)),0.5,0)+IF(INDEX($C53:$J53,1,MATCH(AA50,$U50:$AB50,0))=INDEX($C53:$J53,1,MATCH(Z50,$U50:$AB50,0)),0.5,0)+IF(INDEX($C53:$J53,1,MATCH(AA50,$U50:$AB50,0))=INDEX($C53:$J53,1,MATCH(AB50,$U50:$AB50,0)),-0.5,0))</f>
        <v/>
      </c>
      <c r="AB53" s="92" t="str">
        <f>IF(J50="","",IF(INDEX($C53:$J53,1,MATCH(AB50,$U50:$AB50,0))=INDEX($C53:$J53,1,MATCH(Z50,$U50:$AB50,0)),0.5,0)+IF(INDEX($C53:$J53,1,MATCH(AB50,$U50:$AB50,0))=INDEX($C53:$J53,1,MATCH(AA50,$U50:$AB50,0)),0.5,0))</f>
        <v/>
      </c>
    </row>
    <row r="54" spans="1:28" ht="14.4" customHeight="1" x14ac:dyDescent="0.25">
      <c r="A54" s="130" t="s">
        <v>31</v>
      </c>
      <c r="B54" s="123" t="s">
        <v>17</v>
      </c>
      <c r="C54" s="25">
        <v>163</v>
      </c>
      <c r="D54" s="25">
        <v>67</v>
      </c>
      <c r="E54" s="25">
        <v>26</v>
      </c>
      <c r="F54" s="25">
        <v>114</v>
      </c>
      <c r="G54" s="25">
        <v>239</v>
      </c>
      <c r="H54" s="25">
        <v>183</v>
      </c>
      <c r="I54" s="25">
        <v>205</v>
      </c>
      <c r="J54" s="53"/>
      <c r="K54" s="65"/>
      <c r="L54" s="43"/>
      <c r="M54" s="26"/>
      <c r="N54" s="26"/>
      <c r="O54" s="26"/>
      <c r="P54" s="26"/>
      <c r="Q54" s="26"/>
      <c r="R54" s="26"/>
      <c r="S54" s="31"/>
      <c r="T54" s="71"/>
      <c r="U54" s="92" t="str">
        <f>IF(C54="","",IF(ISERROR(VLOOKUP(C54,Athletes!$A:$C,3,FALSE)),"?",VLOOKUP(C54,Athletes!$A:$C,3,FALSE)))</f>
        <v>Horsham</v>
      </c>
      <c r="V54" s="92" t="str">
        <f>IF(D54="","",IF(ISERROR(VLOOKUP(D54,Athletes!$A:$C,3,FALSE)),"?",VLOOKUP(D54,Athletes!$A:$C,3,FALSE)))</f>
        <v>Crawley</v>
      </c>
      <c r="W54" s="92" t="str">
        <f>IF(E54="","",IF(ISERROR(VLOOKUP(E54,Athletes!$A:$C,3,FALSE)),"?",VLOOKUP(E54,Athletes!$A:$C,3,FALSE)))</f>
        <v>Brighton</v>
      </c>
      <c r="X54" s="92" t="str">
        <f>IF(F54="","",IF(ISERROR(VLOOKUP(F54,Athletes!$A:$C,3,FALSE)),"?",VLOOKUP(F54,Athletes!$A:$C,3,FALSE)))</f>
        <v>Haywards Heath</v>
      </c>
      <c r="Y54" s="92" t="str">
        <f>IF(G54="","",IF(ISERROR(VLOOKUP(G54,Athletes!$A:$C,3,FALSE)),"?",VLOOKUP(G54,Athletes!$A:$C,3,FALSE)))</f>
        <v>Worthing</v>
      </c>
      <c r="Z54" s="92" t="str">
        <f>IF(H54="","",IF(ISERROR(VLOOKUP(H54,Athletes!$A:$C,3,FALSE)),"?",VLOOKUP(H54,Athletes!$A:$C,3,FALSE)))</f>
        <v>Lewes</v>
      </c>
      <c r="AA54" s="92" t="str">
        <f>IF(I54="","",IF(ISERROR(VLOOKUP(I54,Athletes!$A:$C,3,FALSE)),"?",VLOOKUP(I54,Athletes!$A:$C,3,FALSE)))</f>
        <v>Phoenix</v>
      </c>
      <c r="AB54" s="92" t="str">
        <f>IF(J54="","",IF(ISERROR(VLOOKUP(J54,Athletes!$A:$C,3,FALSE)),"?",VLOOKUP(J54,Athletes!$A:$C,3,FALSE)))</f>
        <v/>
      </c>
    </row>
    <row r="55" spans="1:28" ht="14.4" customHeight="1" x14ac:dyDescent="0.25">
      <c r="A55" s="130"/>
      <c r="B55" s="124"/>
      <c r="C55" s="92" t="str">
        <f>IF(C54="","",IF(ISERROR(VLOOKUP(C54,Athletes!$A:$B,2,FALSE)),"?",VLOOKUP(C54,Athletes!$A:$B,2,FALSE)))</f>
        <v>Reggie  Tydd</v>
      </c>
      <c r="D55" s="92" t="str">
        <f>IF(D54="","",IF(ISERROR(VLOOKUP(D54,Athletes!$A:$B,2,FALSE)),"?",VLOOKUP(D54,Athletes!$A:$B,2,FALSE)))</f>
        <v>Ferdinand Akpoveta</v>
      </c>
      <c r="E55" s="92" t="str">
        <f>IF(E54="","",IF(ISERROR(VLOOKUP(E54,Athletes!$A:$B,2,FALSE)),"?",VLOOKUP(E54,Athletes!$A:$B,2,FALSE)))</f>
        <v>Oliver Holt</v>
      </c>
      <c r="F55" s="92" t="str">
        <f>IF(F54="","",IF(ISERROR(VLOOKUP(F54,Athletes!$A:$B,2,FALSE)),"?",VLOOKUP(F54,Athletes!$A:$B,2,FALSE)))</f>
        <v>Elliot Lister</v>
      </c>
      <c r="G55" s="92" t="str">
        <f>IF(G54="","",IF(ISERROR(VLOOKUP(G54,Athletes!$A:$B,2,FALSE)),"?",VLOOKUP(G54,Athletes!$A:$B,2,FALSE)))</f>
        <v>Leo Gladman</v>
      </c>
      <c r="H55" s="92" t="str">
        <f>IF(H54="","",IF(ISERROR(VLOOKUP(H54,Athletes!$A:$B,2,FALSE)),"?",VLOOKUP(H54,Athletes!$A:$B,2,FALSE)))</f>
        <v>Shiv Sheth</v>
      </c>
      <c r="I55" s="92" t="str">
        <f>IF(I54="","",IF(ISERROR(VLOOKUP(I54,Athletes!$A:$B,2,FALSE)),"?",VLOOKUP(I54,Athletes!$A:$B,2,FALSE)))</f>
        <v>Vinnie Pegley</v>
      </c>
      <c r="J55" s="92" t="str">
        <f>IF(J54="","",IF(ISERROR(VLOOKUP(J54,Athletes!$A:$B,2,FALSE)),"?",VLOOKUP(J54,Athletes!$A:$B,2,FALSE)))</f>
        <v/>
      </c>
      <c r="K55" s="65"/>
      <c r="L55" s="44"/>
      <c r="M55" s="22"/>
      <c r="N55" s="22"/>
      <c r="O55" s="22"/>
      <c r="P55" s="22"/>
      <c r="Q55" s="22"/>
      <c r="R55" s="22"/>
      <c r="S55" s="30"/>
      <c r="T55" s="71"/>
      <c r="U55" s="18"/>
      <c r="V55" s="18"/>
      <c r="W55" s="18"/>
      <c r="X55" s="18"/>
      <c r="Y55" s="18"/>
      <c r="Z55" s="18"/>
      <c r="AA55" s="18"/>
      <c r="AB55" s="18"/>
    </row>
    <row r="56" spans="1:28" ht="14.4" customHeight="1" x14ac:dyDescent="0.25">
      <c r="A56" s="130"/>
      <c r="B56" s="124"/>
      <c r="C56" s="92" t="str">
        <f>IF(C54="","",IF(ISERROR(VLOOKUP(C54,Athletes!$A:$C,3,FALSE)),"?",VLOOKUP(C54,Athletes!$A:$C,3,FALSE)))</f>
        <v>Horsham</v>
      </c>
      <c r="D56" s="92" t="str">
        <f>IF(D54="","",IF(ISERROR(VLOOKUP(D54,Athletes!$A:$C,3,FALSE)),"?",VLOOKUP(D54,Athletes!$A:$C,3,FALSE)))</f>
        <v>Crawley</v>
      </c>
      <c r="E56" s="92" t="str">
        <f>IF(E54="","",IF(ISERROR(VLOOKUP(E54,Athletes!$A:$C,3,FALSE)),"?",VLOOKUP(E54,Athletes!$A:$C,3,FALSE)))</f>
        <v>Brighton</v>
      </c>
      <c r="F56" s="92" t="str">
        <f>IF(F54="","",IF(ISERROR(VLOOKUP(F54,Athletes!$A:$C,3,FALSE)),"?",VLOOKUP(F54,Athletes!$A:$C,3,FALSE)))</f>
        <v>Haywards Heath</v>
      </c>
      <c r="G56" s="92" t="str">
        <f>IF(G54="","",IF(ISERROR(VLOOKUP(G54,Athletes!$A:$C,3,FALSE)),"?",VLOOKUP(G54,Athletes!$A:$C,3,FALSE)))</f>
        <v>Worthing</v>
      </c>
      <c r="H56" s="92" t="str">
        <f>IF(H54="","",IF(ISERROR(VLOOKUP(H54,Athletes!$A:$C,3,FALSE)),"?",VLOOKUP(H54,Athletes!$A:$C,3,FALSE)))</f>
        <v>Lewes</v>
      </c>
      <c r="I56" s="92" t="str">
        <f>IF(I54="","",IF(ISERROR(VLOOKUP(I54,Athletes!$A:$C,3,FALSE)),"?",VLOOKUP(I54,Athletes!$A:$C,3,FALSE)))</f>
        <v>Phoenix</v>
      </c>
      <c r="J56" s="92" t="str">
        <f>IF(J54="","",IF(ISERROR(VLOOKUP(J54,Athletes!$A:$C,3,FALSE)),"?",VLOOKUP(J54,Athletes!$A:$C,3,FALSE)))</f>
        <v/>
      </c>
      <c r="K56" s="65"/>
      <c r="L56" s="44"/>
      <c r="M56" s="22"/>
      <c r="N56" s="22"/>
      <c r="O56" s="22"/>
      <c r="P56" s="22"/>
      <c r="Q56" s="22"/>
      <c r="R56" s="22"/>
      <c r="S56" s="30"/>
      <c r="T56" s="71"/>
      <c r="U56" s="18"/>
      <c r="V56" s="18"/>
      <c r="W56" s="18"/>
      <c r="X56" s="18"/>
      <c r="Y56" s="18"/>
      <c r="Z56" s="18"/>
      <c r="AA56" s="18"/>
      <c r="AB56" s="18"/>
    </row>
    <row r="57" spans="1:28" ht="14.4" x14ac:dyDescent="0.25">
      <c r="A57" s="130"/>
      <c r="B57" s="125"/>
      <c r="C57" s="24">
        <v>85</v>
      </c>
      <c r="D57" s="24">
        <v>77</v>
      </c>
      <c r="E57" s="24">
        <v>74</v>
      </c>
      <c r="F57" s="24">
        <v>68</v>
      </c>
      <c r="G57" s="24">
        <v>66</v>
      </c>
      <c r="H57" s="24">
        <v>52</v>
      </c>
      <c r="I57" s="24">
        <v>50</v>
      </c>
      <c r="J57" s="42"/>
      <c r="K57" s="65"/>
      <c r="L57" s="92">
        <f t="shared" ref="L57:S57" si="16">IF(ISERROR(MATCH(L$1,$U54:$AB54,0)),"",9-MATCH(L$1,$U54:$AB54,0)+IF(ISERROR(MATCH(L$1,$U54:$AB54,0)),0,INDEX($U57:$AB57,1,MATCH(L$1,$U54:$AB54,0))))</f>
        <v>6</v>
      </c>
      <c r="M57" s="92">
        <f t="shared" si="16"/>
        <v>7</v>
      </c>
      <c r="N57" s="92" t="str">
        <f t="shared" si="16"/>
        <v/>
      </c>
      <c r="O57" s="92">
        <f t="shared" si="16"/>
        <v>5</v>
      </c>
      <c r="P57" s="92">
        <f t="shared" si="16"/>
        <v>8</v>
      </c>
      <c r="Q57" s="92">
        <f t="shared" si="16"/>
        <v>3</v>
      </c>
      <c r="R57" s="92">
        <f t="shared" si="16"/>
        <v>2</v>
      </c>
      <c r="S57" s="92">
        <f t="shared" si="16"/>
        <v>4</v>
      </c>
      <c r="T57" s="72"/>
      <c r="U57" s="92">
        <f>IF(C54="","",IF(INDEX($C57:$J57,1,MATCH(U54,$U54:$AB54,0))=INDEX($C57:$J57,1,MATCH(V54,$U54:$AB54,0)),-0.5,0)+IF(INDEX($C57:$J57,1,MATCH(U54,$U54:$AB54,0))=INDEX($C57:$J57,1,MATCH(W54,$U54:$AB54,0)),-0.5,0))</f>
        <v>0</v>
      </c>
      <c r="V57" s="92">
        <f>IF(D54="","",IF(INDEX($C57:$J57,1,MATCH(V54,$U54:$AB54,0))=INDEX($C57:$J57,1,MATCH(U54,$U54:$AB54,0)),0.5,0)+IF(INDEX($C57:$J57,1,MATCH(V54,$U54:$AB54,0))=INDEX($C57:$J57,1,MATCH(W54,$U54:$AB54,0)),-0.5,0)+IF(INDEX($C57:$J57,1,MATCH(V54,$U54:$AB54,0))=INDEX($C57:$J57,1,MATCH(X54,$U54:$AB54,0)),-0.5,0))</f>
        <v>0</v>
      </c>
      <c r="W57" s="92">
        <f>IF(E54="","",IF(INDEX($C57:$J57,1,MATCH(W54,$U54:$AB54,0))=INDEX($C57:$J57,1,MATCH(U54,$U54:$AB54,0)),0.5,0)+IF(INDEX($C57:$J57,1,MATCH(W54,$U54:$AB54,0))=INDEX($C57:$J57,1,MATCH(V54,$U54:$AB54,0)),0.5,0)+IF(INDEX($C57:$J57,1,MATCH(W54,$U54:$AB54,0))=INDEX($C57:$J57,1,MATCH(X54,$U54:$AB54,0)),-0.5,0)+IF(INDEX($C57:$J57,1,MATCH(W54,$U54:$AB54,0))=INDEX($C57:$J57,1,MATCH(Y54,$U54:$AB54,0)),-0.5,0))</f>
        <v>0</v>
      </c>
      <c r="X57" s="92">
        <f>IF(F54="","",IF(INDEX($C57:$J57,1,MATCH(X54,$U54:$AB54,0))=INDEX($C57:$J57,1,MATCH(V54,$U54:$AB54,0)),0.5,0)+IF(INDEX($C57:$J57,1,MATCH(X54,$U54:$AB54,0))=INDEX($C57:$J57,1,MATCH(W54,$U54:$AB54,0)),0.5,0)+IF(INDEX($C57:$J57,1,MATCH(X54,$U54:$AB54,0))=INDEX($C57:$J57,1,MATCH(Y54,$U54:$AB54,0)),-0.5,0)+IF(INDEX($C57:$J57,1,MATCH(X54,$U54:$AB54,0))=INDEX($C57:$J57,1,MATCH(Z54,$U54:$AB54,0)),-0.5,0))</f>
        <v>0</v>
      </c>
      <c r="Y57" s="92">
        <f>IF(G54="","",IF(INDEX($C57:$J57,1,MATCH(Y54,$U54:$AB54,0))=INDEX($C57:$J57,1,MATCH(W54,$U54:$AB54,0)),0.5,0)+IF(INDEX($C57:$J57,1,MATCH(Y54,$U54:$AB54,0))=INDEX($C57:$J57,1,MATCH(X54,$U54:$AB54,0)),0.5,0)+IF(INDEX($C57:$J57,1,MATCH(Y54,$U54:$AB54,0))=INDEX($C57:$J57,1,MATCH(Z54,$U54:$AB54,0)),-0.5,0)+IF(INDEX($C57:$J57,1,MATCH(Y54,$U54:$AB54,0))=INDEX($C57:$J57,1,MATCH(AA54,$U54:$AB54,0)),-0.5,0))</f>
        <v>0</v>
      </c>
      <c r="Z57" s="92">
        <f>IF(H54="","",IF(INDEX($C57:$J57,1,MATCH(Z54,$U54:$AB54,0))=INDEX($C57:$J57,1,MATCH(X54,$U54:$AB54,0)),0.5,0)+IF(INDEX($C57:$J57,1,MATCH(Z54,$U54:$AB54,0))=INDEX($C57:$J57,1,MATCH(Y54,$U54:$AB54,0)),0.5,0)+IF(INDEX($C57:$J57,1,MATCH(Z54,$U54:$AB54,0))=INDEX($C57:$J57,1,MATCH(AA54,$U54:$AB54,0)),-0.5,0)+IF(INDEX($C57:$J57,1,MATCH(Z54,$U54:$AB54,0))=INDEX($C57:$J57,1,MATCH(AB54,$U54:$AB54,0)),-0.5,0))</f>
        <v>0</v>
      </c>
      <c r="AA57" s="92">
        <f>IF(I54="","",IF(INDEX($C57:$J57,1,MATCH(AA54,$U54:$AB54,0))=INDEX($C57:$J57,1,MATCH(Y54,$U54:$AB54,0)),0.5,0)+IF(INDEX($C57:$J57,1,MATCH(AA54,$U54:$AB54,0))=INDEX($C57:$J57,1,MATCH(Z54,$U54:$AB54,0)),0.5,0)+IF(INDEX($C57:$J57,1,MATCH(AA54,$U54:$AB54,0))=INDEX($C57:$J57,1,MATCH(AB54,$U54:$AB54,0)),-0.5,0))</f>
        <v>0</v>
      </c>
      <c r="AB57" s="92" t="str">
        <f>IF(J54="","",IF(INDEX($C57:$J57,1,MATCH(AB54,$U54:$AB54,0))=INDEX($C57:$J57,1,MATCH(Z54,$U54:$AB54,0)),0.5,0)+IF(INDEX($C57:$J57,1,MATCH(AB54,$U54:$AB54,0))=INDEX($C57:$J57,1,MATCH(AA54,$U54:$AB54,0)),0.5,0))</f>
        <v/>
      </c>
    </row>
    <row r="58" spans="1:28" ht="14.4" x14ac:dyDescent="0.25">
      <c r="A58" s="130"/>
      <c r="B58" s="124" t="s">
        <v>18</v>
      </c>
      <c r="C58" s="14">
        <v>72</v>
      </c>
      <c r="D58" s="14"/>
      <c r="E58" s="14"/>
      <c r="F58" s="14"/>
      <c r="G58" s="14"/>
      <c r="H58" s="14"/>
      <c r="I58" s="14"/>
      <c r="J58" s="53"/>
      <c r="K58" s="65"/>
      <c r="L58" s="18"/>
      <c r="M58" s="18"/>
      <c r="N58" s="18"/>
      <c r="O58" s="18"/>
      <c r="P58" s="18"/>
      <c r="Q58" s="18"/>
      <c r="R58" s="18"/>
      <c r="S58" s="30"/>
      <c r="T58" s="71"/>
      <c r="U58" s="92" t="str">
        <f>IF(C58="","",IF(ISERROR(VLOOKUP(C58,Athletes!$A:$C,3,FALSE)),"?",VLOOKUP(C58,Athletes!$A:$C,3,FALSE)))</f>
        <v>Crawley</v>
      </c>
      <c r="V58" s="92" t="str">
        <f>IF(D58="","",IF(ISERROR(VLOOKUP(D58,Athletes!$A:$C,3,FALSE)),"?",VLOOKUP(D58,Athletes!$A:$C,3,FALSE)))</f>
        <v/>
      </c>
      <c r="W58" s="92" t="str">
        <f>IF(E58="","",IF(ISERROR(VLOOKUP(E58,Athletes!$A:$C,3,FALSE)),"?",VLOOKUP(E58,Athletes!$A:$C,3,FALSE)))</f>
        <v/>
      </c>
      <c r="X58" s="92" t="str">
        <f>IF(F58="","",IF(ISERROR(VLOOKUP(F58,Athletes!$A:$C,3,FALSE)),"?",VLOOKUP(F58,Athletes!$A:$C,3,FALSE)))</f>
        <v/>
      </c>
      <c r="Y58" s="92" t="str">
        <f>IF(G58="","",IF(ISERROR(VLOOKUP(G58,Athletes!$A:$C,3,FALSE)),"?",VLOOKUP(G58,Athletes!$A:$C,3,FALSE)))</f>
        <v/>
      </c>
      <c r="Z58" s="92" t="str">
        <f>IF(H58="","",IF(ISERROR(VLOOKUP(H58,Athletes!$A:$C,3,FALSE)),"?",VLOOKUP(H58,Athletes!$A:$C,3,FALSE)))</f>
        <v/>
      </c>
      <c r="AA58" s="92" t="str">
        <f>IF(I58="","",IF(ISERROR(VLOOKUP(I58,Athletes!$A:$C,3,FALSE)),"?",VLOOKUP(I58,Athletes!$A:$C,3,FALSE)))</f>
        <v/>
      </c>
      <c r="AB58" s="92" t="str">
        <f>IF(J58="","",IF(ISERROR(VLOOKUP(J58,Athletes!$A:$C,3,FALSE)),"?",VLOOKUP(J58,Athletes!$A:$C,3,FALSE)))</f>
        <v/>
      </c>
    </row>
    <row r="59" spans="1:28" ht="14.4" x14ac:dyDescent="0.25">
      <c r="A59" s="130"/>
      <c r="B59" s="124"/>
      <c r="C59" s="92" t="str">
        <f>IF(C58="","",IF(ISERROR(VLOOKUP(C58,Athletes!$A:$B,2,FALSE)),"?",VLOOKUP(C58,Athletes!$A:$B,2,FALSE)))</f>
        <v>Gabriel Shaw</v>
      </c>
      <c r="D59" s="92" t="str">
        <f>IF(D58="","",IF(ISERROR(VLOOKUP(D58,Athletes!$A:$B,2,FALSE)),"?",VLOOKUP(D58,Athletes!$A:$B,2,FALSE)))</f>
        <v/>
      </c>
      <c r="E59" s="92" t="str">
        <f>IF(E58="","",IF(ISERROR(VLOOKUP(E58,Athletes!$A:$B,2,FALSE)),"?",VLOOKUP(E58,Athletes!$A:$B,2,FALSE)))</f>
        <v/>
      </c>
      <c r="F59" s="92" t="str">
        <f>IF(F58="","",IF(ISERROR(VLOOKUP(F58,Athletes!$A:$B,2,FALSE)),"?",VLOOKUP(F58,Athletes!$A:$B,2,FALSE)))</f>
        <v/>
      </c>
      <c r="G59" s="92" t="str">
        <f>IF(G58="","",IF(ISERROR(VLOOKUP(G58,Athletes!$A:$B,2,FALSE)),"?",VLOOKUP(G58,Athletes!$A:$B,2,FALSE)))</f>
        <v/>
      </c>
      <c r="H59" s="92" t="str">
        <f>IF(H58="","",IF(ISERROR(VLOOKUP(H58,Athletes!$A:$B,2,FALSE)),"?",VLOOKUP(H58,Athletes!$A:$B,2,FALSE)))</f>
        <v/>
      </c>
      <c r="I59" s="92" t="str">
        <f>IF(I58="","",IF(ISERROR(VLOOKUP(I58,Athletes!$A:$B,2,FALSE)),"?",VLOOKUP(I58,Athletes!$A:$B,2,FALSE)))</f>
        <v/>
      </c>
      <c r="J59" s="92" t="str">
        <f>IF(J58="","",IF(ISERROR(VLOOKUP(J58,Athletes!$A:$B,2,FALSE)),"?",VLOOKUP(J58,Athletes!$A:$B,2,FALSE)))</f>
        <v/>
      </c>
      <c r="K59" s="65"/>
      <c r="L59" s="18"/>
      <c r="M59" s="18"/>
      <c r="N59" s="18"/>
      <c r="O59" s="18"/>
      <c r="P59" s="18"/>
      <c r="Q59" s="18"/>
      <c r="R59" s="18"/>
      <c r="S59" s="30"/>
      <c r="T59" s="71"/>
      <c r="U59" s="18"/>
      <c r="V59" s="18"/>
      <c r="W59" s="18"/>
      <c r="X59" s="18"/>
      <c r="Y59" s="18"/>
      <c r="Z59" s="18"/>
      <c r="AA59" s="18"/>
      <c r="AB59" s="18"/>
    </row>
    <row r="60" spans="1:28" ht="14.4" x14ac:dyDescent="0.25">
      <c r="A60" s="130"/>
      <c r="B60" s="124"/>
      <c r="C60" s="92" t="str">
        <f>IF(C58="","",IF(ISERROR(VLOOKUP(C58,Athletes!$A:$C,3,FALSE)),"?",VLOOKUP(C58,Athletes!$A:$C,3,FALSE)))</f>
        <v>Crawley</v>
      </c>
      <c r="D60" s="92" t="str">
        <f>IF(D58="","",IF(ISERROR(VLOOKUP(D58,Athletes!$A:$C,3,FALSE)),"?",VLOOKUP(D58,Athletes!$A:$C,3,FALSE)))</f>
        <v/>
      </c>
      <c r="E60" s="92" t="str">
        <f>IF(E58="","",IF(ISERROR(VLOOKUP(E58,Athletes!$A:$C,3,FALSE)),"?",VLOOKUP(E58,Athletes!$A:$C,3,FALSE)))</f>
        <v/>
      </c>
      <c r="F60" s="92" t="str">
        <f>IF(F58="","",IF(ISERROR(VLOOKUP(F58,Athletes!$A:$C,3,FALSE)),"?",VLOOKUP(F58,Athletes!$A:$C,3,FALSE)))</f>
        <v/>
      </c>
      <c r="G60" s="92" t="str">
        <f>IF(G58="","",IF(ISERROR(VLOOKUP(G58,Athletes!$A:$C,3,FALSE)),"?",VLOOKUP(G58,Athletes!$A:$C,3,FALSE)))</f>
        <v/>
      </c>
      <c r="H60" s="92" t="str">
        <f>IF(H58="","",IF(ISERROR(VLOOKUP(H58,Athletes!$A:$C,3,FALSE)),"?",VLOOKUP(H58,Athletes!$A:$C,3,FALSE)))</f>
        <v/>
      </c>
      <c r="I60" s="92" t="str">
        <f>IF(I58="","",IF(ISERROR(VLOOKUP(I58,Athletes!$A:$C,3,FALSE)),"?",VLOOKUP(I58,Athletes!$A:$C,3,FALSE)))</f>
        <v/>
      </c>
      <c r="J60" s="92" t="str">
        <f>IF(J58="","",IF(ISERROR(VLOOKUP(J58,Athletes!$A:$C,3,FALSE)),"?",VLOOKUP(J58,Athletes!$A:$C,3,FALSE)))</f>
        <v/>
      </c>
      <c r="K60" s="65"/>
      <c r="L60" s="18"/>
      <c r="M60" s="18"/>
      <c r="N60" s="18"/>
      <c r="O60" s="18"/>
      <c r="P60" s="18"/>
      <c r="Q60" s="18"/>
      <c r="R60" s="18"/>
      <c r="S60" s="30"/>
      <c r="T60" s="71"/>
      <c r="U60" s="18"/>
      <c r="V60" s="18"/>
      <c r="W60" s="18"/>
      <c r="X60" s="18"/>
      <c r="Y60" s="18"/>
      <c r="Z60" s="18"/>
      <c r="AA60" s="18"/>
      <c r="AB60" s="18"/>
    </row>
    <row r="61" spans="1:28" ht="14.4" x14ac:dyDescent="0.25">
      <c r="A61" s="131"/>
      <c r="B61" s="126"/>
      <c r="C61" s="15">
        <v>55</v>
      </c>
      <c r="D61" s="15"/>
      <c r="E61" s="15"/>
      <c r="F61" s="15"/>
      <c r="G61" s="15"/>
      <c r="H61" s="15"/>
      <c r="I61" s="15"/>
      <c r="J61" s="56"/>
      <c r="K61" s="75"/>
      <c r="L61" s="92" t="str">
        <f t="shared" ref="L61:S61" si="17">IF(ISERROR(MATCH(L$1,$U58:$AB58,0)),"",9-MATCH(L$1,$U58:$AB58,0)+IF(ISERROR(MATCH(L$1,$U58:$AB58,0)),0,INDEX($U61:$AB61,1,MATCH(L$1,$U58:$AB58,0))))</f>
        <v/>
      </c>
      <c r="M61" s="92">
        <f t="shared" si="17"/>
        <v>8</v>
      </c>
      <c r="N61" s="92" t="str">
        <f t="shared" si="17"/>
        <v/>
      </c>
      <c r="O61" s="92" t="str">
        <f t="shared" si="17"/>
        <v/>
      </c>
      <c r="P61" s="92" t="str">
        <f t="shared" si="17"/>
        <v/>
      </c>
      <c r="Q61" s="92" t="str">
        <f t="shared" si="17"/>
        <v/>
      </c>
      <c r="R61" s="92" t="str">
        <f t="shared" si="17"/>
        <v/>
      </c>
      <c r="S61" s="92" t="str">
        <f t="shared" si="17"/>
        <v/>
      </c>
      <c r="T61" s="73"/>
      <c r="U61" s="92">
        <f>IF(C58="","",IF(INDEX($C61:$J61,1,MATCH(U58,$U58:$AB58,0))=INDEX($C61:$J61,1,MATCH(V58,$U58:$AB58,0)),-0.5,0)+IF(INDEX($C61:$J61,1,MATCH(U58,$U58:$AB58,0))=INDEX($C61:$J61,1,MATCH(W58,$U58:$AB58,0)),-0.5,0))</f>
        <v>0</v>
      </c>
      <c r="V61" s="92" t="str">
        <f>IF(D58="","",IF(INDEX($C61:$J61,1,MATCH(V58,$U58:$AB58,0))=INDEX($C61:$J61,1,MATCH(U58,$U58:$AB58,0)),0.5,0)+IF(INDEX($C61:$J61,1,MATCH(V58,$U58:$AB58,0))=INDEX($C61:$J61,1,MATCH(W58,$U58:$AB58,0)),-0.5,0)+IF(INDEX($C61:$J61,1,MATCH(V58,$U58:$AB58,0))=INDEX($C61:$J61,1,MATCH(X58,$U58:$AB58,0)),-0.5,0))</f>
        <v/>
      </c>
      <c r="W61" s="92" t="str">
        <f>IF(E58="","",IF(INDEX($C61:$J61,1,MATCH(W58,$U58:$AB58,0))=INDEX($C61:$J61,1,MATCH(U58,$U58:$AB58,0)),0.5,0)+IF(INDEX($C61:$J61,1,MATCH(W58,$U58:$AB58,0))=INDEX($C61:$J61,1,MATCH(V58,$U58:$AB58,0)),0.5,0)+IF(INDEX($C61:$J61,1,MATCH(W58,$U58:$AB58,0))=INDEX($C61:$J61,1,MATCH(X58,$U58:$AB58,0)),-0.5,0)+IF(INDEX($C61:$J61,1,MATCH(W58,$U58:$AB58,0))=INDEX($C61:$J61,1,MATCH(Y58,$U58:$AB58,0)),-0.5,0))</f>
        <v/>
      </c>
      <c r="X61" s="92" t="str">
        <f>IF(F58="","",IF(INDEX($C61:$J61,1,MATCH(X58,$U58:$AB58,0))=INDEX($C61:$J61,1,MATCH(V58,$U58:$AB58,0)),0.5,0)+IF(INDEX($C61:$J61,1,MATCH(X58,$U58:$AB58,0))=INDEX($C61:$J61,1,MATCH(W58,$U58:$AB58,0)),0.5,0)+IF(INDEX($C61:$J61,1,MATCH(X58,$U58:$AB58,0))=INDEX($C61:$J61,1,MATCH(Y58,$U58:$AB58,0)),-0.5,0)+IF(INDEX($C61:$J61,1,MATCH(X58,$U58:$AB58,0))=INDEX($C61:$J61,1,MATCH(Z58,$U58:$AB58,0)),-0.5,0))</f>
        <v/>
      </c>
      <c r="Y61" s="92" t="str">
        <f>IF(G58="","",IF(INDEX($C61:$J61,1,MATCH(Y58,$U58:$AB58,0))=INDEX($C61:$J61,1,MATCH(W58,$U58:$AB58,0)),0.5,0)+IF(INDEX($C61:$J61,1,MATCH(Y58,$U58:$AB58,0))=INDEX($C61:$J61,1,MATCH(X58,$U58:$AB58,0)),0.5,0)+IF(INDEX($C61:$J61,1,MATCH(Y58,$U58:$AB58,0))=INDEX($C61:$J61,1,MATCH(Z58,$U58:$AB58,0)),-0.5,0)+IF(INDEX($C61:$J61,1,MATCH(Y58,$U58:$AB58,0))=INDEX($C61:$J61,1,MATCH(AA58,$U58:$AB58,0)),-0.5,0))</f>
        <v/>
      </c>
      <c r="Z61" s="92" t="str">
        <f>IF(H58="","",IF(INDEX($C61:$J61,1,MATCH(Z58,$U58:$AB58,0))=INDEX($C61:$J61,1,MATCH(X58,$U58:$AB58,0)),0.5,0)+IF(INDEX($C61:$J61,1,MATCH(Z58,$U58:$AB58,0))=INDEX($C61:$J61,1,MATCH(Y58,$U58:$AB58,0)),0.5,0)+IF(INDEX($C61:$J61,1,MATCH(Z58,$U58:$AB58,0))=INDEX($C61:$J61,1,MATCH(AA58,$U58:$AB58,0)),-0.5,0)+IF(INDEX($C61:$J61,1,MATCH(Z58,$U58:$AB58,0))=INDEX($C61:$J61,1,MATCH(AB58,$U58:$AB58,0)),-0.5,0))</f>
        <v/>
      </c>
      <c r="AA61" s="92" t="str">
        <f>IF(I58="","",IF(INDEX($C61:$J61,1,MATCH(AA58,$U58:$AB58,0))=INDEX($C61:$J61,1,MATCH(Y58,$U58:$AB58,0)),0.5,0)+IF(INDEX($C61:$J61,1,MATCH(AA58,$U58:$AB58,0))=INDEX($C61:$J61,1,MATCH(Z58,$U58:$AB58,0)),0.5,0)+IF(INDEX($C61:$J61,1,MATCH(AA58,$U58:$AB58,0))=INDEX($C61:$J61,1,MATCH(AB58,$U58:$AB58,0)),-0.5,0))</f>
        <v/>
      </c>
      <c r="AB61" s="92" t="str">
        <f>IF(J58="","",IF(INDEX($C61:$J61,1,MATCH(AB58,$U58:$AB58,0))=INDEX($C61:$J61,1,MATCH(Z58,$U58:$AB58,0)),0.5,0)+IF(INDEX($C61:$J61,1,MATCH(AB58,$U58:$AB58,0))=INDEX($C61:$J61,1,MATCH(AA58,$U58:$AB58,0)),0.5,0))</f>
        <v/>
      </c>
    </row>
    <row r="62" spans="1:28" ht="28.8" x14ac:dyDescent="0.3">
      <c r="A62" s="38" t="s">
        <v>49</v>
      </c>
      <c r="B62" s="45"/>
      <c r="C62" s="10"/>
      <c r="D62" s="10"/>
      <c r="E62" s="10"/>
      <c r="F62" s="10"/>
      <c r="G62" s="10"/>
      <c r="H62" s="10"/>
      <c r="I62" s="10"/>
      <c r="J62" s="10"/>
      <c r="K62" s="105"/>
      <c r="L62" s="106">
        <f>SUM(L6:L61)</f>
        <v>85.5</v>
      </c>
      <c r="M62" s="107">
        <f t="shared" ref="M62:S62" si="18">SUM(M5:M61)</f>
        <v>127</v>
      </c>
      <c r="N62" s="107">
        <f t="shared" si="18"/>
        <v>41</v>
      </c>
      <c r="O62" s="107">
        <f>SUM(O5:O61)</f>
        <v>13.5</v>
      </c>
      <c r="P62" s="107">
        <f t="shared" si="18"/>
        <v>39</v>
      </c>
      <c r="Q62" s="107">
        <f t="shared" si="18"/>
        <v>9</v>
      </c>
      <c r="R62" s="107">
        <f t="shared" si="18"/>
        <v>27</v>
      </c>
      <c r="S62" s="108">
        <f t="shared" si="18"/>
        <v>85</v>
      </c>
    </row>
  </sheetData>
  <mergeCells count="25">
    <mergeCell ref="A54:A61"/>
    <mergeCell ref="B54:B57"/>
    <mergeCell ref="B58:B61"/>
    <mergeCell ref="B28:B29"/>
    <mergeCell ref="B2:B5"/>
    <mergeCell ref="A2:A9"/>
    <mergeCell ref="A10:A17"/>
    <mergeCell ref="A18:A25"/>
    <mergeCell ref="B6:B9"/>
    <mergeCell ref="B10:B13"/>
    <mergeCell ref="B14:B17"/>
    <mergeCell ref="B18:B21"/>
    <mergeCell ref="B22:B25"/>
    <mergeCell ref="A26:A27"/>
    <mergeCell ref="A28:A29"/>
    <mergeCell ref="B26:B27"/>
    <mergeCell ref="A30:A37"/>
    <mergeCell ref="B30:B33"/>
    <mergeCell ref="B34:B37"/>
    <mergeCell ref="A46:A53"/>
    <mergeCell ref="B46:B49"/>
    <mergeCell ref="B50:B53"/>
    <mergeCell ref="A38:A45"/>
    <mergeCell ref="B38:B41"/>
    <mergeCell ref="B42:B45"/>
  </mergeCells>
  <pageMargins left="0.70866141732283472" right="0.70866141732283472" top="0.74803149606299213" bottom="0.74803149606299213" header="0.31496062992125984" footer="0.31496062992125984"/>
  <pageSetup paperSize="9" scale="60" orientation="landscape" horizontalDpi="4294967293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ML81"/>
  <sheetViews>
    <sheetView zoomScaleNormal="100" workbookViewId="0">
      <pane ySplit="1" topLeftCell="A2" activePane="bottomLeft" state="frozen"/>
      <selection pane="bottomLeft" activeCell="H4" sqref="H4"/>
    </sheetView>
  </sheetViews>
  <sheetFormatPr defaultRowHeight="14.4" x14ac:dyDescent="0.3"/>
  <cols>
    <col min="1" max="1" width="25.5" style="9" customWidth="1"/>
    <col min="2" max="2" width="5.69921875" style="9" bestFit="1" customWidth="1"/>
    <col min="3" max="3" width="18" style="9" bestFit="1" customWidth="1"/>
    <col min="4" max="4" width="14.19921875" style="9" bestFit="1" customWidth="1"/>
    <col min="5" max="5" width="16.69921875" style="9" bestFit="1" customWidth="1"/>
    <col min="6" max="6" width="12" style="9" bestFit="1" customWidth="1"/>
    <col min="7" max="7" width="12.19921875" style="3" bestFit="1" customWidth="1"/>
    <col min="8" max="8" width="18.09765625" style="3" bestFit="1" customWidth="1"/>
    <col min="9" max="9" width="13.3984375" style="3" bestFit="1" customWidth="1"/>
    <col min="10" max="11" width="12.69921875" style="3" bestFit="1" customWidth="1"/>
    <col min="12" max="12" width="12.59765625" style="3" bestFit="1" customWidth="1"/>
    <col min="13" max="14" width="12.59765625" style="3" customWidth="1"/>
    <col min="15" max="1026" width="8.19921875" style="3" customWidth="1"/>
  </cols>
  <sheetData>
    <row r="1" spans="1:14" x14ac:dyDescent="0.3">
      <c r="A1" s="37" t="s">
        <v>11</v>
      </c>
      <c r="B1" s="37"/>
      <c r="C1" s="34" t="s">
        <v>12</v>
      </c>
      <c r="D1" s="34" t="s">
        <v>13</v>
      </c>
      <c r="E1" s="34" t="s">
        <v>14</v>
      </c>
      <c r="F1" s="34" t="s">
        <v>15</v>
      </c>
      <c r="G1" s="34" t="s">
        <v>37</v>
      </c>
      <c r="H1" s="34" t="s">
        <v>38</v>
      </c>
      <c r="I1" s="34" t="s">
        <v>39</v>
      </c>
      <c r="J1" s="34" t="s">
        <v>66</v>
      </c>
      <c r="K1" s="34" t="s">
        <v>67</v>
      </c>
      <c r="L1" s="34" t="s">
        <v>68</v>
      </c>
      <c r="M1" s="54" t="s">
        <v>368</v>
      </c>
      <c r="N1" s="118" t="s">
        <v>369</v>
      </c>
    </row>
    <row r="2" spans="1:14" x14ac:dyDescent="0.3">
      <c r="A2" s="123" t="s">
        <v>16</v>
      </c>
      <c r="B2" s="123" t="s">
        <v>34</v>
      </c>
      <c r="C2" s="39" t="s">
        <v>370</v>
      </c>
      <c r="D2" s="39">
        <v>51</v>
      </c>
      <c r="E2" s="39">
        <v>264</v>
      </c>
      <c r="F2" s="39">
        <v>175</v>
      </c>
      <c r="G2" s="39">
        <v>262</v>
      </c>
      <c r="H2" s="39"/>
      <c r="I2" s="39"/>
      <c r="J2" s="39"/>
      <c r="K2" s="39"/>
      <c r="L2" s="39"/>
      <c r="M2" s="113"/>
      <c r="N2" s="114"/>
    </row>
    <row r="3" spans="1:14" x14ac:dyDescent="0.3">
      <c r="A3" s="124"/>
      <c r="B3" s="124"/>
      <c r="C3" s="92" t="str">
        <f>IF(C2="","",IF(ISERROR(VLOOKUP(C2,Athletes!$A:$B,2,FALSE)),"?",VLOOKUP(C2,Athletes!$A:$B,2,FALSE)))</f>
        <v>?</v>
      </c>
      <c r="D3" s="92" t="str">
        <f>IF(D2="","",IF(ISERROR(VLOOKUP(D2,Athletes!$A:$B,2,FALSE)),"?",VLOOKUP(D2,Athletes!$A:$B,2,FALSE)))</f>
        <v>Evie Grobel</v>
      </c>
      <c r="E3" s="92" t="str">
        <f>IF(E2="","",IF(ISERROR(VLOOKUP(E2,Athletes!$A:$B,2,FALSE)),"?",VLOOKUP(E2,Athletes!$A:$B,2,FALSE)))</f>
        <v>Scarlet  Johnson</v>
      </c>
      <c r="F3" s="92" t="str">
        <f>IF(F2="","",IF(ISERROR(VLOOKUP(F2,Athletes!$A:$B,2,FALSE)),"?",VLOOKUP(F2,Athletes!$A:$B,2,FALSE)))</f>
        <v>Sunshine Love</v>
      </c>
      <c r="G3" s="92" t="str">
        <f>IF(G2="","",IF(ISERROR(VLOOKUP(G2,Athletes!$A:$B,2,FALSE)),"?",VLOOKUP(G2,Athletes!$A:$B,2,FALSE)))</f>
        <v>Indie Capon</v>
      </c>
      <c r="H3" s="92" t="str">
        <f>IF(H2="","",IF(ISERROR(VLOOKUP(H2,Athletes!$A:$B,2,FALSE)),"?",VLOOKUP(H2,Athletes!$A:$B,2,FALSE)))</f>
        <v/>
      </c>
      <c r="I3" s="92" t="str">
        <f>IF(I2="","",IF(ISERROR(VLOOKUP(I2,Athletes!$A:$B,2,FALSE)),"?",VLOOKUP(I2,Athletes!$A:$B,2,FALSE)))</f>
        <v/>
      </c>
      <c r="J3" s="92" t="str">
        <f>IF(J2="","",IF(ISERROR(VLOOKUP(J2,Athletes!$A:$B,2,FALSE)),"?",VLOOKUP(J2,Athletes!$A:$B,2,FALSE)))</f>
        <v/>
      </c>
      <c r="K3" s="93" t="str">
        <f>IF(K2="","",IF(ISERROR(VLOOKUP(K2,Athletes!$A:$B,2,FALSE)),"?",VLOOKUP(K2,Athletes!$A:$B,2,FALSE)))</f>
        <v/>
      </c>
      <c r="L3" s="93" t="str">
        <f>IF(L2="","",IF(ISERROR(VLOOKUP(L2,Athletes!$A:$B,2,FALSE)),"?",VLOOKUP(L2,Athletes!$A:$B,2,FALSE)))</f>
        <v/>
      </c>
      <c r="M3" s="93"/>
      <c r="N3" s="94"/>
    </row>
    <row r="4" spans="1:14" x14ac:dyDescent="0.3">
      <c r="A4" s="124"/>
      <c r="B4" s="124"/>
      <c r="C4" s="92" t="str">
        <f>IF(C2="","",IF(ISERROR(VLOOKUP(C2,Athletes!$A:$C,3,FALSE)),"?",VLOOKUP(C2,Athletes!$A:$C,3,FALSE)))</f>
        <v>?</v>
      </c>
      <c r="D4" s="92" t="str">
        <f>IF(D2="","",IF(ISERROR(VLOOKUP(D2,Athletes!$A:$C,3,FALSE)),"?",VLOOKUP(D2,Athletes!$A:$C,3,FALSE)))</f>
        <v>Crawley</v>
      </c>
      <c r="E4" s="92" t="str">
        <f>IF(E2="","",IF(ISERROR(VLOOKUP(E2,Athletes!$A:$C,3,FALSE)),"?",VLOOKUP(E2,Athletes!$A:$C,3,FALSE)))</f>
        <v>Worthing</v>
      </c>
      <c r="F4" s="92" t="str">
        <f>IF(F2="","",IF(ISERROR(VLOOKUP(F2,Athletes!$A:$C,3,FALSE)),"?",VLOOKUP(F2,Athletes!$A:$C,3,FALSE)))</f>
        <v>Lewes</v>
      </c>
      <c r="G4" s="92" t="str">
        <f>IF(G2="","",IF(ISERROR(VLOOKUP(G2,Athletes!$A:$C,3,FALSE)),"?",VLOOKUP(G2,Athletes!$A:$C,3,FALSE)))</f>
        <v>Worthing</v>
      </c>
      <c r="H4" s="92" t="str">
        <f>IF(H2="","",IF(ISERROR(VLOOKUP(H2,Athletes!$A:$C,3,FALSE)),"?",VLOOKUP(H2,Athletes!$A:$C,3,FALSE)))</f>
        <v/>
      </c>
      <c r="I4" s="92" t="str">
        <f>IF(I2="","",IF(ISERROR(VLOOKUP(I2,Athletes!$A:$C,3,FALSE)),"?",VLOOKUP(I2,Athletes!$A:$C,3,FALSE)))</f>
        <v/>
      </c>
      <c r="J4" s="92" t="str">
        <f>IF(J2="","",IF(ISERROR(VLOOKUP(J2,Athletes!$A:$C,3,FALSE)),"?",VLOOKUP(J2,Athletes!$A:$C,3,FALSE)))</f>
        <v/>
      </c>
      <c r="K4" s="92" t="str">
        <f>IF(K2="","",IF(ISERROR(VLOOKUP(K2,Athletes!$A:$C,3,FALSE)),"?",VLOOKUP(K2,Athletes!$A:$C,3,FALSE)))</f>
        <v/>
      </c>
      <c r="L4" s="92" t="str">
        <f>IF(L2="","",IF(ISERROR(VLOOKUP(L2,Athletes!$A:$C,3,FALSE)),"?",VLOOKUP(L2,Athletes!$A:$C,3,FALSE)))</f>
        <v/>
      </c>
      <c r="M4" s="92" t="str">
        <f>IF(M2="","",IF(ISERROR(VLOOKUP(M2,Athletes!$A:$C,3,FALSE)),"?",VLOOKUP(M2,Athletes!$A:$C,3,FALSE)))</f>
        <v/>
      </c>
      <c r="N4" s="94"/>
    </row>
    <row r="5" spans="1:14" x14ac:dyDescent="0.3">
      <c r="A5" s="124"/>
      <c r="B5" s="125"/>
      <c r="C5" s="40">
        <v>14.3</v>
      </c>
      <c r="D5" s="40">
        <v>14.5</v>
      </c>
      <c r="E5" s="40">
        <v>14.6</v>
      </c>
      <c r="F5" s="40">
        <v>14.7</v>
      </c>
      <c r="G5" s="40">
        <v>15.2</v>
      </c>
      <c r="H5" s="40"/>
      <c r="I5" s="40"/>
      <c r="J5" s="40"/>
      <c r="K5" s="40"/>
      <c r="L5" s="40"/>
      <c r="M5" s="40"/>
      <c r="N5" s="47"/>
    </row>
    <row r="6" spans="1:14" x14ac:dyDescent="0.3">
      <c r="A6" s="124"/>
      <c r="B6" s="123" t="s">
        <v>35</v>
      </c>
      <c r="C6" s="39">
        <v>257</v>
      </c>
      <c r="D6" s="39">
        <v>255</v>
      </c>
      <c r="E6" s="39">
        <v>46</v>
      </c>
      <c r="F6" s="39">
        <v>86</v>
      </c>
      <c r="G6" s="39">
        <v>85</v>
      </c>
      <c r="H6" s="39">
        <v>45</v>
      </c>
      <c r="I6" s="115"/>
      <c r="J6" s="115"/>
      <c r="K6" s="115"/>
      <c r="L6" s="115"/>
      <c r="M6" s="115"/>
      <c r="N6" s="116"/>
    </row>
    <row r="7" spans="1:14" x14ac:dyDescent="0.3">
      <c r="A7" s="124"/>
      <c r="B7" s="124"/>
      <c r="C7" s="92" t="str">
        <f>IF(C6="","",IF(ISERROR(VLOOKUP(C6,Athletes!$A:$B,2,FALSE)),"?",VLOOKUP(C6,Athletes!$A:$B,2,FALSE)))</f>
        <v>Jake Horrod</v>
      </c>
      <c r="D7" s="92" t="str">
        <f>IF(D6="","",IF(ISERROR(VLOOKUP(D6,Athletes!$A:$B,2,FALSE)),"?",VLOOKUP(D6,Athletes!$A:$B,2,FALSE)))</f>
        <v>Thomas Duncan</v>
      </c>
      <c r="E7" s="92" t="str">
        <f>IF(E6="","",IF(ISERROR(VLOOKUP(E6,Athletes!$A:$B,2,FALSE)),"?",VLOOKUP(E6,Athletes!$A:$B,2,FALSE)))</f>
        <v>Xander Wagjiani</v>
      </c>
      <c r="F7" s="92" t="str">
        <f>IF(F6="","",IF(ISERROR(VLOOKUP(F6,Athletes!$A:$B,2,FALSE)),"?",VLOOKUP(F6,Athletes!$A:$B,2,FALSE)))</f>
        <v>Jack Ford</v>
      </c>
      <c r="G7" s="92" t="str">
        <f>IF(G6="","",IF(ISERROR(VLOOKUP(G6,Athletes!$A:$B,2,FALSE)),"?",VLOOKUP(G6,Athletes!$A:$B,2,FALSE)))</f>
        <v>Alfie Luxford</v>
      </c>
      <c r="H7" s="92" t="str">
        <f>IF(H6="","",IF(ISERROR(VLOOKUP(H6,Athletes!$A:$B,2,FALSE)),"?",VLOOKUP(H6,Athletes!$A:$B,2,FALSE)))</f>
        <v>Isaac Pearce</v>
      </c>
      <c r="I7" s="92" t="str">
        <f>IF(I6="","",IF(ISERROR(VLOOKUP(I6,Athletes!$A:$B,2,FALSE)),"?",VLOOKUP(I6,Athletes!$A:$B,2,FALSE)))</f>
        <v/>
      </c>
      <c r="J7" s="92" t="str">
        <f>IF(J6="","",IF(ISERROR(VLOOKUP(J6,Athletes!$A:$B,2,FALSE)),"?",VLOOKUP(J6,Athletes!$A:$B,2,FALSE)))</f>
        <v/>
      </c>
      <c r="K7" s="93" t="str">
        <f>IF(K6="","",IF(ISERROR(VLOOKUP(K6,Athletes!$A:$B,2,FALSE)),"?",VLOOKUP(K6,Athletes!$A:$B,2,FALSE)))</f>
        <v/>
      </c>
      <c r="L7" s="93" t="str">
        <f>IF(L6="","",IF(ISERROR(VLOOKUP(L6,Athletes!$A:$B,2,FALSE)),"?",VLOOKUP(L6,Athletes!$A:$B,2,FALSE)))</f>
        <v/>
      </c>
      <c r="M7" s="93"/>
      <c r="N7" s="94"/>
    </row>
    <row r="8" spans="1:14" x14ac:dyDescent="0.3">
      <c r="A8" s="124"/>
      <c r="B8" s="124"/>
      <c r="C8" s="92" t="str">
        <f>IF(C6="","",IF(ISERROR(VLOOKUP(C6,Athletes!$A:$C,3,FALSE)),"?",VLOOKUP(C6,Athletes!$A:$C,3,FALSE)))</f>
        <v>Worthing</v>
      </c>
      <c r="D8" s="92" t="str">
        <f>IF(D6="","",IF(ISERROR(VLOOKUP(D6,Athletes!$A:$C,3,FALSE)),"?",VLOOKUP(D6,Athletes!$A:$C,3,FALSE)))</f>
        <v>Worthing</v>
      </c>
      <c r="E8" s="92" t="str">
        <f>IF(E6="","",IF(ISERROR(VLOOKUP(E6,Athletes!$A:$C,3,FALSE)),"?",VLOOKUP(E6,Athletes!$A:$C,3,FALSE)))</f>
        <v>Crawley</v>
      </c>
      <c r="F8" s="92" t="str">
        <f>IF(F6="","",IF(ISERROR(VLOOKUP(F6,Athletes!$A:$C,3,FALSE)),"?",VLOOKUP(F6,Athletes!$A:$C,3,FALSE)))</f>
        <v>Chichester</v>
      </c>
      <c r="G8" s="92" t="str">
        <f>IF(G6="","",IF(ISERROR(VLOOKUP(G6,Athletes!$A:$C,3,FALSE)),"?",VLOOKUP(G6,Athletes!$A:$C,3,FALSE)))</f>
        <v>Chichester</v>
      </c>
      <c r="H8" s="92" t="str">
        <f>IF(H6="","",IF(ISERROR(VLOOKUP(H6,Athletes!$A:$C,3,FALSE)),"?",VLOOKUP(H6,Athletes!$A:$C,3,FALSE)))</f>
        <v>Crawley</v>
      </c>
      <c r="I8" s="92" t="str">
        <f>IF(I6="","",IF(ISERROR(VLOOKUP(I6,Athletes!$A:$C,3,FALSE)),"?",VLOOKUP(I6,Athletes!$A:$C,3,FALSE)))</f>
        <v/>
      </c>
      <c r="J8" s="92" t="str">
        <f>IF(J6="","",IF(ISERROR(VLOOKUP(J6,Athletes!$A:$C,3,FALSE)),"?",VLOOKUP(J6,Athletes!$A:$C,3,FALSE)))</f>
        <v/>
      </c>
      <c r="K8" s="92" t="str">
        <f>IF(K6="","",IF(ISERROR(VLOOKUP(K6,Athletes!$A:$C,3,FALSE)),"?",VLOOKUP(K6,Athletes!$A:$C,3,FALSE)))</f>
        <v/>
      </c>
      <c r="L8" s="92" t="str">
        <f>IF(L6="","",IF(ISERROR(VLOOKUP(L6,Athletes!$A:$C,3,FALSE)),"?",VLOOKUP(L6,Athletes!$A:$C,3,FALSE)))</f>
        <v/>
      </c>
      <c r="M8" s="92" t="str">
        <f>IF(M6="","",IF(ISERROR(VLOOKUP(M6,Athletes!$A:$C,3,FALSE)),"?",VLOOKUP(M6,Athletes!$A:$C,3,FALSE)))</f>
        <v/>
      </c>
      <c r="N8" s="92" t="str">
        <f>IF(N6="","",IF(ISERROR(VLOOKUP(N6,Athletes!$A:$C,3,FALSE)),"?",VLOOKUP(N6,Athletes!$A:$C,3,FALSE)))</f>
        <v/>
      </c>
    </row>
    <row r="9" spans="1:14" x14ac:dyDescent="0.3">
      <c r="A9" s="124"/>
      <c r="B9" s="125"/>
      <c r="C9" s="40">
        <v>14</v>
      </c>
      <c r="D9" s="40">
        <v>14.4</v>
      </c>
      <c r="E9" s="40">
        <v>14.6</v>
      </c>
      <c r="F9" s="40">
        <v>14.8</v>
      </c>
      <c r="G9" s="40">
        <v>15</v>
      </c>
      <c r="H9" s="40">
        <v>15.3</v>
      </c>
      <c r="I9" s="40"/>
      <c r="J9" s="40"/>
      <c r="K9" s="40"/>
      <c r="L9" s="40"/>
      <c r="M9" s="40"/>
      <c r="N9" s="47"/>
    </row>
    <row r="10" spans="1:14" x14ac:dyDescent="0.3">
      <c r="A10" s="124"/>
      <c r="B10" s="123" t="s">
        <v>36</v>
      </c>
      <c r="C10" s="23">
        <v>23</v>
      </c>
      <c r="D10" s="23">
        <v>50</v>
      </c>
      <c r="E10" s="23">
        <v>266</v>
      </c>
      <c r="F10" s="23">
        <v>17</v>
      </c>
      <c r="G10" s="23">
        <v>35</v>
      </c>
      <c r="H10" s="23">
        <v>47</v>
      </c>
      <c r="I10" s="23"/>
      <c r="J10" s="23"/>
      <c r="K10" s="23"/>
      <c r="L10" s="23"/>
      <c r="M10" s="23"/>
      <c r="N10" s="48"/>
    </row>
    <row r="11" spans="1:14" x14ac:dyDescent="0.3">
      <c r="A11" s="124"/>
      <c r="B11" s="124"/>
      <c r="C11" s="92" t="str">
        <f>IF(C10="","",IF(ISERROR(VLOOKUP(C10,Athletes!$A:$B,2,FALSE)),"?",VLOOKUP(C10,Athletes!$A:$B,2,FALSE)))</f>
        <v>Fleur Vandersheur</v>
      </c>
      <c r="D11" s="92" t="str">
        <f>IF(D10="","",IF(ISERROR(VLOOKUP(D10,Athletes!$A:$B,2,FALSE)),"?",VLOOKUP(D10,Athletes!$A:$B,2,FALSE)))</f>
        <v>Josie Felstead</v>
      </c>
      <c r="E11" s="92" t="str">
        <f>IF(E10="","",IF(ISERROR(VLOOKUP(E10,Athletes!$A:$B,2,FALSE)),"?",VLOOKUP(E10,Athletes!$A:$B,2,FALSE)))</f>
        <v>Isabella Pineda Bissell</v>
      </c>
      <c r="F11" s="92" t="str">
        <f>IF(F10="","",IF(ISERROR(VLOOKUP(F10,Athletes!$A:$B,2,FALSE)),"?",VLOOKUP(F10,Athletes!$A:$B,2,FALSE)))</f>
        <v>Arthur Rogers</v>
      </c>
      <c r="G11" s="92" t="str">
        <f>IF(G10="","",IF(ISERROR(VLOOKUP(G10,Athletes!$A:$B,2,FALSE)),"?",VLOOKUP(G10,Athletes!$A:$B,2,FALSE)))</f>
        <v>Beau Bennett</v>
      </c>
      <c r="H11" s="92" t="str">
        <f>IF(H10="","",IF(ISERROR(VLOOKUP(H10,Athletes!$A:$B,2,FALSE)),"?",VLOOKUP(H10,Athletes!$A:$B,2,FALSE)))</f>
        <v>Jadesola Adigun</v>
      </c>
      <c r="I11" s="92" t="str">
        <f>IF(I10="","",IF(ISERROR(VLOOKUP(I10,Athletes!$A:$B,2,FALSE)),"?",VLOOKUP(I10,Athletes!$A:$B,2,FALSE)))</f>
        <v/>
      </c>
      <c r="J11" s="92" t="str">
        <f>IF(J10="","",IF(ISERROR(VLOOKUP(J10,Athletes!$A:$B,2,FALSE)),"?",VLOOKUP(J10,Athletes!$A:$B,2,FALSE)))</f>
        <v/>
      </c>
      <c r="K11" s="93" t="str">
        <f>IF(K10="","",IF(ISERROR(VLOOKUP(K10,Athletes!$A:$B,2,FALSE)),"?",VLOOKUP(K10,Athletes!$A:$B,2,FALSE)))</f>
        <v/>
      </c>
      <c r="L11" s="93" t="str">
        <f>IF(L10="","",IF(ISERROR(VLOOKUP(L10,Athletes!$A:$B,2,FALSE)),"?",VLOOKUP(L10,Athletes!$A:$B,2,FALSE)))</f>
        <v/>
      </c>
      <c r="M11" s="93"/>
      <c r="N11" s="94"/>
    </row>
    <row r="12" spans="1:14" x14ac:dyDescent="0.3">
      <c r="A12" s="124"/>
      <c r="B12" s="124"/>
      <c r="C12" s="92" t="str">
        <f>IF(C10="","",IF(ISERROR(VLOOKUP(C10,Athletes!$A:$C,3,FALSE)),"?",VLOOKUP(C10,Athletes!$A:$C,3,FALSE)))</f>
        <v>Brighton</v>
      </c>
      <c r="D12" s="92" t="str">
        <f>IF(D10="","",IF(ISERROR(VLOOKUP(D10,Athletes!$A:$C,3,FALSE)),"?",VLOOKUP(D10,Athletes!$A:$C,3,FALSE)))</f>
        <v>Crawley</v>
      </c>
      <c r="E12" s="92" t="str">
        <f>IF(E10="","",IF(ISERROR(VLOOKUP(E10,Athletes!$A:$C,3,FALSE)),"?",VLOOKUP(E10,Athletes!$A:$C,3,FALSE)))</f>
        <v>Worthing</v>
      </c>
      <c r="F12" s="92" t="str">
        <f>IF(F10="","",IF(ISERROR(VLOOKUP(F10,Athletes!$A:$C,3,FALSE)),"?",VLOOKUP(F10,Athletes!$A:$C,3,FALSE)))</f>
        <v>Brighton</v>
      </c>
      <c r="G12" s="92" t="str">
        <f>IF(G10="","",IF(ISERROR(VLOOKUP(G10,Athletes!$A:$C,3,FALSE)),"?",VLOOKUP(G10,Athletes!$A:$C,3,FALSE)))</f>
        <v>Brighton</v>
      </c>
      <c r="H12" s="92" t="str">
        <f>IF(H10="","",IF(ISERROR(VLOOKUP(H10,Athletes!$A:$C,3,FALSE)),"?",VLOOKUP(H10,Athletes!$A:$C,3,FALSE)))</f>
        <v>Crawley</v>
      </c>
      <c r="I12" s="92" t="str">
        <f>IF(I10="","",IF(ISERROR(VLOOKUP(I10,Athletes!$A:$C,3,FALSE)),"?",VLOOKUP(I10,Athletes!$A:$C,3,FALSE)))</f>
        <v/>
      </c>
      <c r="J12" s="92" t="str">
        <f>IF(J10="","",IF(ISERROR(VLOOKUP(J10,Athletes!$A:$C,3,FALSE)),"?",VLOOKUP(J10,Athletes!$A:$C,3,FALSE)))</f>
        <v/>
      </c>
      <c r="K12" s="92" t="str">
        <f>IF(K10="","",IF(ISERROR(VLOOKUP(K10,Athletes!$A:$C,3,FALSE)),"?",VLOOKUP(K10,Athletes!$A:$C,3,FALSE)))</f>
        <v/>
      </c>
      <c r="L12" s="92" t="str">
        <f>IF(L10="","",IF(ISERROR(VLOOKUP(L10,Athletes!$A:$C,3,FALSE)),"?",VLOOKUP(L10,Athletes!$A:$C,3,FALSE)))</f>
        <v/>
      </c>
      <c r="M12" s="92" t="str">
        <f>IF(M10="","",IF(ISERROR(VLOOKUP(M10,Athletes!$A:$C,3,FALSE)),"?",VLOOKUP(M10,Athletes!$A:$C,3,FALSE)))</f>
        <v/>
      </c>
      <c r="N12" s="92" t="str">
        <f>IF(N10="","",IF(ISERROR(VLOOKUP(N10,Athletes!$A:$C,3,FALSE)),"?",VLOOKUP(N10,Athletes!$A:$C,3,FALSE)))</f>
        <v/>
      </c>
    </row>
    <row r="13" spans="1:14" x14ac:dyDescent="0.3">
      <c r="A13" s="124"/>
      <c r="B13" s="125"/>
      <c r="C13" s="110">
        <v>14.7</v>
      </c>
      <c r="D13" s="111">
        <v>14.7</v>
      </c>
      <c r="E13" s="111">
        <v>150</v>
      </c>
      <c r="F13" s="111">
        <v>15.2</v>
      </c>
      <c r="G13" s="111">
        <v>15.3</v>
      </c>
      <c r="H13" s="111">
        <v>16</v>
      </c>
      <c r="I13" s="111"/>
      <c r="J13" s="111"/>
      <c r="K13" s="111"/>
      <c r="L13" s="111"/>
      <c r="M13" s="111"/>
      <c r="N13" s="112"/>
    </row>
    <row r="14" spans="1:14" x14ac:dyDescent="0.3">
      <c r="A14" s="124"/>
      <c r="B14" s="123" t="s">
        <v>366</v>
      </c>
      <c r="C14" s="113">
        <v>49</v>
      </c>
      <c r="D14" s="113">
        <v>16</v>
      </c>
      <c r="E14" s="113">
        <v>10</v>
      </c>
      <c r="F14" s="113">
        <v>22</v>
      </c>
      <c r="G14" s="113">
        <v>53</v>
      </c>
      <c r="H14" s="113">
        <v>179</v>
      </c>
      <c r="I14" s="113"/>
      <c r="J14" s="113"/>
      <c r="K14" s="113"/>
      <c r="L14" s="113"/>
      <c r="M14" s="113"/>
      <c r="N14" s="114"/>
    </row>
    <row r="15" spans="1:14" x14ac:dyDescent="0.3">
      <c r="A15" s="124"/>
      <c r="B15" s="124"/>
      <c r="C15" s="93" t="str">
        <f>IF(C14="","",IF(ISERROR(VLOOKUP(C14,Athletes!$A:$B,2,FALSE)),"?",VLOOKUP(C14,Athletes!$A:$B,2,FALSE)))</f>
        <v>Hannah Diouri</v>
      </c>
      <c r="D15" s="93" t="str">
        <f>IF(D14="","",IF(ISERROR(VLOOKUP(D14,Athletes!$A:$B,2,FALSE)),"?",VLOOKUP(D14,Athletes!$A:$B,2,FALSE)))</f>
        <v>Amelia Dorrington</v>
      </c>
      <c r="E15" s="93" t="str">
        <f>IF(E14="","",IF(ISERROR(VLOOKUP(E14,Athletes!$A:$B,2,FALSE)),"?",VLOOKUP(E14,Athletes!$A:$B,2,FALSE)))</f>
        <v>Evie Hunter</v>
      </c>
      <c r="F15" s="93" t="str">
        <f>IF(F14="","",IF(ISERROR(VLOOKUP(F14,Athletes!$A:$B,2,FALSE)),"?",VLOOKUP(F14,Athletes!$A:$B,2,FALSE)))</f>
        <v>Lila Loizi</v>
      </c>
      <c r="G15" s="93" t="str">
        <f>IF(G14="","",IF(ISERROR(VLOOKUP(G14,Athletes!$A:$B,2,FALSE)),"?",VLOOKUP(G14,Athletes!$A:$B,2,FALSE)))</f>
        <v>Marina Pavlova</v>
      </c>
      <c r="H15" s="93" t="str">
        <f>IF(H14="","",IF(ISERROR(VLOOKUP(H14,Athletes!$A:$B,2,FALSE)),"?",VLOOKUP(H14,Athletes!$A:$B,2,FALSE)))</f>
        <v>Flint Morrell</v>
      </c>
      <c r="I15" s="93" t="str">
        <f>IF(I14="","",IF(ISERROR(VLOOKUP(I14,Athletes!$A:$B,2,FALSE)),"?",VLOOKUP(I14,Athletes!$A:$B,2,FALSE)))</f>
        <v/>
      </c>
      <c r="J15" s="93" t="str">
        <f>IF(J14="","",IF(ISERROR(VLOOKUP(J14,Athletes!$A:$B,2,FALSE)),"?",VLOOKUP(J14,Athletes!$A:$B,2,FALSE)))</f>
        <v/>
      </c>
      <c r="K15" s="93" t="str">
        <f>IF(K14="","",IF(ISERROR(VLOOKUP(K14,Athletes!$A:$B,2,FALSE)),"?",VLOOKUP(K14,Athletes!$A:$B,2,FALSE)))</f>
        <v/>
      </c>
      <c r="L15" s="93" t="str">
        <f>IF(L14="","",IF(ISERROR(VLOOKUP(L14,Athletes!$A:$B,2,FALSE)),"?",VLOOKUP(L14,Athletes!$A:$B,2,FALSE)))</f>
        <v/>
      </c>
      <c r="M15" s="93"/>
      <c r="N15" s="94"/>
    </row>
    <row r="16" spans="1:14" x14ac:dyDescent="0.3">
      <c r="A16" s="124"/>
      <c r="B16" s="124"/>
      <c r="C16" s="93" t="str">
        <f>IF(C14="","",IF(ISERROR(VLOOKUP(C14,Athletes!$A:$C,3,FALSE)),"?",VLOOKUP(C14,Athletes!$A:$C,3,FALSE)))</f>
        <v>Crawley</v>
      </c>
      <c r="D16" s="93" t="str">
        <f>IF(D14="","",IF(ISERROR(VLOOKUP(D14,Athletes!$A:$C,3,FALSE)),"?",VLOOKUP(D14,Athletes!$A:$C,3,FALSE)))</f>
        <v>Brighton</v>
      </c>
      <c r="E16" s="93" t="str">
        <f>IF(E14="","",IF(ISERROR(VLOOKUP(E14,Athletes!$A:$C,3,FALSE)),"?",VLOOKUP(E14,Athletes!$A:$C,3,FALSE)))</f>
        <v>Brighton</v>
      </c>
      <c r="F16" s="93" t="str">
        <f>IF(F14="","",IF(ISERROR(VLOOKUP(F14,Athletes!$A:$C,3,FALSE)),"?",VLOOKUP(F14,Athletes!$A:$C,3,FALSE)))</f>
        <v>Brighton</v>
      </c>
      <c r="G16" s="93" t="str">
        <f>IF(G14="","",IF(ISERROR(VLOOKUP(G14,Athletes!$A:$C,3,FALSE)),"?",VLOOKUP(G14,Athletes!$A:$C,3,FALSE)))</f>
        <v>Crawley</v>
      </c>
      <c r="H16" s="93" t="str">
        <f>IF(H14="","",IF(ISERROR(VLOOKUP(H14,Athletes!$A:$C,3,FALSE)),"?",VLOOKUP(H14,Athletes!$A:$C,3,FALSE)))</f>
        <v>Lewes</v>
      </c>
      <c r="I16" s="93" t="str">
        <f>IF(I14="","",IF(ISERROR(VLOOKUP(I14,Athletes!$A:$C,3,FALSE)),"?",VLOOKUP(I14,Athletes!$A:$C,3,FALSE)))</f>
        <v/>
      </c>
      <c r="J16" s="93" t="str">
        <f>IF(J14="","",IF(ISERROR(VLOOKUP(J14,Athletes!$A:$C,3,FALSE)),"?",VLOOKUP(J14,Athletes!$A:$C,3,FALSE)))</f>
        <v/>
      </c>
      <c r="K16" s="93" t="str">
        <f>IF(K14="","",IF(ISERROR(VLOOKUP(K14,Athletes!$A:$C,3,FALSE)),"?",VLOOKUP(K14,Athletes!$A:$C,3,FALSE)))</f>
        <v/>
      </c>
      <c r="L16" s="93" t="str">
        <f>IF(L14="","",IF(ISERROR(VLOOKUP(L14,Athletes!$A:$C,3,FALSE)),"?",VLOOKUP(L14,Athletes!$A:$C,3,FALSE)))</f>
        <v/>
      </c>
      <c r="M16" s="93" t="str">
        <f>IF(M14="","",IF(ISERROR(VLOOKUP(M14,Athletes!$A:$C,3,FALSE)),"?",VLOOKUP(M14,Athletes!$A:$C,3,FALSE)))</f>
        <v/>
      </c>
      <c r="N16" s="93" t="str">
        <f>IF(N14="","",IF(ISERROR(VLOOKUP(N14,Athletes!$A:$C,3,FALSE)),"?",VLOOKUP(N14,Athletes!$A:$C,3,FALSE)))</f>
        <v/>
      </c>
    </row>
    <row r="17" spans="1:14" x14ac:dyDescent="0.3">
      <c r="A17" s="124"/>
      <c r="B17" s="125"/>
      <c r="C17" s="110">
        <v>14.3</v>
      </c>
      <c r="D17" s="111">
        <v>14.5</v>
      </c>
      <c r="E17" s="111">
        <v>14.5</v>
      </c>
      <c r="F17" s="111">
        <v>15</v>
      </c>
      <c r="G17" s="111">
        <v>15.3</v>
      </c>
      <c r="H17" s="111">
        <v>15.9</v>
      </c>
      <c r="I17" s="111"/>
      <c r="J17" s="111"/>
      <c r="K17" s="111"/>
      <c r="L17" s="111"/>
      <c r="M17" s="111"/>
      <c r="N17" s="112"/>
    </row>
    <row r="18" spans="1:14" x14ac:dyDescent="0.3">
      <c r="A18" s="124"/>
      <c r="B18" s="124" t="s">
        <v>367</v>
      </c>
      <c r="C18" s="117">
        <v>14</v>
      </c>
      <c r="D18" s="117">
        <v>260</v>
      </c>
      <c r="E18" s="117">
        <v>12</v>
      </c>
      <c r="F18" s="117">
        <v>253</v>
      </c>
      <c r="G18" s="117">
        <v>43</v>
      </c>
      <c r="H18" s="117">
        <v>176</v>
      </c>
      <c r="I18" s="117">
        <v>146</v>
      </c>
      <c r="J18" s="117">
        <v>87</v>
      </c>
      <c r="K18" s="113"/>
      <c r="L18" s="113"/>
      <c r="M18" s="113"/>
      <c r="N18" s="114"/>
    </row>
    <row r="19" spans="1:14" x14ac:dyDescent="0.3">
      <c r="A19" s="124"/>
      <c r="B19" s="124"/>
      <c r="C19" s="92" t="str">
        <f>IF(C18="","",IF(ISERROR(VLOOKUP(C18,Athletes!$A:$B,2,FALSE)),"?",VLOOKUP(C18,Athletes!$A:$B,2,FALSE)))</f>
        <v>Jem Marshall</v>
      </c>
      <c r="D19" s="92" t="str">
        <f>IF(D18="","",IF(ISERROR(VLOOKUP(D18,Athletes!$A:$B,2,FALSE)),"?",VLOOKUP(D18,Athletes!$A:$B,2,FALSE)))</f>
        <v>Oliver Hosier</v>
      </c>
      <c r="E19" s="92" t="str">
        <f>IF(E18="","",IF(ISERROR(VLOOKUP(E18,Athletes!$A:$B,2,FALSE)),"?",VLOOKUP(E18,Athletes!$A:$B,2,FALSE)))</f>
        <v>Ben Blunsum</v>
      </c>
      <c r="F19" s="92" t="str">
        <f>IF(F18="","",IF(ISERROR(VLOOKUP(F18,Athletes!$A:$B,2,FALSE)),"?",VLOOKUP(F18,Athletes!$A:$B,2,FALSE)))</f>
        <v>Bertie Andrews</v>
      </c>
      <c r="G19" s="92" t="str">
        <f>IF(G18="","",IF(ISERROR(VLOOKUP(G18,Athletes!$A:$B,2,FALSE)),"?",VLOOKUP(G18,Athletes!$A:$B,2,FALSE)))</f>
        <v>Jude O'neill</v>
      </c>
      <c r="H19" s="92" t="str">
        <f>IF(H18="","",IF(ISERROR(VLOOKUP(H18,Athletes!$A:$B,2,FALSE)),"?",VLOOKUP(H18,Athletes!$A:$B,2,FALSE)))</f>
        <v>Philip Krchnavy Vojtisck</v>
      </c>
      <c r="I19" s="92" t="str">
        <f>IF(I18="","",IF(ISERROR(VLOOKUP(I18,Athletes!$A:$B,2,FALSE)),"?",VLOOKUP(I18,Athletes!$A:$B,2,FALSE)))</f>
        <v>Henry  Nicholson</v>
      </c>
      <c r="J19" s="92" t="str">
        <f>IF(J18="","",IF(ISERROR(VLOOKUP(J18,Athletes!$A:$B,2,FALSE)),"?",VLOOKUP(J18,Athletes!$A:$B,2,FALSE)))</f>
        <v>Archie Holloway</v>
      </c>
      <c r="K19" s="92" t="str">
        <f>IF(K18="","",IF(ISERROR(VLOOKUP(K18,Athletes!$A:$B,2,FALSE)),"?",VLOOKUP(K18,Athletes!$A:$B,2,FALSE)))</f>
        <v/>
      </c>
      <c r="L19" s="93" t="str">
        <f>IF(L18="","",IF(ISERROR(VLOOKUP(L18,Athletes!$A:$B,2,FALSE)),"?",VLOOKUP(L18,Athletes!$A:$B,2,FALSE)))</f>
        <v/>
      </c>
      <c r="M19" s="93"/>
      <c r="N19" s="94"/>
    </row>
    <row r="20" spans="1:14" x14ac:dyDescent="0.3">
      <c r="A20" s="124"/>
      <c r="B20" s="124"/>
      <c r="C20" s="92" t="str">
        <f>IF(C18="","",IF(ISERROR(VLOOKUP(C18,Athletes!$A:$C,3,FALSE)),"?",VLOOKUP(C18,Athletes!$A:$C,3,FALSE)))</f>
        <v>Brighton</v>
      </c>
      <c r="D20" s="92" t="str">
        <f>IF(D18="","",IF(ISERROR(VLOOKUP(D18,Athletes!$A:$C,3,FALSE)),"?",VLOOKUP(D18,Athletes!$A:$C,3,FALSE)))</f>
        <v>Worthing</v>
      </c>
      <c r="E20" s="92" t="str">
        <f>IF(E18="","",IF(ISERROR(VLOOKUP(E18,Athletes!$A:$C,3,FALSE)),"?",VLOOKUP(E18,Athletes!$A:$C,3,FALSE)))</f>
        <v>Brighton</v>
      </c>
      <c r="F20" s="92" t="str">
        <f>IF(F18="","",IF(ISERROR(VLOOKUP(F18,Athletes!$A:$C,3,FALSE)),"?",VLOOKUP(F18,Athletes!$A:$C,3,FALSE)))</f>
        <v>Worthing</v>
      </c>
      <c r="G20" s="92" t="str">
        <f>IF(G18="","",IF(ISERROR(VLOOKUP(G18,Athletes!$A:$C,3,FALSE)),"?",VLOOKUP(G18,Athletes!$A:$C,3,FALSE)))</f>
        <v>Crawley</v>
      </c>
      <c r="H20" s="92" t="str">
        <f>IF(H18="","",IF(ISERROR(VLOOKUP(H18,Athletes!$A:$C,3,FALSE)),"?",VLOOKUP(H18,Athletes!$A:$C,3,FALSE)))</f>
        <v>Lewes</v>
      </c>
      <c r="I20" s="92" t="str">
        <f>IF(I18="","",IF(ISERROR(VLOOKUP(I18,Athletes!$A:$C,3,FALSE)),"?",VLOOKUP(I18,Athletes!$A:$C,3,FALSE)))</f>
        <v>Horsham</v>
      </c>
      <c r="J20" s="92" t="str">
        <f>IF(J18="","",IF(ISERROR(VLOOKUP(J18,Athletes!$A:$C,3,FALSE)),"?",VLOOKUP(J18,Athletes!$A:$C,3,FALSE)))</f>
        <v>Chichester</v>
      </c>
      <c r="K20" s="92" t="str">
        <f>IF(K18="","",IF(ISERROR(VLOOKUP(K18,Athletes!$A:$C,3,FALSE)),"?",VLOOKUP(K18,Athletes!$A:$C,3,FALSE)))</f>
        <v/>
      </c>
      <c r="L20" s="92" t="str">
        <f>IF(L18="","",IF(ISERROR(VLOOKUP(L18,Athletes!$A:$C,3,FALSE)),"?",VLOOKUP(L18,Athletes!$A:$C,3,FALSE)))</f>
        <v/>
      </c>
      <c r="M20" s="92" t="str">
        <f>IF(M18="","",IF(ISERROR(VLOOKUP(M18,Athletes!$A:$C,3,FALSE)),"?",VLOOKUP(M18,Athletes!$A:$C,3,FALSE)))</f>
        <v/>
      </c>
      <c r="N20" s="92" t="str">
        <f>IF(N18="","",IF(ISERROR(VLOOKUP(N18,Athletes!$A:$C,3,FALSE)),"?",VLOOKUP(N18,Athletes!$A:$C,3,FALSE)))</f>
        <v/>
      </c>
    </row>
    <row r="21" spans="1:14" x14ac:dyDescent="0.3">
      <c r="A21" s="125"/>
      <c r="B21" s="125"/>
      <c r="C21" s="24">
        <v>14.4</v>
      </c>
      <c r="D21" s="24">
        <v>14.5</v>
      </c>
      <c r="E21" s="24">
        <v>15.1</v>
      </c>
      <c r="F21" s="24">
        <v>15.1</v>
      </c>
      <c r="G21" s="24">
        <v>15.4</v>
      </c>
      <c r="H21" s="24">
        <v>16.100000000000001</v>
      </c>
      <c r="I21" s="24">
        <v>16.2</v>
      </c>
      <c r="J21" s="24">
        <v>16.3</v>
      </c>
      <c r="K21" s="24"/>
      <c r="L21" s="24"/>
      <c r="M21" s="24"/>
      <c r="N21" s="49"/>
    </row>
    <row r="22" spans="1:14" x14ac:dyDescent="0.3">
      <c r="A22" s="127" t="s">
        <v>28</v>
      </c>
      <c r="B22" s="127" t="s">
        <v>34</v>
      </c>
      <c r="C22" s="25">
        <v>5</v>
      </c>
      <c r="D22" s="25">
        <v>242</v>
      </c>
      <c r="E22" s="25">
        <v>157</v>
      </c>
      <c r="F22" s="25">
        <v>31</v>
      </c>
      <c r="G22" s="25">
        <v>91</v>
      </c>
      <c r="H22" s="25">
        <v>243</v>
      </c>
      <c r="I22" s="25"/>
      <c r="J22" s="25"/>
      <c r="K22" s="25"/>
      <c r="L22" s="25"/>
      <c r="M22" s="23"/>
      <c r="N22" s="48"/>
    </row>
    <row r="23" spans="1:14" x14ac:dyDescent="0.3">
      <c r="A23" s="128"/>
      <c r="B23" s="128"/>
      <c r="C23" s="92" t="str">
        <f>IF(C22="","",IF(ISERROR(VLOOKUP(C22,Athletes!$A:$B,2,FALSE)),"?",VLOOKUP(C22,Athletes!$A:$B,2,FALSE)))</f>
        <v>Jaiten Best</v>
      </c>
      <c r="D23" s="92" t="str">
        <f>IF(D22="","",IF(ISERROR(VLOOKUP(D22,Athletes!$A:$B,2,FALSE)),"?",VLOOKUP(D22,Athletes!$A:$B,2,FALSE)))</f>
        <v>Poppy Gordon</v>
      </c>
      <c r="E23" s="92" t="str">
        <f>IF(E22="","",IF(ISERROR(VLOOKUP(E22,Athletes!$A:$B,2,FALSE)),"?",VLOOKUP(E22,Athletes!$A:$B,2,FALSE)))</f>
        <v xml:space="preserve">Lewis   Onions </v>
      </c>
      <c r="F23" s="92" t="str">
        <f>IF(F22="","",IF(ISERROR(VLOOKUP(F22,Athletes!$A:$B,2,FALSE)),"?",VLOOKUP(F22,Athletes!$A:$B,2,FALSE)))</f>
        <v>Scarlett Airey</v>
      </c>
      <c r="G23" s="92" t="str">
        <f>IF(G22="","",IF(ISERROR(VLOOKUP(G22,Athletes!$A:$B,2,FALSE)),"?",VLOOKUP(G22,Athletes!$A:$B,2,FALSE)))</f>
        <v>Evie Purvis</v>
      </c>
      <c r="H23" s="92" t="str">
        <f>IF(H22="","",IF(ISERROR(VLOOKUP(H22,Athletes!$A:$B,2,FALSE)),"?",VLOOKUP(H22,Athletes!$A:$B,2,FALSE)))</f>
        <v>Evie Muggeridge</v>
      </c>
      <c r="I23" s="92" t="str">
        <f>IF(I22="","",IF(ISERROR(VLOOKUP(I22,Athletes!$A:$B,2,FALSE)),"?",VLOOKUP(I22,Athletes!$A:$B,2,FALSE)))</f>
        <v/>
      </c>
      <c r="J23" s="92" t="str">
        <f>IF(J22="","",IF(ISERROR(VLOOKUP(J22,Athletes!$A:$B,2,FALSE)),"?",VLOOKUP(J22,Athletes!$A:$B,2,FALSE)))</f>
        <v/>
      </c>
      <c r="K23" s="93" t="str">
        <f>IF(K22="","",IF(ISERROR(VLOOKUP(K22,Athletes!$A:$B,2,FALSE)),"?",VLOOKUP(K22,Athletes!$A:$B,2,FALSE)))</f>
        <v/>
      </c>
      <c r="L23" s="93" t="str">
        <f>IF(L22="","",IF(ISERROR(VLOOKUP(L22,Athletes!$A:$B,2,FALSE)),"?",VLOOKUP(L22,Athletes!$A:$B,2,FALSE)))</f>
        <v/>
      </c>
      <c r="M23" s="93"/>
      <c r="N23" s="94"/>
    </row>
    <row r="24" spans="1:14" x14ac:dyDescent="0.3">
      <c r="A24" s="128"/>
      <c r="B24" s="128"/>
      <c r="C24" s="92" t="str">
        <f>IF(C22="","",IF(ISERROR(VLOOKUP(C22,Athletes!$A:$C,3,FALSE)),"?",VLOOKUP(C22,Athletes!$A:$C,3,FALSE)))</f>
        <v>Brighton</v>
      </c>
      <c r="D24" s="92" t="str">
        <f>IF(D22="","",IF(ISERROR(VLOOKUP(D22,Athletes!$A:$C,3,FALSE)),"?",VLOOKUP(D22,Athletes!$A:$C,3,FALSE)))</f>
        <v>Worthing</v>
      </c>
      <c r="E24" s="92" t="str">
        <f>IF(E22="","",IF(ISERROR(VLOOKUP(E22,Athletes!$A:$C,3,FALSE)),"?",VLOOKUP(E22,Athletes!$A:$C,3,FALSE)))</f>
        <v>Horsham</v>
      </c>
      <c r="F24" s="92" t="str">
        <f>IF(F22="","",IF(ISERROR(VLOOKUP(F22,Athletes!$A:$C,3,FALSE)),"?",VLOOKUP(F22,Athletes!$A:$C,3,FALSE)))</f>
        <v>Brighton</v>
      </c>
      <c r="G24" s="92" t="str">
        <f>IF(G22="","",IF(ISERROR(VLOOKUP(G22,Athletes!$A:$C,3,FALSE)),"?",VLOOKUP(G22,Athletes!$A:$C,3,FALSE)))</f>
        <v>Chichester</v>
      </c>
      <c r="H24" s="92" t="str">
        <f>IF(H22="","",IF(ISERROR(VLOOKUP(H22,Athletes!$A:$C,3,FALSE)),"?",VLOOKUP(H22,Athletes!$A:$C,3,FALSE)))</f>
        <v>Worthing</v>
      </c>
      <c r="I24" s="92" t="str">
        <f>IF(I22="","",IF(ISERROR(VLOOKUP(I22,Athletes!$A:$C,3,FALSE)),"?",VLOOKUP(I22,Athletes!$A:$C,3,FALSE)))</f>
        <v/>
      </c>
      <c r="J24" s="92" t="str">
        <f>IF(J22="","",IF(ISERROR(VLOOKUP(J22,Athletes!$A:$C,3,FALSE)),"?",VLOOKUP(J22,Athletes!$A:$C,3,FALSE)))</f>
        <v/>
      </c>
      <c r="K24" s="92" t="str">
        <f>IF(K22="","",IF(ISERROR(VLOOKUP(K22,Athletes!$A:$C,3,FALSE)),"?",VLOOKUP(K22,Athletes!$A:$C,3,FALSE)))</f>
        <v/>
      </c>
      <c r="L24" s="92" t="str">
        <f>IF(L22="","",IF(ISERROR(VLOOKUP(L22,Athletes!$A:$C,3,FALSE)),"?",VLOOKUP(L22,Athletes!$A:$C,3,FALSE)))</f>
        <v/>
      </c>
      <c r="M24" s="92" t="str">
        <f>IF(M22="","",IF(ISERROR(VLOOKUP(M22,Athletes!$A:$C,3,FALSE)),"?",VLOOKUP(M22,Athletes!$A:$C,3,FALSE)))</f>
        <v/>
      </c>
      <c r="N24" s="92" t="str">
        <f>IF(N22="","",IF(ISERROR(VLOOKUP(N22,Athletes!$A:$C,3,FALSE)),"?",VLOOKUP(N22,Athletes!$A:$C,3,FALSE)))</f>
        <v/>
      </c>
    </row>
    <row r="25" spans="1:14" x14ac:dyDescent="0.3">
      <c r="A25" s="128"/>
      <c r="B25" s="129"/>
      <c r="C25" s="24">
        <v>27.7</v>
      </c>
      <c r="D25" s="24">
        <v>29.4</v>
      </c>
      <c r="E25" s="24">
        <v>29.5</v>
      </c>
      <c r="F25" s="24">
        <v>29.9</v>
      </c>
      <c r="G25" s="24">
        <v>30.5</v>
      </c>
      <c r="H25" s="24">
        <v>31.3</v>
      </c>
      <c r="I25" s="24"/>
      <c r="J25" s="24"/>
      <c r="K25" s="24"/>
      <c r="L25" s="24"/>
      <c r="M25" s="24"/>
      <c r="N25" s="49"/>
    </row>
    <row r="26" spans="1:14" x14ac:dyDescent="0.3">
      <c r="A26" s="128"/>
      <c r="B26" s="128" t="s">
        <v>35</v>
      </c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48"/>
    </row>
    <row r="27" spans="1:14" x14ac:dyDescent="0.3">
      <c r="A27" s="128"/>
      <c r="B27" s="128"/>
      <c r="C27" s="92" t="str">
        <f>IF(C26="","",IF(ISERROR(VLOOKUP(C26,Athletes!$A:$B,2,FALSE)),"?",VLOOKUP(C26,Athletes!$A:$B,2,FALSE)))</f>
        <v/>
      </c>
      <c r="D27" s="92" t="str">
        <f>IF(D26="","",IF(ISERROR(VLOOKUP(D26,Athletes!$A:$B,2,FALSE)),"?",VLOOKUP(D26,Athletes!$A:$B,2,FALSE)))</f>
        <v/>
      </c>
      <c r="E27" s="92" t="str">
        <f>IF(E26="","",IF(ISERROR(VLOOKUP(E26,Athletes!$A:$B,2,FALSE)),"?",VLOOKUP(E26,Athletes!$A:$B,2,FALSE)))</f>
        <v/>
      </c>
      <c r="F27" s="92" t="str">
        <f>IF(F26="","",IF(ISERROR(VLOOKUP(F26,Athletes!$A:$B,2,FALSE)),"?",VLOOKUP(F26,Athletes!$A:$B,2,FALSE)))</f>
        <v/>
      </c>
      <c r="G27" s="92" t="str">
        <f>IF(G26="","",IF(ISERROR(VLOOKUP(G26,Athletes!$A:$B,2,FALSE)),"?",VLOOKUP(G26,Athletes!$A:$B,2,FALSE)))</f>
        <v/>
      </c>
      <c r="H27" s="92" t="str">
        <f>IF(H26="","",IF(ISERROR(VLOOKUP(H26,Athletes!$A:$B,2,FALSE)),"?",VLOOKUP(H26,Athletes!$A:$B,2,FALSE)))</f>
        <v/>
      </c>
      <c r="I27" s="92" t="str">
        <f>IF(I26="","",IF(ISERROR(VLOOKUP(I26,Athletes!$A:$B,2,FALSE)),"?",VLOOKUP(I26,Athletes!$A:$B,2,FALSE)))</f>
        <v/>
      </c>
      <c r="J27" s="92" t="str">
        <f>IF(J26="","",IF(ISERROR(VLOOKUP(J26,Athletes!$A:$B,2,FALSE)),"?",VLOOKUP(J26,Athletes!$A:$B,2,FALSE)))</f>
        <v/>
      </c>
      <c r="K27" s="93" t="str">
        <f>IF(K26="","",IF(ISERROR(VLOOKUP(K26,Athletes!$A:$B,2,FALSE)),"?",VLOOKUP(K26,Athletes!$A:$B,2,FALSE)))</f>
        <v/>
      </c>
      <c r="L27" s="93" t="str">
        <f>IF(L26="","",IF(ISERROR(VLOOKUP(L26,Athletes!$A:$B,2,FALSE)),"?",VLOOKUP(L26,Athletes!$A:$B,2,FALSE)))</f>
        <v/>
      </c>
      <c r="M27" s="93"/>
      <c r="N27" s="94"/>
    </row>
    <row r="28" spans="1:14" x14ac:dyDescent="0.3">
      <c r="A28" s="128"/>
      <c r="B28" s="128"/>
      <c r="C28" s="92" t="str">
        <f>IF(C26="","",IF(ISERROR(VLOOKUP(C26,Athletes!$A:$C,3,FALSE)),"?",VLOOKUP(C26,Athletes!$A:$C,3,FALSE)))</f>
        <v/>
      </c>
      <c r="D28" s="92" t="str">
        <f>IF(D26="","",IF(ISERROR(VLOOKUP(D26,Athletes!$A:$C,3,FALSE)),"?",VLOOKUP(D26,Athletes!$A:$C,3,FALSE)))</f>
        <v/>
      </c>
      <c r="E28" s="92" t="str">
        <f>IF(E26="","",IF(ISERROR(VLOOKUP(E26,Athletes!$A:$C,3,FALSE)),"?",VLOOKUP(E26,Athletes!$A:$C,3,FALSE)))</f>
        <v/>
      </c>
      <c r="F28" s="92" t="str">
        <f>IF(F26="","",IF(ISERROR(VLOOKUP(F26,Athletes!$A:$C,3,FALSE)),"?",VLOOKUP(F26,Athletes!$A:$C,3,FALSE)))</f>
        <v/>
      </c>
      <c r="G28" s="92" t="str">
        <f>IF(G26="","",IF(ISERROR(VLOOKUP(G26,Athletes!$A:$C,3,FALSE)),"?",VLOOKUP(G26,Athletes!$A:$C,3,FALSE)))</f>
        <v/>
      </c>
      <c r="H28" s="92" t="str">
        <f>IF(H26="","",IF(ISERROR(VLOOKUP(H26,Athletes!$A:$C,3,FALSE)),"?",VLOOKUP(H26,Athletes!$A:$C,3,FALSE)))</f>
        <v/>
      </c>
      <c r="I28" s="92" t="str">
        <f>IF(I26="","",IF(ISERROR(VLOOKUP(I26,Athletes!$A:$C,3,FALSE)),"?",VLOOKUP(I26,Athletes!$A:$C,3,FALSE)))</f>
        <v/>
      </c>
      <c r="J28" s="92"/>
      <c r="K28" s="93"/>
      <c r="L28" s="93"/>
      <c r="M28" s="93"/>
      <c r="N28" s="94"/>
    </row>
    <row r="29" spans="1:14" x14ac:dyDescent="0.3">
      <c r="A29" s="128"/>
      <c r="B29" s="129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49"/>
    </row>
    <row r="30" spans="1:14" x14ac:dyDescent="0.3">
      <c r="A30" s="128"/>
      <c r="B30" s="127" t="s">
        <v>36</v>
      </c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3"/>
      <c r="N30" s="48"/>
    </row>
    <row r="31" spans="1:14" x14ac:dyDescent="0.3">
      <c r="A31" s="128"/>
      <c r="B31" s="128"/>
      <c r="C31" s="57" t="str">
        <f>IF(C30="","",IF(ISERROR(VLOOKUP(C30,Athletes!$A:$B,2,FALSE)),"?",VLOOKUP(C30,Athletes!$A:$B,2,FALSE)))</f>
        <v/>
      </c>
      <c r="D31" s="57" t="str">
        <f>IF(D30="","",IF(ISERROR(VLOOKUP(D30,Athletes!$A:$B,2,FALSE)),"?",VLOOKUP(D30,Athletes!$A:$B,2,FALSE)))</f>
        <v/>
      </c>
      <c r="E31" s="57" t="str">
        <f>IF(E30="","",IF(ISERROR(VLOOKUP(E30,Athletes!$A:$B,2,FALSE)),"?",VLOOKUP(E30,Athletes!$A:$B,2,FALSE)))</f>
        <v/>
      </c>
      <c r="F31" s="57" t="str">
        <f>IF(F30="","",IF(ISERROR(VLOOKUP(F30,Athletes!$A:$B,2,FALSE)),"?",VLOOKUP(F30,Athletes!$A:$B,2,FALSE)))</f>
        <v/>
      </c>
      <c r="G31" s="57" t="str">
        <f>IF(G30="","",IF(ISERROR(VLOOKUP(G30,Athletes!$A:$B,2,FALSE)),"?",VLOOKUP(G30,Athletes!$A:$B,2,FALSE)))</f>
        <v/>
      </c>
      <c r="H31" s="57" t="str">
        <f>IF(H30="","",IF(ISERROR(VLOOKUP(H30,Athletes!$A:$B,2,FALSE)),"?",VLOOKUP(H30,Athletes!$A:$B,2,FALSE)))</f>
        <v/>
      </c>
      <c r="I31" s="57" t="str">
        <f>IF(I30="","",IF(ISERROR(VLOOKUP(I30,Athletes!$A:$B,2,FALSE)),"?",VLOOKUP(I30,Athletes!$A:$B,2,FALSE)))</f>
        <v/>
      </c>
      <c r="J31" s="57" t="str">
        <f>IF(J30="","",IF(ISERROR(VLOOKUP(J30,Athletes!$A:$B,2,FALSE)),"?",VLOOKUP(J30,Athletes!$A:$B,2,FALSE)))</f>
        <v/>
      </c>
      <c r="K31" s="57" t="str">
        <f>IF(K30="","",IF(ISERROR(VLOOKUP(K30,Athletes!$A:$B,2,FALSE)),"?",VLOOKUP(K30,Athletes!$A:$B,2,FALSE)))</f>
        <v/>
      </c>
      <c r="L31" s="57" t="str">
        <f>IF(L30="","",IF(ISERROR(VLOOKUP(L30,Athletes!$A:$B,2,FALSE)),"?",VLOOKUP(L30,Athletes!$A:$B,2,FALSE)))</f>
        <v/>
      </c>
      <c r="M31" s="57"/>
      <c r="N31" s="58"/>
    </row>
    <row r="32" spans="1:14" x14ac:dyDescent="0.3">
      <c r="A32" s="128"/>
      <c r="B32" s="128"/>
      <c r="C32" s="57" t="str">
        <f>IF(C30="","",IF(ISERROR(VLOOKUP(C30,Athletes!$A:$C,3,FALSE)),"?",VLOOKUP(C30,Athletes!$A:$C,3,FALSE)))</f>
        <v/>
      </c>
      <c r="D32" s="57" t="str">
        <f>IF(D30="","",IF(ISERROR(VLOOKUP(D30,Athletes!$A:$C,3,FALSE)),"?",VLOOKUP(D30,Athletes!$A:$C,3,FALSE)))</f>
        <v/>
      </c>
      <c r="E32" s="57" t="str">
        <f>IF(E30="","",IF(ISERROR(VLOOKUP(E30,Athletes!$A:$C,3,FALSE)),"?",VLOOKUP(E30,Athletes!$A:$C,3,FALSE)))</f>
        <v/>
      </c>
      <c r="F32" s="57" t="str">
        <f>IF(F30="","",IF(ISERROR(VLOOKUP(F30,Athletes!$A:$C,3,FALSE)),"?",VLOOKUP(F30,Athletes!$A:$C,3,FALSE)))</f>
        <v/>
      </c>
      <c r="G32" s="57" t="str">
        <f>IF(G30="","",IF(ISERROR(VLOOKUP(G30,Athletes!$A:$C,3,FALSE)),"?",VLOOKUP(G30,Athletes!$A:$C,3,FALSE)))</f>
        <v/>
      </c>
      <c r="H32" s="57" t="str">
        <f>IF(H30="","",IF(ISERROR(VLOOKUP(H30,Athletes!$A:$C,3,FALSE)),"?",VLOOKUP(H30,Athletes!$A:$C,3,FALSE)))</f>
        <v/>
      </c>
      <c r="I32" s="57" t="str">
        <f>IF(I30="","",IF(ISERROR(VLOOKUP(I30,Athletes!$A:$C,3,FALSE)),"?",VLOOKUP(I30,Athletes!$A:$C,3,FALSE)))</f>
        <v/>
      </c>
      <c r="J32" s="57"/>
      <c r="K32" s="57"/>
      <c r="L32" s="57"/>
      <c r="M32" s="57"/>
      <c r="N32" s="58"/>
    </row>
    <row r="33" spans="1:14" x14ac:dyDescent="0.3">
      <c r="A33" s="129"/>
      <c r="B33" s="129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49"/>
    </row>
    <row r="34" spans="1:14" x14ac:dyDescent="0.3">
      <c r="A34" s="127" t="s">
        <v>23</v>
      </c>
      <c r="B34" s="128" t="s">
        <v>61</v>
      </c>
      <c r="C34" s="23">
        <v>27</v>
      </c>
      <c r="D34" s="23">
        <v>53</v>
      </c>
      <c r="E34" s="23">
        <v>52</v>
      </c>
      <c r="F34" s="23">
        <v>10</v>
      </c>
      <c r="G34" s="23">
        <v>35</v>
      </c>
      <c r="H34" s="23">
        <v>50</v>
      </c>
      <c r="I34" s="23">
        <v>47</v>
      </c>
      <c r="J34" s="23">
        <v>261</v>
      </c>
      <c r="K34" s="23">
        <v>266</v>
      </c>
      <c r="L34" s="23">
        <v>264</v>
      </c>
      <c r="M34" s="23">
        <v>51</v>
      </c>
      <c r="N34" s="48"/>
    </row>
    <row r="35" spans="1:14" x14ac:dyDescent="0.3">
      <c r="A35" s="128"/>
      <c r="B35" s="128"/>
      <c r="C35" s="92" t="str">
        <f>IF(C34="","",IF(ISERROR(VLOOKUP(C34,Athletes!$A:$B,2,FALSE)),"?",VLOOKUP(C34,Athletes!$A:$B,2,FALSE)))</f>
        <v>Klara Novak-Wightman</v>
      </c>
      <c r="D35" s="92" t="str">
        <f>IF(D34="","",IF(ISERROR(VLOOKUP(D34,Athletes!$A:$B,2,FALSE)),"?",VLOOKUP(D34,Athletes!$A:$B,2,FALSE)))</f>
        <v>Marina Pavlova</v>
      </c>
      <c r="E35" s="92" t="str">
        <f>IF(E34="","",IF(ISERROR(VLOOKUP(E34,Athletes!$A:$B,2,FALSE)),"?",VLOOKUP(E34,Athletes!$A:$B,2,FALSE)))</f>
        <v>Ava Kirkup</v>
      </c>
      <c r="F35" s="92" t="str">
        <f>IF(F34="","",IF(ISERROR(VLOOKUP(F34,Athletes!$A:$B,2,FALSE)),"?",VLOOKUP(F34,Athletes!$A:$B,2,FALSE)))</f>
        <v>Evie Hunter</v>
      </c>
      <c r="G35" s="92" t="str">
        <f>IF(G34="","",IF(ISERROR(VLOOKUP(G34,Athletes!$A:$B,2,FALSE)),"?",VLOOKUP(G34,Athletes!$A:$B,2,FALSE)))</f>
        <v>Beau Bennett</v>
      </c>
      <c r="H35" s="92" t="str">
        <f>IF(H34="","",IF(ISERROR(VLOOKUP(H34,Athletes!$A:$B,2,FALSE)),"?",VLOOKUP(H34,Athletes!$A:$B,2,FALSE)))</f>
        <v>Josie Felstead</v>
      </c>
      <c r="I35" s="92" t="str">
        <f>IF(I34="","",IF(ISERROR(VLOOKUP(I34,Athletes!$A:$B,2,FALSE)),"?",VLOOKUP(I34,Athletes!$A:$B,2,FALSE)))</f>
        <v>Jadesola Adigun</v>
      </c>
      <c r="J35" s="92" t="str">
        <f>IF(J34="","",IF(ISERROR(VLOOKUP(J34,Athletes!$A:$B,2,FALSE)),"?",VLOOKUP(J34,Athletes!$A:$B,2,FALSE)))</f>
        <v>Cerys Justice</v>
      </c>
      <c r="K35" s="93" t="str">
        <f>IF(K34="","",IF(ISERROR(VLOOKUP(K34,Athletes!$A:$B,2,FALSE)),"?",VLOOKUP(K34,Athletes!$A:$B,2,FALSE)))</f>
        <v>Isabella Pineda Bissell</v>
      </c>
      <c r="L35" s="93" t="str">
        <f>IF(L34="","",IF(ISERROR(VLOOKUP(L34,Athletes!$A:$B,2,FALSE)),"?",VLOOKUP(L34,Athletes!$A:$B,2,FALSE)))</f>
        <v>Scarlet  Johnson</v>
      </c>
      <c r="M35" s="93" t="str">
        <f>IF(M34="","",IF(ISERROR(VLOOKUP(M34,Athletes!$A:$B,2,FALSE)),"?",VLOOKUP(M34,Athletes!$A:$B,2,FALSE)))</f>
        <v>Evie Grobel</v>
      </c>
      <c r="N35" s="93" t="str">
        <f>IF(N34="","",IF(ISERROR(VLOOKUP(N34,Athletes!$A:$B,2,FALSE)),"?",VLOOKUP(N34,Athletes!$A:$B,2,FALSE)))</f>
        <v/>
      </c>
    </row>
    <row r="36" spans="1:14" x14ac:dyDescent="0.3">
      <c r="A36" s="128"/>
      <c r="B36" s="128"/>
      <c r="C36" s="92" t="str">
        <f>IF(C34="","",IF(ISERROR(VLOOKUP(C34,Athletes!$A:$C,3,FALSE)),"?",VLOOKUP(C34,Athletes!$A:$C,3,FALSE)))</f>
        <v>Brighton</v>
      </c>
      <c r="D36" s="92" t="str">
        <f>IF(D34="","",IF(ISERROR(VLOOKUP(D34,Athletes!$A:$C,3,FALSE)),"?",VLOOKUP(D34,Athletes!$A:$C,3,FALSE)))</f>
        <v>Crawley</v>
      </c>
      <c r="E36" s="92" t="str">
        <f>IF(E34="","",IF(ISERROR(VLOOKUP(E34,Athletes!$A:$C,3,FALSE)),"?",VLOOKUP(E34,Athletes!$A:$C,3,FALSE)))</f>
        <v>Crawley</v>
      </c>
      <c r="F36" s="92" t="str">
        <f>IF(F34="","",IF(ISERROR(VLOOKUP(F34,Athletes!$A:$C,3,FALSE)),"?",VLOOKUP(F34,Athletes!$A:$C,3,FALSE)))</f>
        <v>Brighton</v>
      </c>
      <c r="G36" s="92" t="str">
        <f>IF(G34="","",IF(ISERROR(VLOOKUP(G34,Athletes!$A:$C,3,FALSE)),"?",VLOOKUP(G34,Athletes!$A:$C,3,FALSE)))</f>
        <v>Brighton</v>
      </c>
      <c r="H36" s="92" t="str">
        <f>IF(H34="","",IF(ISERROR(VLOOKUP(H34,Athletes!$A:$C,3,FALSE)),"?",VLOOKUP(H34,Athletes!$A:$C,3,FALSE)))</f>
        <v>Crawley</v>
      </c>
      <c r="I36" s="92" t="str">
        <f>IF(I34="","",IF(ISERROR(VLOOKUP(I34,Athletes!$A:$C,3,FALSE)),"?",VLOOKUP(I34,Athletes!$A:$C,3,FALSE)))</f>
        <v>Crawley</v>
      </c>
      <c r="J36" s="92" t="str">
        <f>IF(J34="","",IF(ISERROR(VLOOKUP(J34,Athletes!$A:$C,3,FALSE)),"?",VLOOKUP(J34,Athletes!$A:$C,3,FALSE)))</f>
        <v>Worthing</v>
      </c>
      <c r="K36" s="92" t="str">
        <f>IF(K34="","",IF(ISERROR(VLOOKUP(K34,Athletes!$A:$C,3,FALSE)),"?",VLOOKUP(K34,Athletes!$A:$C,3,FALSE)))</f>
        <v>Worthing</v>
      </c>
      <c r="L36" s="93" t="str">
        <f>IF(L34="","",IF(ISERROR(VLOOKUP(L34,Athletes!$A:$C,3,FALSE)),"?",VLOOKUP(L34,Athletes!$A:$C,3,FALSE)))</f>
        <v>Worthing</v>
      </c>
      <c r="M36" s="93" t="str">
        <f>IF(M34="","",IF(ISERROR(VLOOKUP(M34,Athletes!$A:$C,3,FALSE)),"?",VLOOKUP(M34,Athletes!$A:$C,3,FALSE)))</f>
        <v>Crawley</v>
      </c>
      <c r="N36" s="93" t="str">
        <f>IF(N34="","",IF(ISERROR(VLOOKUP(N34,Athletes!$A:$C,3,FALSE)),"?",VLOOKUP(N34,Athletes!$A:$C,3,FALSE)))</f>
        <v/>
      </c>
    </row>
    <row r="37" spans="1:14" x14ac:dyDescent="0.3">
      <c r="A37" s="128"/>
      <c r="B37" s="129"/>
      <c r="C37" s="77">
        <v>1.82</v>
      </c>
      <c r="D37" s="77">
        <v>1.74</v>
      </c>
      <c r="E37" s="77">
        <v>1.73</v>
      </c>
      <c r="F37" s="77">
        <v>1.69</v>
      </c>
      <c r="G37" s="77">
        <v>1.68</v>
      </c>
      <c r="H37" s="77">
        <v>1.64</v>
      </c>
      <c r="I37" s="77">
        <v>1.48</v>
      </c>
      <c r="J37" s="77">
        <v>1.46</v>
      </c>
      <c r="K37" s="77">
        <v>1.46</v>
      </c>
      <c r="L37" s="77">
        <v>1.44</v>
      </c>
      <c r="M37" s="77">
        <v>1.4</v>
      </c>
      <c r="N37" s="86"/>
    </row>
    <row r="38" spans="1:14" x14ac:dyDescent="0.3">
      <c r="A38" s="128"/>
      <c r="B38" s="127" t="s">
        <v>60</v>
      </c>
      <c r="C38" s="25">
        <v>257</v>
      </c>
      <c r="D38" s="25">
        <v>18</v>
      </c>
      <c r="E38" s="25">
        <v>45</v>
      </c>
      <c r="F38" s="25">
        <v>43</v>
      </c>
      <c r="G38" s="25">
        <v>12</v>
      </c>
      <c r="H38" s="25">
        <v>256</v>
      </c>
      <c r="I38" s="25">
        <v>88</v>
      </c>
      <c r="J38" s="25">
        <v>14</v>
      </c>
      <c r="K38" s="25">
        <v>87</v>
      </c>
      <c r="L38" s="25"/>
      <c r="M38" s="23"/>
      <c r="N38" s="48"/>
    </row>
    <row r="39" spans="1:14" x14ac:dyDescent="0.3">
      <c r="A39" s="128"/>
      <c r="B39" s="128"/>
      <c r="C39" s="92" t="str">
        <f>IF(C38="","",IF(ISERROR(VLOOKUP(C38,Athletes!$A:$B,2,FALSE)),"?",VLOOKUP(C38,Athletes!$A:$B,2,FALSE)))</f>
        <v>Jake Horrod</v>
      </c>
      <c r="D39" s="92" t="str">
        <f>IF(D38="","",IF(ISERROR(VLOOKUP(D38,Athletes!$A:$B,2,FALSE)),"?",VLOOKUP(D38,Athletes!$A:$B,2,FALSE)))</f>
        <v>Marlow Brain</v>
      </c>
      <c r="E39" s="92" t="str">
        <f>IF(E38="","",IF(ISERROR(VLOOKUP(E38,Athletes!$A:$B,2,FALSE)),"?",VLOOKUP(E38,Athletes!$A:$B,2,FALSE)))</f>
        <v>Isaac Pearce</v>
      </c>
      <c r="F39" s="92" t="str">
        <f>IF(F38="","",IF(ISERROR(VLOOKUP(F38,Athletes!$A:$B,2,FALSE)),"?",VLOOKUP(F38,Athletes!$A:$B,2,FALSE)))</f>
        <v>Jude O'neill</v>
      </c>
      <c r="G39" s="92" t="str">
        <f>IF(G38="","",IF(ISERROR(VLOOKUP(G38,Athletes!$A:$B,2,FALSE)),"?",VLOOKUP(G38,Athletes!$A:$B,2,FALSE)))</f>
        <v>Ben Blunsum</v>
      </c>
      <c r="H39" s="92" t="str">
        <f>IF(H38="","",IF(ISERROR(VLOOKUP(H38,Athletes!$A:$B,2,FALSE)),"?",VLOOKUP(H38,Athletes!$A:$B,2,FALSE)))</f>
        <v>Ambrose Rankin</v>
      </c>
      <c r="I39" s="92" t="str">
        <f>IF(I38="","",IF(ISERROR(VLOOKUP(I38,Athletes!$A:$B,2,FALSE)),"?",VLOOKUP(I38,Athletes!$A:$B,2,FALSE)))</f>
        <v>Theo Rehill</v>
      </c>
      <c r="J39" s="92" t="str">
        <f>IF(J38="","",IF(ISERROR(VLOOKUP(J38,Athletes!$A:$B,2,FALSE)),"?",VLOOKUP(J38,Athletes!$A:$B,2,FALSE)))</f>
        <v>Jem Marshall</v>
      </c>
      <c r="K39" s="93" t="str">
        <f>IF(K38="","",IF(ISERROR(VLOOKUP(K38,Athletes!$A:$B,2,FALSE)),"?",VLOOKUP(K38,Athletes!$A:$B,2,FALSE)))</f>
        <v>Archie Holloway</v>
      </c>
      <c r="L39" s="93" t="str">
        <f>IF(L38="","",IF(ISERROR(VLOOKUP(L38,Athletes!$A:$B,2,FALSE)),"?",VLOOKUP(L38,Athletes!$A:$B,2,FALSE)))</f>
        <v/>
      </c>
      <c r="M39" s="93" t="str">
        <f>IF(M38="","",IF(ISERROR(VLOOKUP(M38,Athletes!$A:$B,2,FALSE)),"?",VLOOKUP(M38,Athletes!$A:$B,2,FALSE)))</f>
        <v/>
      </c>
      <c r="N39" s="93" t="str">
        <f>IF(N38="","",IF(ISERROR(VLOOKUP(N38,Athletes!$A:$B,2,FALSE)),"?",VLOOKUP(N38,Athletes!$A:$B,2,FALSE)))</f>
        <v/>
      </c>
    </row>
    <row r="40" spans="1:14" x14ac:dyDescent="0.3">
      <c r="A40" s="128"/>
      <c r="B40" s="128"/>
      <c r="C40" s="92" t="str">
        <f>IF(C38="","",IF(ISERROR(VLOOKUP(C38,Athletes!$A:$C,3,FALSE)),"?",VLOOKUP(C38,Athletes!$A:$C,3,FALSE)))</f>
        <v>Worthing</v>
      </c>
      <c r="D40" s="92" t="str">
        <f>IF(D38="","",IF(ISERROR(VLOOKUP(D38,Athletes!$A:$C,3,FALSE)),"?",VLOOKUP(D38,Athletes!$A:$C,3,FALSE)))</f>
        <v>Brighton</v>
      </c>
      <c r="E40" s="92" t="str">
        <f>IF(E38="","",IF(ISERROR(VLOOKUP(E38,Athletes!$A:$C,3,FALSE)),"?",VLOOKUP(E38,Athletes!$A:$C,3,FALSE)))</f>
        <v>Crawley</v>
      </c>
      <c r="F40" s="92" t="str">
        <f>IF(F38="","",IF(ISERROR(VLOOKUP(F38,Athletes!$A:$C,3,FALSE)),"?",VLOOKUP(F38,Athletes!$A:$C,3,FALSE)))</f>
        <v>Crawley</v>
      </c>
      <c r="G40" s="92" t="str">
        <f>IF(G38="","",IF(ISERROR(VLOOKUP(G38,Athletes!$A:$C,3,FALSE)),"?",VLOOKUP(G38,Athletes!$A:$C,3,FALSE)))</f>
        <v>Brighton</v>
      </c>
      <c r="H40" s="92" t="str">
        <f>IF(H38="","",IF(ISERROR(VLOOKUP(H38,Athletes!$A:$C,3,FALSE)),"?",VLOOKUP(H38,Athletes!$A:$C,3,FALSE)))</f>
        <v>Worthing</v>
      </c>
      <c r="I40" s="92" t="str">
        <f>IF(I38="","",IF(ISERROR(VLOOKUP(I38,Athletes!$A:$C,3,FALSE)),"?",VLOOKUP(I38,Athletes!$A:$C,3,FALSE)))</f>
        <v>Chichester</v>
      </c>
      <c r="J40" s="92" t="str">
        <f>IF(J38="","",IF(ISERROR(VLOOKUP(J38,Athletes!$A:$C,3,FALSE)),"?",VLOOKUP(J38,Athletes!$A:$C,3,FALSE)))</f>
        <v>Brighton</v>
      </c>
      <c r="K40" s="92" t="str">
        <f>IF(K38="","",IF(ISERROR(VLOOKUP(K38,Athletes!$A:$C,3,FALSE)),"?",VLOOKUP(K38,Athletes!$A:$C,3,FALSE)))</f>
        <v>Chichester</v>
      </c>
      <c r="L40" s="92" t="str">
        <f>IF(L38="","",IF(ISERROR(VLOOKUP(L38,Athletes!$A:$C,3,FALSE)),"?",VLOOKUP(L38,Athletes!$A:$C,3,FALSE)))</f>
        <v/>
      </c>
      <c r="M40" s="92" t="str">
        <f>IF(M38="","",IF(ISERROR(VLOOKUP(M38,Athletes!$A:$C,3,FALSE)),"?",VLOOKUP(M38,Athletes!$A:$C,3,FALSE)))</f>
        <v/>
      </c>
      <c r="N40" s="92" t="str">
        <f>IF(N38="","",IF(ISERROR(VLOOKUP(N38,Athletes!$A:$C,3,FALSE)),"?",VLOOKUP(N38,Athletes!$A:$C,3,FALSE)))</f>
        <v/>
      </c>
    </row>
    <row r="41" spans="1:14" x14ac:dyDescent="0.3">
      <c r="A41" s="128"/>
      <c r="B41" s="132"/>
      <c r="C41" s="46">
        <v>1.74</v>
      </c>
      <c r="D41" s="46">
        <v>1.68</v>
      </c>
      <c r="E41" s="46">
        <v>1.64</v>
      </c>
      <c r="F41" s="46">
        <v>1.64</v>
      </c>
      <c r="G41" s="46">
        <v>1.59</v>
      </c>
      <c r="H41" s="46">
        <v>1.46</v>
      </c>
      <c r="I41" s="46">
        <v>1.41</v>
      </c>
      <c r="J41" s="46">
        <v>1.36</v>
      </c>
      <c r="K41" s="46">
        <v>1.34</v>
      </c>
      <c r="L41" s="46"/>
      <c r="M41" s="24"/>
      <c r="N41" s="49"/>
    </row>
    <row r="42" spans="1:14" x14ac:dyDescent="0.3">
      <c r="A42" s="128"/>
      <c r="B42" s="127" t="s">
        <v>63</v>
      </c>
      <c r="C42" s="25">
        <v>247</v>
      </c>
      <c r="D42" s="25">
        <v>243</v>
      </c>
      <c r="E42" s="25"/>
      <c r="F42" s="25"/>
      <c r="J42" s="25"/>
      <c r="K42" s="25"/>
      <c r="L42" s="25"/>
      <c r="M42" s="23"/>
      <c r="N42" s="48"/>
    </row>
    <row r="43" spans="1:14" ht="14.4" customHeight="1" x14ac:dyDescent="0.3">
      <c r="A43" s="128"/>
      <c r="B43" s="128"/>
      <c r="C43" s="92" t="str">
        <f>IF(C42="","",IF(ISERROR(VLOOKUP(C42,Athletes!$A:$B,2,FALSE)),"?",VLOOKUP(C42,Athletes!$A:$B,2,FALSE)))</f>
        <v>Eva-Betsy Taylor</v>
      </c>
      <c r="D43" s="92" t="str">
        <f>IF(D42="","",IF(ISERROR(VLOOKUP(D42,Athletes!$A:$B,2,FALSE)),"?",VLOOKUP(D42,Athletes!$A:$B,2,FALSE)))</f>
        <v>Evie Muggeridge</v>
      </c>
      <c r="E43" s="92" t="str">
        <f>IF(E42="","",IF(ISERROR(VLOOKUP(E42,Athletes!$A:$B,2,FALSE)),"?",VLOOKUP(E42,Athletes!$A:$B,2,FALSE)))</f>
        <v/>
      </c>
      <c r="F43" s="92" t="str">
        <f>IF(F42="","",IF(ISERROR(VLOOKUP(F42,Athletes!$A:$B,2,FALSE)),"?",VLOOKUP(F42,Athletes!$A:$B,2,FALSE)))</f>
        <v/>
      </c>
      <c r="G43" s="92" t="str">
        <f>IF(G42="","",IF(ISERROR(VLOOKUP(G42,Athletes!$A:$B,2,FALSE)),"?",VLOOKUP(G42,Athletes!$A:$B,2,FALSE)))</f>
        <v/>
      </c>
      <c r="H43" s="92" t="str">
        <f>IF(H42="","",IF(ISERROR(VLOOKUP(H42,Athletes!$A:$B,2,FALSE)),"?",VLOOKUP(H42,Athletes!$A:$B,2,FALSE)))</f>
        <v/>
      </c>
      <c r="I43" s="92" t="str">
        <f>IF(I42="","",IF(ISERROR(VLOOKUP(I42,Athletes!$A:$B,2,FALSE)),"?",VLOOKUP(I42,Athletes!$A:$B,2,FALSE)))</f>
        <v/>
      </c>
      <c r="J43" s="92" t="str">
        <f>IF(J42="","",IF(ISERROR(VLOOKUP(J42,Athletes!$A:$B,2,FALSE)),"?",VLOOKUP(J42,Athletes!$A:$B,2,FALSE)))</f>
        <v/>
      </c>
      <c r="K43" s="92" t="str">
        <f>IF(K42="","",IF(ISERROR(VLOOKUP(K42,Athletes!$A:$B,2,FALSE)),"?",VLOOKUP(K42,Athletes!$A:$B,2,FALSE)))</f>
        <v/>
      </c>
      <c r="L43" s="92" t="str">
        <f>IF(L42="","",IF(ISERROR(VLOOKUP(L42,Athletes!$A:$B,2,FALSE)),"?",VLOOKUP(L42,Athletes!$A:$B,2,FALSE)))</f>
        <v/>
      </c>
      <c r="M43" s="92" t="str">
        <f>IF(M42="","",IF(ISERROR(VLOOKUP(M42,Athletes!$A:$B,2,FALSE)),"?",VLOOKUP(M42,Athletes!$A:$B,2,FALSE)))</f>
        <v/>
      </c>
      <c r="N43" s="92" t="str">
        <f>IF(N42="","",IF(ISERROR(VLOOKUP(N42,Athletes!$A:$B,2,FALSE)),"?",VLOOKUP(N42,Athletes!$A:$B,2,FALSE)))</f>
        <v/>
      </c>
    </row>
    <row r="44" spans="1:14" ht="14.4" customHeight="1" x14ac:dyDescent="0.3">
      <c r="A44" s="128"/>
      <c r="B44" s="128"/>
      <c r="C44" s="92" t="str">
        <f>IF(C42="","",IF(ISERROR(VLOOKUP(C42,Athletes!$A:$C,3,FALSE)),"?",VLOOKUP(C42,Athletes!$A:$C,3,FALSE)))</f>
        <v>Worthing</v>
      </c>
      <c r="D44" s="92" t="str">
        <f>IF(D42="","",IF(ISERROR(VLOOKUP(D42,Athletes!$A:$C,3,FALSE)),"?",VLOOKUP(D42,Athletes!$A:$C,3,FALSE)))</f>
        <v>Worthing</v>
      </c>
      <c r="E44" s="92" t="str">
        <f>IF(E42="","",IF(ISERROR(VLOOKUP(E42,Athletes!$A:$C,3,FALSE)),"?",VLOOKUP(E42,Athletes!$A:$C,3,FALSE)))</f>
        <v/>
      </c>
      <c r="F44" s="92" t="str">
        <f>IF(F42="","",IF(ISERROR(VLOOKUP(F42,Athletes!$A:$C,3,FALSE)),"?",VLOOKUP(F42,Athletes!$A:$C,3,FALSE)))</f>
        <v/>
      </c>
      <c r="G44" s="92" t="str">
        <f>IF(G42="","",IF(ISERROR(VLOOKUP(G42,Athletes!$A:$C,3,FALSE)),"?",VLOOKUP(G42,Athletes!$A:$C,3,FALSE)))</f>
        <v/>
      </c>
      <c r="H44" s="92" t="str">
        <f>IF(H42="","",IF(ISERROR(VLOOKUP(H42,Athletes!$A:$C,3,FALSE)),"?",VLOOKUP(H42,Athletes!$A:$C,3,FALSE)))</f>
        <v/>
      </c>
      <c r="I44" s="92" t="str">
        <f>IF(I42="","",IF(ISERROR(VLOOKUP(I42,Athletes!$A:$C,3,FALSE)),"?",VLOOKUP(I42,Athletes!$A:$C,3,FALSE)))</f>
        <v/>
      </c>
      <c r="J44" s="92" t="str">
        <f>IF(J42="","",IF(ISERROR(VLOOKUP(J42,Athletes!$A:$C,3,FALSE)),"?",VLOOKUP(J42,Athletes!$A:$C,3,FALSE)))</f>
        <v/>
      </c>
      <c r="K44" s="92" t="str">
        <f>IF(K42="","",IF(ISERROR(VLOOKUP(K42,Athletes!$A:$C,3,FALSE)),"?",VLOOKUP(K42,Athletes!$A:$C,3,FALSE)))</f>
        <v/>
      </c>
      <c r="L44" s="92" t="str">
        <f>IF(L42="","",IF(ISERROR(VLOOKUP(L42,Athletes!$A:$C,3,FALSE)),"?",VLOOKUP(L42,Athletes!$A:$C,3,FALSE)))</f>
        <v/>
      </c>
      <c r="M44" s="92" t="str">
        <f>IF(M42="","",IF(ISERROR(VLOOKUP(M42,Athletes!$A:$C,3,FALSE)),"?",VLOOKUP(M42,Athletes!$A:$C,3,FALSE)))</f>
        <v/>
      </c>
      <c r="N44" s="92" t="str">
        <f>IF(N42="","",IF(ISERROR(VLOOKUP(N42,Athletes!$A:$C,3,FALSE)),"?",VLOOKUP(N42,Athletes!$A:$C,3,FALSE)))</f>
        <v/>
      </c>
    </row>
    <row r="45" spans="1:14" x14ac:dyDescent="0.3">
      <c r="A45" s="128"/>
      <c r="B45" s="132"/>
      <c r="C45" s="46">
        <v>1.78</v>
      </c>
      <c r="D45" s="46">
        <v>1.41</v>
      </c>
      <c r="E45" s="46"/>
      <c r="F45" s="46"/>
      <c r="J45" s="46"/>
      <c r="K45" s="46"/>
      <c r="L45" s="46"/>
      <c r="M45" s="24"/>
      <c r="N45" s="49"/>
    </row>
    <row r="46" spans="1:14" x14ac:dyDescent="0.3">
      <c r="A46" s="128"/>
      <c r="B46" s="127" t="s">
        <v>62</v>
      </c>
      <c r="C46" s="25">
        <v>155</v>
      </c>
      <c r="D46" s="25"/>
      <c r="E46" s="25"/>
      <c r="F46" s="25"/>
      <c r="G46" s="25"/>
      <c r="H46" s="25"/>
      <c r="I46" s="25"/>
      <c r="J46" s="25"/>
      <c r="K46" s="25"/>
      <c r="L46" s="25"/>
      <c r="M46" s="23"/>
      <c r="N46" s="48"/>
    </row>
    <row r="47" spans="1:14" x14ac:dyDescent="0.3">
      <c r="A47" s="128"/>
      <c r="B47" s="128"/>
      <c r="C47" s="92" t="str">
        <f>IF(C46="","",IF(ISERROR(VLOOKUP(C46,Athletes!$A:$B,2,FALSE)),"?",VLOOKUP(C46,Athletes!$A:$B,2,FALSE)))</f>
        <v>Rufus  Thomas</v>
      </c>
      <c r="D47" s="92" t="str">
        <f>IF(D46="","",IF(ISERROR(VLOOKUP(D46,Athletes!$A:$B,2,FALSE)),"?",VLOOKUP(D46,Athletes!$A:$B,2,FALSE)))</f>
        <v/>
      </c>
      <c r="E47" s="92" t="str">
        <f>IF(E46="","",IF(ISERROR(VLOOKUP(E46,Athletes!$A:$B,2,FALSE)),"?",VLOOKUP(E46,Athletes!$A:$B,2,FALSE)))</f>
        <v/>
      </c>
      <c r="F47" s="92" t="str">
        <f>IF(F46="","",IF(ISERROR(VLOOKUP(F46,Athletes!$A:$B,2,FALSE)),"?",VLOOKUP(F46,Athletes!$A:$B,2,FALSE)))</f>
        <v/>
      </c>
      <c r="G47" s="92" t="str">
        <f>IF(G46="","",IF(ISERROR(VLOOKUP(G46,Athletes!$A:$B,2,FALSE)),"?",VLOOKUP(G46,Athletes!$A:$B,2,FALSE)))</f>
        <v/>
      </c>
      <c r="H47" s="92" t="str">
        <f>IF(H46="","",IF(ISERROR(VLOOKUP(H46,Athletes!$A:$B,2,FALSE)),"?",VLOOKUP(H46,Athletes!$A:$B,2,FALSE)))</f>
        <v/>
      </c>
      <c r="I47" s="92" t="str">
        <f>IF(I46="","",IF(ISERROR(VLOOKUP(I46,Athletes!$A:$B,2,FALSE)),"?",VLOOKUP(I46,Athletes!$A:$B,2,FALSE)))</f>
        <v/>
      </c>
      <c r="J47" s="92" t="str">
        <f>IF(J46="","",IF(ISERROR(VLOOKUP(J46,Athletes!$A:$B,2,FALSE)),"?",VLOOKUP(J46,Athletes!$A:$B,2,FALSE)))</f>
        <v/>
      </c>
      <c r="K47" s="92" t="str">
        <f>IF(K46="","",IF(ISERROR(VLOOKUP(K46,Athletes!$A:$B,2,FALSE)),"?",VLOOKUP(K46,Athletes!$A:$B,2,FALSE)))</f>
        <v/>
      </c>
      <c r="L47" s="92" t="str">
        <f>IF(L46="","",IF(ISERROR(VLOOKUP(L46,Athletes!$A:$B,2,FALSE)),"?",VLOOKUP(L46,Athletes!$A:$B,2,FALSE)))</f>
        <v/>
      </c>
      <c r="M47" s="92" t="str">
        <f>IF(M46="","",IF(ISERROR(VLOOKUP(M46,Athletes!$A:$B,2,FALSE)),"?",VLOOKUP(M46,Athletes!$A:$B,2,FALSE)))</f>
        <v/>
      </c>
      <c r="N47" s="92" t="str">
        <f>IF(N46="","",IF(ISERROR(VLOOKUP(N46,Athletes!$A:$B,2,FALSE)),"?",VLOOKUP(N46,Athletes!$A:$B,2,FALSE)))</f>
        <v/>
      </c>
    </row>
    <row r="48" spans="1:14" x14ac:dyDescent="0.3">
      <c r="A48" s="128"/>
      <c r="B48" s="128"/>
      <c r="C48" s="92" t="str">
        <f>IF(C46="","",IF(ISERROR(VLOOKUP(C46,Athletes!$A:$C,3,FALSE)),"?",VLOOKUP(C46,Athletes!$A:$C,3,FALSE)))</f>
        <v>Horsham</v>
      </c>
      <c r="D48" s="92" t="str">
        <f>IF(D46="","",IF(ISERROR(VLOOKUP(D46,Athletes!$A:$C,3,FALSE)),"?",VLOOKUP(D46,Athletes!$A:$C,3,FALSE)))</f>
        <v/>
      </c>
      <c r="E48" s="92" t="str">
        <f>IF(E46="","",IF(ISERROR(VLOOKUP(E46,Athletes!$A:$C,3,FALSE)),"?",VLOOKUP(E46,Athletes!$A:$C,3,FALSE)))</f>
        <v/>
      </c>
      <c r="F48" s="92" t="str">
        <f>IF(F46="","",IF(ISERROR(VLOOKUP(F46,Athletes!$A:$C,3,FALSE)),"?",VLOOKUP(F46,Athletes!$A:$C,3,FALSE)))</f>
        <v/>
      </c>
      <c r="G48" s="92" t="str">
        <f>IF(G46="","",IF(ISERROR(VLOOKUP(G46,Athletes!$A:$C,3,FALSE)),"?",VLOOKUP(G46,Athletes!$A:$C,3,FALSE)))</f>
        <v/>
      </c>
      <c r="H48" s="92" t="str">
        <f>IF(H46="","",IF(ISERROR(VLOOKUP(H46,Athletes!$A:$C,3,FALSE)),"?",VLOOKUP(H46,Athletes!$A:$C,3,FALSE)))</f>
        <v/>
      </c>
      <c r="I48" s="92" t="str">
        <f>IF(I46="","",IF(ISERROR(VLOOKUP(I46,Athletes!$A:$C,3,FALSE)),"?",VLOOKUP(I46,Athletes!$A:$C,3,FALSE)))</f>
        <v/>
      </c>
      <c r="J48" s="92" t="str">
        <f>IF(J46="","",IF(ISERROR(VLOOKUP(J46,Athletes!$A:$C,3,FALSE)),"?",VLOOKUP(J46,Athletes!$A:$C,3,FALSE)))</f>
        <v/>
      </c>
      <c r="K48" s="92" t="str">
        <f>IF(K46="","",IF(ISERROR(VLOOKUP(K46,Athletes!$A:$C,3,FALSE)),"?",VLOOKUP(K46,Athletes!$A:$C,3,FALSE)))</f>
        <v/>
      </c>
      <c r="L48" s="92" t="str">
        <f>IF(L46="","",IF(ISERROR(VLOOKUP(L46,Athletes!$A:$C,3,FALSE)),"?",VLOOKUP(L46,Athletes!$A:$C,3,FALSE)))</f>
        <v/>
      </c>
      <c r="M48" s="92" t="str">
        <f>IF(M46="","",IF(ISERROR(VLOOKUP(M46,Athletes!$A:$C,3,FALSE)),"?",VLOOKUP(M46,Athletes!$A:$C,3,FALSE)))</f>
        <v/>
      </c>
      <c r="N48" s="92" t="str">
        <f>IF(N46="","",IF(ISERROR(VLOOKUP(N46,Athletes!$A:$C,3,FALSE)),"?",VLOOKUP(N46,Athletes!$A:$C,3,FALSE)))</f>
        <v/>
      </c>
    </row>
    <row r="49" spans="1:14" ht="14.4" customHeight="1" x14ac:dyDescent="0.3">
      <c r="A49" s="128"/>
      <c r="B49" s="132"/>
      <c r="C49" s="46">
        <v>1.88</v>
      </c>
      <c r="D49" s="46"/>
      <c r="E49" s="46"/>
      <c r="F49" s="46"/>
      <c r="G49" s="46"/>
      <c r="H49" s="46"/>
      <c r="I49" s="46"/>
      <c r="J49" s="46"/>
      <c r="K49" s="46"/>
      <c r="L49" s="46"/>
      <c r="M49" s="24"/>
      <c r="N49" s="49"/>
    </row>
    <row r="50" spans="1:14" x14ac:dyDescent="0.3">
      <c r="A50" s="128"/>
      <c r="B50" s="127" t="s">
        <v>64</v>
      </c>
      <c r="C50" s="25">
        <v>4</v>
      </c>
      <c r="D50" s="25"/>
      <c r="E50" s="25"/>
      <c r="F50" s="25"/>
      <c r="G50" s="25"/>
      <c r="H50" s="25"/>
      <c r="I50" s="25"/>
      <c r="J50" s="25"/>
      <c r="K50" s="25"/>
      <c r="L50" s="25"/>
      <c r="M50" s="23"/>
      <c r="N50" s="48"/>
    </row>
    <row r="51" spans="1:14" x14ac:dyDescent="0.3">
      <c r="A51" s="128"/>
      <c r="B51" s="128"/>
      <c r="C51" s="92" t="str">
        <f>IF(C50="","",IF(ISERROR(VLOOKUP(C50,Athletes!$A:$B,2,FALSE)),"?",VLOOKUP(C50,Athletes!$A:$B,2,FALSE)))</f>
        <v>Elise Machin</v>
      </c>
      <c r="D51" s="92" t="str">
        <f>IF(D50="","",IF(ISERROR(VLOOKUP(D50,Athletes!$A:$B,2,FALSE)),"?",VLOOKUP(D50,Athletes!$A:$B,2,FALSE)))</f>
        <v/>
      </c>
      <c r="E51" s="92" t="str">
        <f>IF(E50="","",IF(ISERROR(VLOOKUP(E50,Athletes!$A:$B,2,FALSE)),"?",VLOOKUP(E50,Athletes!$A:$B,2,FALSE)))</f>
        <v/>
      </c>
      <c r="F51" s="92" t="str">
        <f>IF(F50="","",IF(ISERROR(VLOOKUP(F50,Athletes!$A:$B,2,FALSE)),"?",VLOOKUP(F50,Athletes!$A:$B,2,FALSE)))</f>
        <v/>
      </c>
      <c r="G51" s="92" t="str">
        <f>IF(G50="","",IF(ISERROR(VLOOKUP(G50,Athletes!$A:$B,2,FALSE)),"?",VLOOKUP(G50,Athletes!$A:$B,2,FALSE)))</f>
        <v/>
      </c>
      <c r="H51" s="92" t="str">
        <f>IF(H50="","",IF(ISERROR(VLOOKUP(H50,Athletes!$A:$B,2,FALSE)),"?",VLOOKUP(H50,Athletes!$A:$B,2,FALSE)))</f>
        <v/>
      </c>
      <c r="I51" s="92" t="str">
        <f>IF(I50="","",IF(ISERROR(VLOOKUP(I50,Athletes!$A:$B,2,FALSE)),"?",VLOOKUP(I50,Athletes!$A:$B,2,FALSE)))</f>
        <v/>
      </c>
      <c r="J51" s="92" t="str">
        <f>IF(J50="","",IF(ISERROR(VLOOKUP(J50,Athletes!$A:$B,2,FALSE)),"?",VLOOKUP(J50,Athletes!$A:$B,2,FALSE)))</f>
        <v/>
      </c>
      <c r="K51" s="92" t="str">
        <f>IF(K50="","",IF(ISERROR(VLOOKUP(K50,Athletes!$A:$B,2,FALSE)),"?",VLOOKUP(K50,Athletes!$A:$B,2,FALSE)))</f>
        <v/>
      </c>
      <c r="L51" s="92" t="str">
        <f>IF(L50="","",IF(ISERROR(VLOOKUP(L50,Athletes!$A:$B,2,FALSE)),"?",VLOOKUP(L50,Athletes!$A:$B,2,FALSE)))</f>
        <v/>
      </c>
      <c r="M51" s="92" t="str">
        <f>IF(M50="","",IF(ISERROR(VLOOKUP(M50,Athletes!$A:$B,2,FALSE)),"?",VLOOKUP(M50,Athletes!$A:$B,2,FALSE)))</f>
        <v/>
      </c>
      <c r="N51" s="92" t="str">
        <f>IF(N50="","",IF(ISERROR(VLOOKUP(N50,Athletes!$A:$B,2,FALSE)),"?",VLOOKUP(N50,Athletes!$A:$B,2,FALSE)))</f>
        <v/>
      </c>
    </row>
    <row r="52" spans="1:14" x14ac:dyDescent="0.3">
      <c r="A52" s="128"/>
      <c r="B52" s="128"/>
      <c r="C52" s="92" t="str">
        <f>IF(C50="","",IF(ISERROR(VLOOKUP(C50,Athletes!$A:$C,3,FALSE)),"?",VLOOKUP(C50,Athletes!$A:$C,3,FALSE)))</f>
        <v>Brighton</v>
      </c>
      <c r="D52" s="92" t="str">
        <f>IF(D50="","",IF(ISERROR(VLOOKUP(D50,Athletes!$A:$C,3,FALSE)),"?",VLOOKUP(D50,Athletes!$A:$C,3,FALSE)))</f>
        <v/>
      </c>
      <c r="E52" s="92" t="str">
        <f>IF(E50="","",IF(ISERROR(VLOOKUP(E50,Athletes!$A:$C,3,FALSE)),"?",VLOOKUP(E50,Athletes!$A:$C,3,FALSE)))</f>
        <v/>
      </c>
      <c r="F52" s="92" t="str">
        <f>IF(F50="","",IF(ISERROR(VLOOKUP(F50,Athletes!$A:$C,3,FALSE)),"?",VLOOKUP(F50,Athletes!$A:$C,3,FALSE)))</f>
        <v/>
      </c>
      <c r="G52" s="92" t="str">
        <f>IF(G50="","",IF(ISERROR(VLOOKUP(G50,Athletes!$A:$C,3,FALSE)),"?",VLOOKUP(G50,Athletes!$A:$C,3,FALSE)))</f>
        <v/>
      </c>
      <c r="H52" s="92" t="str">
        <f>IF(H50="","",IF(ISERROR(VLOOKUP(H50,Athletes!$A:$C,3,FALSE)),"?",VLOOKUP(H50,Athletes!$A:$C,3,FALSE)))</f>
        <v/>
      </c>
      <c r="I52" s="92" t="str">
        <f>IF(I50="","",IF(ISERROR(VLOOKUP(I50,Athletes!$A:$C,3,FALSE)),"?",VLOOKUP(I50,Athletes!$A:$C,3,FALSE)))</f>
        <v/>
      </c>
      <c r="J52" s="92" t="str">
        <f>IF(J50="","",IF(ISERROR(VLOOKUP(J50,Athletes!$A:$C,3,FALSE)),"?",VLOOKUP(J50,Athletes!$A:$C,3,FALSE)))</f>
        <v/>
      </c>
      <c r="K52" s="92" t="str">
        <f>IF(K50="","",IF(ISERROR(VLOOKUP(K50,Athletes!$A:$C,3,FALSE)),"?",VLOOKUP(K50,Athletes!$A:$C,3,FALSE)))</f>
        <v/>
      </c>
      <c r="L52" s="92" t="str">
        <f>IF(L50="","",IF(ISERROR(VLOOKUP(L50,Athletes!$A:$C,3,FALSE)),"?",VLOOKUP(L50,Athletes!$A:$C,3,FALSE)))</f>
        <v/>
      </c>
      <c r="M52" s="92" t="str">
        <f>IF(M50="","",IF(ISERROR(VLOOKUP(M50,Athletes!$A:$C,3,FALSE)),"?",VLOOKUP(M50,Athletes!$A:$C,3,FALSE)))</f>
        <v/>
      </c>
      <c r="N52" s="92" t="str">
        <f>IF(N50="","",IF(ISERROR(VLOOKUP(N50,Athletes!$A:$C,3,FALSE)),"?",VLOOKUP(N50,Athletes!$A:$C,3,FALSE)))</f>
        <v/>
      </c>
    </row>
    <row r="53" spans="1:14" x14ac:dyDescent="0.3">
      <c r="A53" s="128"/>
      <c r="B53" s="132"/>
      <c r="C53" s="46">
        <v>2.0499999999999998</v>
      </c>
      <c r="D53" s="46"/>
      <c r="E53" s="46"/>
      <c r="F53" s="46"/>
      <c r="G53" s="46"/>
      <c r="H53" s="46"/>
      <c r="I53" s="46"/>
      <c r="J53" s="46"/>
      <c r="K53" s="46"/>
      <c r="L53" s="46"/>
      <c r="M53" s="24"/>
      <c r="N53" s="49"/>
    </row>
    <row r="54" spans="1:14" ht="14.4" customHeight="1" x14ac:dyDescent="0.3">
      <c r="A54" s="128"/>
      <c r="B54" s="127" t="s">
        <v>65</v>
      </c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48"/>
    </row>
    <row r="55" spans="1:14" ht="15" customHeight="1" x14ac:dyDescent="0.3">
      <c r="A55" s="128"/>
      <c r="B55" s="128"/>
      <c r="C55" s="92" t="str">
        <f>IF(C54="","",IF(ISERROR(VLOOKUP(C54,Athletes!$A:$B,2,FALSE)),"?",VLOOKUP(C54,Athletes!$A:$B,2,FALSE)))</f>
        <v/>
      </c>
      <c r="D55" s="92" t="str">
        <f>IF(D54="","",IF(ISERROR(VLOOKUP(D54,Athletes!$A:$B,2,FALSE)),"?",VLOOKUP(D54,Athletes!$A:$B,2,FALSE)))</f>
        <v/>
      </c>
      <c r="E55" s="92" t="str">
        <f>IF(E54="","",IF(ISERROR(VLOOKUP(E54,Athletes!$A:$B,2,FALSE)),"?",VLOOKUP(E54,Athletes!$A:$B,2,FALSE)))</f>
        <v/>
      </c>
      <c r="F55" s="92" t="str">
        <f>IF(F54="","",IF(ISERROR(VLOOKUP(F54,Athletes!$A:$B,2,FALSE)),"?",VLOOKUP(F54,Athletes!$A:$B,2,FALSE)))</f>
        <v/>
      </c>
      <c r="G55" s="92" t="str">
        <f>IF(G54="","",IF(ISERROR(VLOOKUP(G54,Athletes!$A:$B,2,FALSE)),"?",VLOOKUP(G54,Athletes!$A:$B,2,FALSE)))</f>
        <v/>
      </c>
      <c r="H55" s="92" t="str">
        <f>IF(H54="","",IF(ISERROR(VLOOKUP(H54,Athletes!$A:$B,2,FALSE)),"?",VLOOKUP(H54,Athletes!$A:$B,2,FALSE)))</f>
        <v/>
      </c>
      <c r="I55" s="92" t="str">
        <f>IF(I54="","",IF(ISERROR(VLOOKUP(I54,Athletes!$A:$B,2,FALSE)),"?",VLOOKUP(I54,Athletes!$A:$B,2,FALSE)))</f>
        <v/>
      </c>
      <c r="J55" s="92" t="str">
        <f>IF(J54="","",IF(ISERROR(VLOOKUP(J54,Athletes!$A:$B,2,FALSE)),"?",VLOOKUP(J54,Athletes!$A:$B,2,FALSE)))</f>
        <v/>
      </c>
      <c r="K55" s="92" t="str">
        <f>IF(K54="","",IF(ISERROR(VLOOKUP(K54,Athletes!$A:$B,2,FALSE)),"?",VLOOKUP(K54,Athletes!$A:$B,2,FALSE)))</f>
        <v/>
      </c>
      <c r="L55" s="92" t="str">
        <f>IF(L54="","",IF(ISERROR(VLOOKUP(L54,Athletes!$A:$B,2,FALSE)),"?",VLOOKUP(L54,Athletes!$A:$B,2,FALSE)))</f>
        <v/>
      </c>
      <c r="M55" s="92" t="str">
        <f>IF(M54="","",IF(ISERROR(VLOOKUP(M54,Athletes!$A:$B,2,FALSE)),"?",VLOOKUP(M54,Athletes!$A:$B,2,FALSE)))</f>
        <v/>
      </c>
      <c r="N55" s="94"/>
    </row>
    <row r="56" spans="1:14" ht="15" customHeight="1" x14ac:dyDescent="0.3">
      <c r="A56" s="128"/>
      <c r="B56" s="128"/>
      <c r="C56" s="92" t="str">
        <f>IF(C54="","",IF(ISERROR(VLOOKUP(C54,Athletes!$A:$C,3,FALSE)),"?",VLOOKUP(C54,Athletes!$A:$C,3,FALSE)))</f>
        <v/>
      </c>
      <c r="D56" s="92" t="str">
        <f>IF(D54="","",IF(ISERROR(VLOOKUP(D54,Athletes!$A:$C,3,FALSE)),"?",VLOOKUP(D54,Athletes!$A:$C,3,FALSE)))</f>
        <v/>
      </c>
      <c r="E56" s="92" t="str">
        <f>IF(E54="","",IF(ISERROR(VLOOKUP(E54,Athletes!$A:$C,3,FALSE)),"?",VLOOKUP(E54,Athletes!$A:$C,3,FALSE)))</f>
        <v/>
      </c>
      <c r="F56" s="92" t="str">
        <f>IF(F54="","",IF(ISERROR(VLOOKUP(F54,Athletes!$A:$C,3,FALSE)),"?",VLOOKUP(F54,Athletes!$A:$C,3,FALSE)))</f>
        <v/>
      </c>
      <c r="G56" s="92" t="str">
        <f>IF(G54="","",IF(ISERROR(VLOOKUP(G54,Athletes!$A:$C,3,FALSE)),"?",VLOOKUP(G54,Athletes!$A:$C,3,FALSE)))</f>
        <v/>
      </c>
      <c r="H56" s="92" t="str">
        <f>IF(H54="","",IF(ISERROR(VLOOKUP(H54,Athletes!$A:$C,3,FALSE)),"?",VLOOKUP(H54,Athletes!$A:$C,3,FALSE)))</f>
        <v/>
      </c>
      <c r="I56" s="92" t="str">
        <f>IF(I54="","",IF(ISERROR(VLOOKUP(I54,Athletes!$A:$C,3,FALSE)),"?",VLOOKUP(I54,Athletes!$A:$C,3,FALSE)))</f>
        <v/>
      </c>
      <c r="J56" s="92" t="str">
        <f>IF(J54="","",IF(ISERROR(VLOOKUP(J54,Athletes!$A:$C,3,FALSE)),"?",VLOOKUP(J54,Athletes!$A:$C,3,FALSE)))</f>
        <v/>
      </c>
      <c r="K56" s="92" t="str">
        <f>IF(K54="","",IF(ISERROR(VLOOKUP(K54,Athletes!$A:$C,3,FALSE)),"?",VLOOKUP(K54,Athletes!$A:$C,3,FALSE)))</f>
        <v/>
      </c>
      <c r="L56" s="92" t="str">
        <f>IF(L54="","",IF(ISERROR(VLOOKUP(L54,Athletes!$A:$C,3,FALSE)),"?",VLOOKUP(L54,Athletes!$A:$C,3,FALSE)))</f>
        <v/>
      </c>
      <c r="M56" s="92" t="str">
        <f>IF(M54="","",IF(ISERROR(VLOOKUP(M54,Athletes!$A:$C,3,FALSE)),"?",VLOOKUP(M54,Athletes!$A:$C,3,FALSE)))</f>
        <v/>
      </c>
      <c r="N56" s="92" t="str">
        <f>IF(N54="","",IF(ISERROR(VLOOKUP(N54,Athletes!$A:$C,3,FALSE)),"?",VLOOKUP(N54,Athletes!$A:$C,3,FALSE)))</f>
        <v/>
      </c>
    </row>
    <row r="57" spans="1:14" x14ac:dyDescent="0.3">
      <c r="A57" s="132"/>
      <c r="B57" s="132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49"/>
    </row>
    <row r="58" spans="1:14" x14ac:dyDescent="0.3">
      <c r="A58" s="133" t="s">
        <v>91</v>
      </c>
      <c r="B58" s="127" t="s">
        <v>61</v>
      </c>
      <c r="C58" s="23">
        <v>48</v>
      </c>
      <c r="D58" s="23">
        <v>10</v>
      </c>
      <c r="E58" s="23">
        <v>171</v>
      </c>
      <c r="F58" s="23">
        <v>52</v>
      </c>
      <c r="G58" s="23">
        <v>51</v>
      </c>
      <c r="H58" s="23">
        <v>22</v>
      </c>
      <c r="I58" s="23">
        <v>50</v>
      </c>
      <c r="J58" s="119">
        <v>47</v>
      </c>
      <c r="K58" s="119">
        <v>265</v>
      </c>
      <c r="L58" s="23"/>
      <c r="M58" s="23"/>
      <c r="N58" s="48"/>
    </row>
    <row r="59" spans="1:14" x14ac:dyDescent="0.3">
      <c r="A59" s="130"/>
      <c r="B59" s="128"/>
      <c r="C59" s="92" t="str">
        <f>IF(C58="","",IF(ISERROR(VLOOKUP(C58,Athletes!$A:$B,2,FALSE)),"?",VLOOKUP(C58,Athletes!$A:$B,2,FALSE)))</f>
        <v>Adanna Anah</v>
      </c>
      <c r="D59" s="92" t="str">
        <f>IF(D58="","",IF(ISERROR(VLOOKUP(D58,Athletes!$A:$B,2,FALSE)),"?",VLOOKUP(D58,Athletes!$A:$B,2,FALSE)))</f>
        <v>Evie Hunter</v>
      </c>
      <c r="E59" s="92" t="str">
        <f>IF(E58="","",IF(ISERROR(VLOOKUP(E58,Athletes!$A:$B,2,FALSE)),"?",VLOOKUP(E58,Athletes!$A:$B,2,FALSE)))</f>
        <v>Felicity Frappell</v>
      </c>
      <c r="F59" s="92" t="str">
        <f>IF(F58="","",IF(ISERROR(VLOOKUP(F58,Athletes!$A:$B,2,FALSE)),"?",VLOOKUP(F58,Athletes!$A:$B,2,FALSE)))</f>
        <v>Ava Kirkup</v>
      </c>
      <c r="G59" s="92" t="str">
        <f>IF(G58="","",IF(ISERROR(VLOOKUP(G58,Athletes!$A:$B,2,FALSE)),"?",VLOOKUP(G58,Athletes!$A:$B,2,FALSE)))</f>
        <v>Evie Grobel</v>
      </c>
      <c r="H59" s="92" t="str">
        <f>IF(H58="","",IF(ISERROR(VLOOKUP(H58,Athletes!$A:$B,2,FALSE)),"?",VLOOKUP(H58,Athletes!$A:$B,2,FALSE)))</f>
        <v>Lila Loizi</v>
      </c>
      <c r="I59" s="92" t="str">
        <f>IF(I58="","",IF(ISERROR(VLOOKUP(I58,Athletes!$A:$B,2,FALSE)),"?",VLOOKUP(I58,Athletes!$A:$B,2,FALSE)))</f>
        <v>Josie Felstead</v>
      </c>
      <c r="J59" s="92" t="str">
        <f>IF(J58="","",IF(ISERROR(VLOOKUP(J58,Athletes!$A:$B,2,FALSE)),"?",VLOOKUP(J58,Athletes!$A:$B,2,FALSE)))</f>
        <v>Jadesola Adigun</v>
      </c>
      <c r="K59" s="92" t="str">
        <f>IF(K58="","",IF(ISERROR(VLOOKUP(K58,Athletes!$A:$B,2,FALSE)),"?",VLOOKUP(K58,Athletes!$A:$B,2,FALSE)))</f>
        <v>Sienna Calvert</v>
      </c>
      <c r="L59" s="92" t="str">
        <f>IF(L58="","",IF(ISERROR(VLOOKUP(L58,Athletes!$A:$B,2,FALSE)),"?",VLOOKUP(L58,Athletes!$A:$B,2,FALSE)))</f>
        <v/>
      </c>
      <c r="M59" s="92" t="str">
        <f>IF(M58="","",IF(ISERROR(VLOOKUP(M58,Athletes!$A:$B,2,FALSE)),"?",VLOOKUP(M58,Athletes!$A:$B,2,FALSE)))</f>
        <v/>
      </c>
      <c r="N59" s="94"/>
    </row>
    <row r="60" spans="1:14" x14ac:dyDescent="0.3">
      <c r="A60" s="130"/>
      <c r="B60" s="128"/>
      <c r="C60" s="92" t="str">
        <f>IF(C58="","",IF(ISERROR(VLOOKUP(C58,Athletes!$A:$C,3,FALSE)),"?",VLOOKUP(C58,Athletes!$A:$C,3,FALSE)))</f>
        <v>Crawley</v>
      </c>
      <c r="D60" s="92" t="str">
        <f>IF(D58="","",IF(ISERROR(VLOOKUP(D58,Athletes!$A:$C,3,FALSE)),"?",VLOOKUP(D58,Athletes!$A:$C,3,FALSE)))</f>
        <v>Brighton</v>
      </c>
      <c r="E60" s="92" t="str">
        <f>IF(E58="","",IF(ISERROR(VLOOKUP(E58,Athletes!$A:$C,3,FALSE)),"?",VLOOKUP(E58,Athletes!$A:$C,3,FALSE)))</f>
        <v>Lewes</v>
      </c>
      <c r="F60" s="92" t="str">
        <f>IF(F58="","",IF(ISERROR(VLOOKUP(F58,Athletes!$A:$C,3,FALSE)),"?",VLOOKUP(F58,Athletes!$A:$C,3,FALSE)))</f>
        <v>Crawley</v>
      </c>
      <c r="G60" s="92" t="str">
        <f>IF(G58="","",IF(ISERROR(VLOOKUP(G58,Athletes!$A:$C,3,FALSE)),"?",VLOOKUP(G58,Athletes!$A:$C,3,FALSE)))</f>
        <v>Crawley</v>
      </c>
      <c r="H60" s="92" t="str">
        <f>IF(H58="","",IF(ISERROR(VLOOKUP(H58,Athletes!$A:$C,3,FALSE)),"?",VLOOKUP(H58,Athletes!$A:$C,3,FALSE)))</f>
        <v>Brighton</v>
      </c>
      <c r="I60" s="92" t="str">
        <f>IF(I58="","",IF(ISERROR(VLOOKUP(I58,Athletes!$A:$C,3,FALSE)),"?",VLOOKUP(I58,Athletes!$A:$C,3,FALSE)))</f>
        <v>Crawley</v>
      </c>
      <c r="J60" s="92" t="str">
        <f>IF(J58="","",IF(ISERROR(VLOOKUP(J58,Athletes!$A:$C,3,FALSE)),"?",VLOOKUP(J58,Athletes!$A:$C,3,FALSE)))</f>
        <v>Crawley</v>
      </c>
      <c r="K60" s="92" t="str">
        <f>IF(K58="","",IF(ISERROR(VLOOKUP(K58,Athletes!$A:$C,3,FALSE)),"?",VLOOKUP(K58,Athletes!$A:$C,3,FALSE)))</f>
        <v>Worthing</v>
      </c>
      <c r="L60" s="92" t="str">
        <f>IF(L58="","",IF(ISERROR(VLOOKUP(L58,Athletes!$A:$C,3,FALSE)),"?",VLOOKUP(L58,Athletes!$A:$C,3,FALSE)))</f>
        <v/>
      </c>
      <c r="M60" s="92" t="str">
        <f>IF(M58="","",IF(ISERROR(VLOOKUP(M58,Athletes!$A:$C,3,FALSE)),"?",VLOOKUP(M58,Athletes!$A:$C,3,FALSE)))</f>
        <v/>
      </c>
      <c r="N60" s="92" t="str">
        <f>IF(N58="","",IF(ISERROR(VLOOKUP(N58,Athletes!$A:$C,3,FALSE)),"?",VLOOKUP(N58,Athletes!$A:$C,3,FALSE)))</f>
        <v/>
      </c>
    </row>
    <row r="61" spans="1:14" x14ac:dyDescent="0.3">
      <c r="A61" s="130"/>
      <c r="B61" s="132"/>
      <c r="C61" s="24">
        <v>48</v>
      </c>
      <c r="D61" s="24">
        <v>46</v>
      </c>
      <c r="E61" s="24">
        <v>45</v>
      </c>
      <c r="F61" s="24">
        <v>44</v>
      </c>
      <c r="G61" s="24">
        <v>41</v>
      </c>
      <c r="H61" s="24">
        <v>40</v>
      </c>
      <c r="I61" s="24">
        <v>35</v>
      </c>
      <c r="J61" s="120">
        <v>39</v>
      </c>
      <c r="K61" s="120">
        <v>27</v>
      </c>
      <c r="L61" s="24"/>
      <c r="M61" s="24"/>
      <c r="N61" s="49"/>
    </row>
    <row r="62" spans="1:14" x14ac:dyDescent="0.3">
      <c r="A62" s="130"/>
      <c r="B62" s="127" t="s">
        <v>60</v>
      </c>
      <c r="C62" s="23">
        <v>46</v>
      </c>
      <c r="D62" s="23">
        <v>259</v>
      </c>
      <c r="E62" s="23">
        <v>45</v>
      </c>
      <c r="F62" s="23">
        <v>44</v>
      </c>
      <c r="G62" s="23">
        <v>146</v>
      </c>
      <c r="H62" s="23">
        <v>255</v>
      </c>
      <c r="I62" s="23">
        <v>43</v>
      </c>
      <c r="J62" s="23">
        <v>88</v>
      </c>
      <c r="K62" s="23"/>
      <c r="L62" s="23"/>
      <c r="M62" s="23"/>
      <c r="N62" s="48"/>
    </row>
    <row r="63" spans="1:14" x14ac:dyDescent="0.3">
      <c r="A63" s="130"/>
      <c r="B63" s="128"/>
      <c r="C63" s="92" t="str">
        <f>IF(C62="","",IF(ISERROR(VLOOKUP(C62,Athletes!$A:$B,2,FALSE)),"?",VLOOKUP(C62,Athletes!$A:$B,2,FALSE)))</f>
        <v>Xander Wagjiani</v>
      </c>
      <c r="D63" s="92" t="str">
        <f>IF(D62="","",IF(ISERROR(VLOOKUP(D62,Athletes!$A:$B,2,FALSE)),"?",VLOOKUP(D62,Athletes!$A:$B,2,FALSE)))</f>
        <v>Dylan Barker</v>
      </c>
      <c r="E63" s="92" t="str">
        <f>IF(E62="","",IF(ISERROR(VLOOKUP(E62,Athletes!$A:$B,2,FALSE)),"?",VLOOKUP(E62,Athletes!$A:$B,2,FALSE)))</f>
        <v>Isaac Pearce</v>
      </c>
      <c r="F63" s="92" t="str">
        <f>IF(F62="","",IF(ISERROR(VLOOKUP(F62,Athletes!$A:$B,2,FALSE)),"?",VLOOKUP(F62,Athletes!$A:$B,2,FALSE)))</f>
        <v>Idris Oteng</v>
      </c>
      <c r="G63" s="92" t="str">
        <f>IF(G62="","",IF(ISERROR(VLOOKUP(G62,Athletes!$A:$B,2,FALSE)),"?",VLOOKUP(G62,Athletes!$A:$B,2,FALSE)))</f>
        <v>Henry  Nicholson</v>
      </c>
      <c r="H63" s="92" t="str">
        <f>IF(H62="","",IF(ISERROR(VLOOKUP(H62,Athletes!$A:$B,2,FALSE)),"?",VLOOKUP(H62,Athletes!$A:$B,2,FALSE)))</f>
        <v>Thomas Duncan</v>
      </c>
      <c r="I63" s="92" t="str">
        <f>IF(I62="","",IF(ISERROR(VLOOKUP(I62,Athletes!$A:$B,2,FALSE)),"?",VLOOKUP(I62,Athletes!$A:$B,2,FALSE)))</f>
        <v>Jude O'neill</v>
      </c>
      <c r="J63" s="92" t="str">
        <f>IF(J62="","",IF(ISERROR(VLOOKUP(J62,Athletes!$A:$B,2,FALSE)),"?",VLOOKUP(J62,Athletes!$A:$B,2,FALSE)))</f>
        <v>Theo Rehill</v>
      </c>
      <c r="K63" s="92" t="str">
        <f>IF(K62="","",IF(ISERROR(VLOOKUP(K62,Athletes!$A:$B,2,FALSE)),"?",VLOOKUP(K62,Athletes!$A:$B,2,FALSE)))</f>
        <v/>
      </c>
      <c r="L63" s="92" t="str">
        <f>IF(L62="","",IF(ISERROR(VLOOKUP(L62,Athletes!$A:$B,2,FALSE)),"?",VLOOKUP(L62,Athletes!$A:$B,2,FALSE)))</f>
        <v/>
      </c>
      <c r="M63" s="92" t="str">
        <f>IF(M62="","",IF(ISERROR(VLOOKUP(M62,Athletes!$A:$B,2,FALSE)),"?",VLOOKUP(M62,Athletes!$A:$B,2,FALSE)))</f>
        <v/>
      </c>
      <c r="N63" s="92" t="str">
        <f>IF(N62="","",IF(ISERROR(VLOOKUP(N62,Athletes!$A:$B,2,FALSE)),"?",VLOOKUP(N62,Athletes!$A:$B,2,FALSE)))</f>
        <v/>
      </c>
    </row>
    <row r="64" spans="1:14" x14ac:dyDescent="0.3">
      <c r="A64" s="130"/>
      <c r="B64" s="128"/>
      <c r="C64" s="92" t="str">
        <f>IF(C62="","",IF(ISERROR(VLOOKUP(C62,Athletes!$A:$C,3,FALSE)),"?",VLOOKUP(C62,Athletes!$A:$C,3,FALSE)))</f>
        <v>Crawley</v>
      </c>
      <c r="D64" s="92" t="str">
        <f>IF(D62="","",IF(ISERROR(VLOOKUP(D62,Athletes!$A:$C,3,FALSE)),"?",VLOOKUP(D62,Athletes!$A:$C,3,FALSE)))</f>
        <v>Worthing</v>
      </c>
      <c r="E64" s="92" t="str">
        <f>IF(E62="","",IF(ISERROR(VLOOKUP(E62,Athletes!$A:$C,3,FALSE)),"?",VLOOKUP(E62,Athletes!$A:$C,3,FALSE)))</f>
        <v>Crawley</v>
      </c>
      <c r="F64" s="92" t="str">
        <f>IF(F62="","",IF(ISERROR(VLOOKUP(F62,Athletes!$A:$C,3,FALSE)),"?",VLOOKUP(F62,Athletes!$A:$C,3,FALSE)))</f>
        <v>Crawley</v>
      </c>
      <c r="G64" s="92" t="str">
        <f>IF(G62="","",IF(ISERROR(VLOOKUP(G62,Athletes!$A:$C,3,FALSE)),"?",VLOOKUP(G62,Athletes!$A:$C,3,FALSE)))</f>
        <v>Horsham</v>
      </c>
      <c r="H64" s="92" t="str">
        <f>IF(H62="","",IF(ISERROR(VLOOKUP(H62,Athletes!$A:$C,3,FALSE)),"?",VLOOKUP(H62,Athletes!$A:$C,3,FALSE)))</f>
        <v>Worthing</v>
      </c>
      <c r="I64" s="92" t="str">
        <f>IF(I62="","",IF(ISERROR(VLOOKUP(I62,Athletes!$A:$C,3,FALSE)),"?",VLOOKUP(I62,Athletes!$A:$C,3,FALSE)))</f>
        <v>Crawley</v>
      </c>
      <c r="J64" s="92" t="str">
        <f>IF(J62="","",IF(ISERROR(VLOOKUP(J62,Athletes!$A:$C,3,FALSE)),"?",VLOOKUP(J62,Athletes!$A:$C,3,FALSE)))</f>
        <v>Chichester</v>
      </c>
      <c r="K64" s="92" t="str">
        <f>IF(K62="","",IF(ISERROR(VLOOKUP(K62,Athletes!$A:$C,3,FALSE)),"?",VLOOKUP(K62,Athletes!$A:$C,3,FALSE)))</f>
        <v/>
      </c>
      <c r="L64" s="92" t="str">
        <f>IF(L62="","",IF(ISERROR(VLOOKUP(L62,Athletes!$A:$C,3,FALSE)),"?",VLOOKUP(L62,Athletes!$A:$C,3,FALSE)))</f>
        <v/>
      </c>
      <c r="M64" s="92" t="str">
        <f>IF(M62="","",IF(ISERROR(VLOOKUP(M62,Athletes!$A:$C,3,FALSE)),"?",VLOOKUP(M62,Athletes!$A:$C,3,FALSE)))</f>
        <v/>
      </c>
      <c r="N64" s="92" t="str">
        <f>IF(N62="","",IF(ISERROR(VLOOKUP(N62,Athletes!$A:$C,3,FALSE)),"?",VLOOKUP(N62,Athletes!$A:$C,3,FALSE)))</f>
        <v/>
      </c>
    </row>
    <row r="65" spans="1:14" x14ac:dyDescent="0.3">
      <c r="A65" s="130"/>
      <c r="B65" s="132"/>
      <c r="C65" s="24">
        <v>43</v>
      </c>
      <c r="D65" s="24">
        <v>42</v>
      </c>
      <c r="E65" s="24">
        <v>42</v>
      </c>
      <c r="F65" s="24">
        <v>39</v>
      </c>
      <c r="G65" s="24">
        <v>30</v>
      </c>
      <c r="H65" s="24">
        <v>30</v>
      </c>
      <c r="I65" s="24">
        <v>28</v>
      </c>
      <c r="J65" s="24">
        <v>23</v>
      </c>
      <c r="K65" s="24"/>
      <c r="L65" s="24"/>
      <c r="M65" s="24"/>
      <c r="N65" s="49"/>
    </row>
    <row r="66" spans="1:14" x14ac:dyDescent="0.3">
      <c r="A66" s="130"/>
      <c r="B66" s="127" t="s">
        <v>63</v>
      </c>
      <c r="C66" s="23">
        <v>149</v>
      </c>
      <c r="D66" s="23">
        <v>92</v>
      </c>
      <c r="E66" s="23"/>
      <c r="F66" s="23"/>
      <c r="G66" s="23"/>
      <c r="H66" s="23"/>
      <c r="I66" s="23"/>
      <c r="J66" s="23"/>
      <c r="K66" s="23"/>
      <c r="L66" s="23"/>
      <c r="M66" s="23"/>
      <c r="N66" s="48"/>
    </row>
    <row r="67" spans="1:14" x14ac:dyDescent="0.3">
      <c r="A67" s="130"/>
      <c r="B67" s="128"/>
      <c r="C67" s="92" t="str">
        <f>IF(C66="","",IF(ISERROR(VLOOKUP(C66,Athletes!$A:$B,2,FALSE)),"?",VLOOKUP(C66,Athletes!$A:$B,2,FALSE)))</f>
        <v>Livvi  Grubb</v>
      </c>
      <c r="D67" s="92" t="str">
        <f>IF(D66="","",IF(ISERROR(VLOOKUP(D66,Athletes!$A:$B,2,FALSE)),"?",VLOOKUP(D66,Athletes!$A:$B,2,FALSE)))</f>
        <v>Isla Pearson</v>
      </c>
      <c r="E67" s="92" t="str">
        <f>IF(E66="","",IF(ISERROR(VLOOKUP(E66,Athletes!$A:$B,2,FALSE)),"?",VLOOKUP(E66,Athletes!$A:$B,2,FALSE)))</f>
        <v/>
      </c>
      <c r="F67" s="92" t="str">
        <f>IF(F66="","",IF(ISERROR(VLOOKUP(F66,Athletes!$A:$B,2,FALSE)),"?",VLOOKUP(F66,Athletes!$A:$B,2,FALSE)))</f>
        <v/>
      </c>
      <c r="G67" s="92" t="str">
        <f>IF(G66="","",IF(ISERROR(VLOOKUP(G66,Athletes!$A:$B,2,FALSE)),"?",VLOOKUP(G66,Athletes!$A:$B,2,FALSE)))</f>
        <v/>
      </c>
      <c r="H67" s="92" t="str">
        <f>IF(H66="","",IF(ISERROR(VLOOKUP(H66,Athletes!$A:$B,2,FALSE)),"?",VLOOKUP(H66,Athletes!$A:$B,2,FALSE)))</f>
        <v/>
      </c>
      <c r="I67" s="92" t="str">
        <f>IF(I66="","",IF(ISERROR(VLOOKUP(I66,Athletes!$A:$B,2,FALSE)),"?",VLOOKUP(I66,Athletes!$A:$B,2,FALSE)))</f>
        <v/>
      </c>
      <c r="J67" s="92" t="str">
        <f>IF(J66="","",IF(ISERROR(VLOOKUP(J66,Athletes!$A:$B,2,FALSE)),"?",VLOOKUP(J66,Athletes!$A:$B,2,FALSE)))</f>
        <v/>
      </c>
      <c r="K67" s="92" t="str">
        <f>IF(K66="","",IF(ISERROR(VLOOKUP(K66,Athletes!$A:$B,2,FALSE)),"?",VLOOKUP(K66,Athletes!$A:$B,2,FALSE)))</f>
        <v/>
      </c>
      <c r="L67" s="92" t="str">
        <f>IF(L66="","",IF(ISERROR(VLOOKUP(L66,Athletes!$A:$B,2,FALSE)),"?",VLOOKUP(L66,Athletes!$A:$B,2,FALSE)))</f>
        <v/>
      </c>
      <c r="M67" s="92" t="str">
        <f>IF(M66="","",IF(ISERROR(VLOOKUP(M66,Athletes!$A:$B,2,FALSE)),"?",VLOOKUP(M66,Athletes!$A:$B,2,FALSE)))</f>
        <v/>
      </c>
      <c r="N67" s="92" t="str">
        <f>IF(N66="","",IF(ISERROR(VLOOKUP(N66,Athletes!$A:$B,2,FALSE)),"?",VLOOKUP(N66,Athletes!$A:$B,2,FALSE)))</f>
        <v/>
      </c>
    </row>
    <row r="68" spans="1:14" x14ac:dyDescent="0.3">
      <c r="A68" s="130"/>
      <c r="B68" s="128"/>
      <c r="C68" s="92" t="str">
        <f>IF(C66="","",IF(ISERROR(VLOOKUP(C66,Athletes!$A:$C,3,FALSE)),"?",VLOOKUP(C66,Athletes!$A:$C,3,FALSE)))</f>
        <v>Horsham</v>
      </c>
      <c r="D68" s="92" t="str">
        <f>IF(D66="","",IF(ISERROR(VLOOKUP(D66,Athletes!$A:$C,3,FALSE)),"?",VLOOKUP(D66,Athletes!$A:$C,3,FALSE)))</f>
        <v>Chichester</v>
      </c>
      <c r="E68" s="92" t="str">
        <f>IF(E66="","",IF(ISERROR(VLOOKUP(E66,Athletes!$A:$C,3,FALSE)),"?",VLOOKUP(E66,Athletes!$A:$C,3,FALSE)))</f>
        <v/>
      </c>
      <c r="F68" s="92" t="str">
        <f>IF(F66="","",IF(ISERROR(VLOOKUP(F66,Athletes!$A:$C,3,FALSE)),"?",VLOOKUP(F66,Athletes!$A:$C,3,FALSE)))</f>
        <v/>
      </c>
      <c r="G68" s="92" t="str">
        <f>IF(G66="","",IF(ISERROR(VLOOKUP(G66,Athletes!$A:$C,3,FALSE)),"?",VLOOKUP(G66,Athletes!$A:$C,3,FALSE)))</f>
        <v/>
      </c>
      <c r="H68" s="92" t="str">
        <f>IF(H66="","",IF(ISERROR(VLOOKUP(H66,Athletes!$A:$C,3,FALSE)),"?",VLOOKUP(H66,Athletes!$A:$C,3,FALSE)))</f>
        <v/>
      </c>
      <c r="I68" s="92" t="str">
        <f>IF(I66="","",IF(ISERROR(VLOOKUP(I66,Athletes!$A:$C,3,FALSE)),"?",VLOOKUP(I66,Athletes!$A:$C,3,FALSE)))</f>
        <v/>
      </c>
      <c r="J68" s="92" t="str">
        <f>IF(J66="","",IF(ISERROR(VLOOKUP(J66,Athletes!$A:$C,3,FALSE)),"?",VLOOKUP(J66,Athletes!$A:$C,3,FALSE)))</f>
        <v/>
      </c>
      <c r="K68" s="92" t="str">
        <f>IF(K66="","",IF(ISERROR(VLOOKUP(K66,Athletes!$A:$C,3,FALSE)),"?",VLOOKUP(K66,Athletes!$A:$C,3,FALSE)))</f>
        <v/>
      </c>
      <c r="L68" s="92" t="str">
        <f>IF(L66="","",IF(ISERROR(VLOOKUP(L66,Athletes!$A:$C,3,FALSE)),"?",VLOOKUP(L66,Athletes!$A:$C,3,FALSE)))</f>
        <v/>
      </c>
      <c r="M68" s="92" t="str">
        <f>IF(M66="","",IF(ISERROR(VLOOKUP(M66,Athletes!$A:$C,3,FALSE)),"?",VLOOKUP(M66,Athletes!$A:$C,3,FALSE)))</f>
        <v/>
      </c>
      <c r="N68" s="92" t="str">
        <f>IF(N66="","",IF(ISERROR(VLOOKUP(N66,Athletes!$A:$C,3,FALSE)),"?",VLOOKUP(N66,Athletes!$A:$C,3,FALSE)))</f>
        <v/>
      </c>
    </row>
    <row r="69" spans="1:14" x14ac:dyDescent="0.3">
      <c r="A69" s="130"/>
      <c r="B69" s="132"/>
      <c r="C69" s="24">
        <v>78</v>
      </c>
      <c r="D69" s="24">
        <v>63</v>
      </c>
      <c r="E69" s="24"/>
      <c r="F69" s="24"/>
      <c r="G69" s="24"/>
      <c r="H69" s="24"/>
      <c r="I69" s="24"/>
      <c r="J69" s="24"/>
      <c r="K69" s="24"/>
      <c r="L69" s="24"/>
      <c r="M69" s="24"/>
      <c r="N69" s="49"/>
    </row>
    <row r="70" spans="1:14" x14ac:dyDescent="0.3">
      <c r="A70" s="130"/>
      <c r="B70" s="127" t="s">
        <v>62</v>
      </c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48"/>
    </row>
    <row r="71" spans="1:14" x14ac:dyDescent="0.3">
      <c r="A71" s="130"/>
      <c r="B71" s="128"/>
      <c r="C71" s="92" t="str">
        <f>IF(C70="","",IF(ISERROR(VLOOKUP(C70,Athletes!$A:$B,2,FALSE)),"?",VLOOKUP(C70,Athletes!$A:$B,2,FALSE)))</f>
        <v/>
      </c>
      <c r="D71" s="92" t="str">
        <f>IF(D70="","",IF(ISERROR(VLOOKUP(D70,Athletes!$A:$B,2,FALSE)),"?",VLOOKUP(D70,Athletes!$A:$B,2,FALSE)))</f>
        <v/>
      </c>
      <c r="E71" s="92" t="str">
        <f>IF(E70="","",IF(ISERROR(VLOOKUP(E70,Athletes!$A:$B,2,FALSE)),"?",VLOOKUP(E70,Athletes!$A:$B,2,FALSE)))</f>
        <v/>
      </c>
      <c r="F71" s="92" t="str">
        <f>IF(F70="","",IF(ISERROR(VLOOKUP(F70,Athletes!$A:$B,2,FALSE)),"?",VLOOKUP(F70,Athletes!$A:$B,2,FALSE)))</f>
        <v/>
      </c>
      <c r="G71" s="92" t="str">
        <f>IF(G70="","",IF(ISERROR(VLOOKUP(G70,Athletes!$A:$B,2,FALSE)),"?",VLOOKUP(G70,Athletes!$A:$B,2,FALSE)))</f>
        <v/>
      </c>
      <c r="H71" s="92" t="str">
        <f>IF(H70="","",IF(ISERROR(VLOOKUP(H70,Athletes!$A:$B,2,FALSE)),"?",VLOOKUP(H70,Athletes!$A:$B,2,FALSE)))</f>
        <v/>
      </c>
      <c r="I71" s="92" t="str">
        <f>IF(I70="","",IF(ISERROR(VLOOKUP(I70,Athletes!$A:$B,2,FALSE)),"?",VLOOKUP(I70,Athletes!$A:$B,2,FALSE)))</f>
        <v/>
      </c>
      <c r="J71" s="92" t="str">
        <f>IF(J70="","",IF(ISERROR(VLOOKUP(J70,Athletes!$A:$B,2,FALSE)),"?",VLOOKUP(J70,Athletes!$A:$B,2,FALSE)))</f>
        <v/>
      </c>
      <c r="K71" s="92" t="str">
        <f>IF(K70="","",IF(ISERROR(VLOOKUP(K70,Athletes!$A:$B,2,FALSE)),"?",VLOOKUP(K70,Athletes!$A:$B,2,FALSE)))</f>
        <v/>
      </c>
      <c r="L71" s="92" t="str">
        <f>IF(L70="","",IF(ISERROR(VLOOKUP(L70,Athletes!$A:$B,2,FALSE)),"?",VLOOKUP(L70,Athletes!$A:$B,2,FALSE)))</f>
        <v/>
      </c>
      <c r="M71" s="92" t="str">
        <f>IF(M70="","",IF(ISERROR(VLOOKUP(M70,Athletes!$A:$B,2,FALSE)),"?",VLOOKUP(M70,Athletes!$A:$B,2,FALSE)))</f>
        <v/>
      </c>
      <c r="N71" s="94"/>
    </row>
    <row r="72" spans="1:14" x14ac:dyDescent="0.3">
      <c r="A72" s="130"/>
      <c r="B72" s="128"/>
      <c r="C72" s="92" t="str">
        <f>IF(C70="","",IF(ISERROR(VLOOKUP(C70,Athletes!$A:$C,3,FALSE)),"?",VLOOKUP(C70,Athletes!$A:$C,3,FALSE)))</f>
        <v/>
      </c>
      <c r="D72" s="92" t="str">
        <f>IF(D70="","",IF(ISERROR(VLOOKUP(D70,Athletes!$A:$C,3,FALSE)),"?",VLOOKUP(D70,Athletes!$A:$C,3,FALSE)))</f>
        <v/>
      </c>
      <c r="E72" s="92" t="str">
        <f>IF(E70="","",IF(ISERROR(VLOOKUP(E70,Athletes!$A:$C,3,FALSE)),"?",VLOOKUP(E70,Athletes!$A:$C,3,FALSE)))</f>
        <v/>
      </c>
      <c r="F72" s="92" t="str">
        <f>IF(F70="","",IF(ISERROR(VLOOKUP(F70,Athletes!$A:$C,3,FALSE)),"?",VLOOKUP(F70,Athletes!$A:$C,3,FALSE)))</f>
        <v/>
      </c>
      <c r="G72" s="92" t="str">
        <f>IF(G70="","",IF(ISERROR(VLOOKUP(G70,Athletes!$A:$C,3,FALSE)),"?",VLOOKUP(G70,Athletes!$A:$C,3,FALSE)))</f>
        <v/>
      </c>
      <c r="H72" s="92" t="str">
        <f>IF(H70="","",IF(ISERROR(VLOOKUP(H70,Athletes!$A:$C,3,FALSE)),"?",VLOOKUP(H70,Athletes!$A:$C,3,FALSE)))</f>
        <v/>
      </c>
      <c r="I72" s="92" t="str">
        <f>IF(I70="","",IF(ISERROR(VLOOKUP(I70,Athletes!$A:$C,3,FALSE)),"?",VLOOKUP(I70,Athletes!$A:$C,3,FALSE)))</f>
        <v/>
      </c>
      <c r="J72" s="92" t="str">
        <f>IF(J70="","",IF(ISERROR(VLOOKUP(J70,Athletes!$A:$C,3,FALSE)),"?",VLOOKUP(J70,Athletes!$A:$C,3,FALSE)))</f>
        <v/>
      </c>
      <c r="K72" s="92" t="str">
        <f>IF(K70="","",IF(ISERROR(VLOOKUP(K70,Athletes!$A:$C,3,FALSE)),"?",VLOOKUP(K70,Athletes!$A:$C,3,FALSE)))</f>
        <v/>
      </c>
      <c r="L72" s="92" t="str">
        <f>IF(L70="","",IF(ISERROR(VLOOKUP(L70,Athletes!$A:$C,3,FALSE)),"?",VLOOKUP(L70,Athletes!$A:$C,3,FALSE)))</f>
        <v/>
      </c>
      <c r="M72" s="92" t="str">
        <f>IF(M70="","",IF(ISERROR(VLOOKUP(M70,Athletes!$A:$C,3,FALSE)),"?",VLOOKUP(M70,Athletes!$A:$C,3,FALSE)))</f>
        <v/>
      </c>
      <c r="N72" s="94"/>
    </row>
    <row r="73" spans="1:14" x14ac:dyDescent="0.3">
      <c r="A73" s="130"/>
      <c r="B73" s="132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49"/>
    </row>
    <row r="74" spans="1:14" x14ac:dyDescent="0.3">
      <c r="A74" s="130"/>
      <c r="B74" s="127" t="s">
        <v>64</v>
      </c>
      <c r="C74" s="23">
        <v>79</v>
      </c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48"/>
    </row>
    <row r="75" spans="1:14" x14ac:dyDescent="0.3">
      <c r="A75" s="130"/>
      <c r="B75" s="128"/>
      <c r="C75" s="92" t="str">
        <f>IF(C74="","",IF(ISERROR(VLOOKUP(C74,Athletes!$A:$B,2,FALSE)),"?",VLOOKUP(C74,Athletes!$A:$B,2,FALSE)))</f>
        <v>Hope O'Neill</v>
      </c>
      <c r="D75" s="92" t="str">
        <f>IF(D74="","",IF(ISERROR(VLOOKUP(D74,Athletes!$A:$B,2,FALSE)),"?",VLOOKUP(D74,Athletes!$A:$B,2,FALSE)))</f>
        <v/>
      </c>
      <c r="E75" s="92" t="str">
        <f>IF(E74="","",IF(ISERROR(VLOOKUP(E74,Athletes!$A:$B,2,FALSE)),"?",VLOOKUP(E74,Athletes!$A:$B,2,FALSE)))</f>
        <v/>
      </c>
      <c r="F75" s="92" t="str">
        <f>IF(F74="","",IF(ISERROR(VLOOKUP(F74,Athletes!$A:$B,2,FALSE)),"?",VLOOKUP(F74,Athletes!$A:$B,2,FALSE)))</f>
        <v/>
      </c>
      <c r="G75" s="92" t="str">
        <f>IF(G74="","",IF(ISERROR(VLOOKUP(G74,Athletes!$A:$B,2,FALSE)),"?",VLOOKUP(G74,Athletes!$A:$B,2,FALSE)))</f>
        <v/>
      </c>
      <c r="H75" s="92" t="str">
        <f>IF(H74="","",IF(ISERROR(VLOOKUP(H74,Athletes!$A:$B,2,FALSE)),"?",VLOOKUP(H74,Athletes!$A:$B,2,FALSE)))</f>
        <v/>
      </c>
      <c r="I75" s="92" t="str">
        <f>IF(I74="","",IF(ISERROR(VLOOKUP(I74,Athletes!$A:$B,2,FALSE)),"?",VLOOKUP(I74,Athletes!$A:$B,2,FALSE)))</f>
        <v/>
      </c>
      <c r="J75" s="92" t="str">
        <f>IF(J74="","",IF(ISERROR(VLOOKUP(J74,Athletes!$A:$B,2,FALSE)),"?",VLOOKUP(J74,Athletes!$A:$B,2,FALSE)))</f>
        <v/>
      </c>
      <c r="K75" s="92" t="str">
        <f>IF(K74="","",IF(ISERROR(VLOOKUP(K74,Athletes!$A:$B,2,FALSE)),"?",VLOOKUP(K74,Athletes!$A:$B,2,FALSE)))</f>
        <v/>
      </c>
      <c r="L75" s="92" t="str">
        <f>IF(L74="","",IF(ISERROR(VLOOKUP(L74,Athletes!$A:$B,2,FALSE)),"?",VLOOKUP(L74,Athletes!$A:$B,2,FALSE)))</f>
        <v/>
      </c>
      <c r="M75" s="92" t="str">
        <f>IF(M74="","",IF(ISERROR(VLOOKUP(M74,Athletes!$A:$B,2,FALSE)),"?",VLOOKUP(M74,Athletes!$A:$B,2,FALSE)))</f>
        <v/>
      </c>
      <c r="N75" s="92" t="str">
        <f>IF(N74="","",IF(ISERROR(VLOOKUP(N74,Athletes!$A:$B,2,FALSE)),"?",VLOOKUP(N74,Athletes!$A:$B,2,FALSE)))</f>
        <v/>
      </c>
    </row>
    <row r="76" spans="1:14" x14ac:dyDescent="0.3">
      <c r="A76" s="130"/>
      <c r="B76" s="128"/>
      <c r="C76" s="92" t="str">
        <f>IF(C74="","",IF(ISERROR(VLOOKUP(C74,Athletes!$A:$C,3,FALSE)),"?",VLOOKUP(C74,Athletes!$A:$C,3,FALSE)))</f>
        <v>Crawley</v>
      </c>
      <c r="D76" s="92" t="str">
        <f>IF(D74="","",IF(ISERROR(VLOOKUP(D74,Athletes!$A:$C,3,FALSE)),"?",VLOOKUP(D74,Athletes!$A:$C,3,FALSE)))</f>
        <v/>
      </c>
      <c r="E76" s="92" t="str">
        <f>IF(E74="","",IF(ISERROR(VLOOKUP(E74,Athletes!$A:$C,3,FALSE)),"?",VLOOKUP(E74,Athletes!$A:$C,3,FALSE)))</f>
        <v/>
      </c>
      <c r="F76" s="92" t="str">
        <f>IF(F74="","",IF(ISERROR(VLOOKUP(F74,Athletes!$A:$C,3,FALSE)),"?",VLOOKUP(F74,Athletes!$A:$C,3,FALSE)))</f>
        <v/>
      </c>
      <c r="G76" s="92" t="str">
        <f>IF(G74="","",IF(ISERROR(VLOOKUP(G74,Athletes!$A:$C,3,FALSE)),"?",VLOOKUP(G74,Athletes!$A:$C,3,FALSE)))</f>
        <v/>
      </c>
      <c r="H76" s="92" t="str">
        <f>IF(H74="","",IF(ISERROR(VLOOKUP(H74,Athletes!$A:$C,3,FALSE)),"?",VLOOKUP(H74,Athletes!$A:$C,3,FALSE)))</f>
        <v/>
      </c>
      <c r="I76" s="92" t="str">
        <f>IF(I74="","",IF(ISERROR(VLOOKUP(I74,Athletes!$A:$C,3,FALSE)),"?",VLOOKUP(I74,Athletes!$A:$C,3,FALSE)))</f>
        <v/>
      </c>
      <c r="J76" s="92" t="str">
        <f>IF(J74="","",IF(ISERROR(VLOOKUP(J74,Athletes!$A:$C,3,FALSE)),"?",VLOOKUP(J74,Athletes!$A:$C,3,FALSE)))</f>
        <v/>
      </c>
      <c r="K76" s="92" t="str">
        <f>IF(K74="","",IF(ISERROR(VLOOKUP(K74,Athletes!$A:$C,3,FALSE)),"?",VLOOKUP(K74,Athletes!$A:$C,3,FALSE)))</f>
        <v/>
      </c>
      <c r="L76" s="92" t="str">
        <f>IF(L74="","",IF(ISERROR(VLOOKUP(L74,Athletes!$A:$C,3,FALSE)),"?",VLOOKUP(L74,Athletes!$A:$C,3,FALSE)))</f>
        <v/>
      </c>
      <c r="M76" s="92" t="str">
        <f>IF(M74="","",IF(ISERROR(VLOOKUP(M74,Athletes!$A:$C,3,FALSE)),"?",VLOOKUP(M74,Athletes!$A:$C,3,FALSE)))</f>
        <v/>
      </c>
      <c r="N76" s="92" t="str">
        <f>IF(N74="","",IF(ISERROR(VLOOKUP(N74,Athletes!$A:$C,3,FALSE)),"?",VLOOKUP(N74,Athletes!$A:$C,3,FALSE)))</f>
        <v/>
      </c>
    </row>
    <row r="77" spans="1:14" x14ac:dyDescent="0.3">
      <c r="A77" s="130"/>
      <c r="B77" s="132"/>
      <c r="C77" s="24">
        <v>64</v>
      </c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49"/>
    </row>
    <row r="78" spans="1:14" x14ac:dyDescent="0.3">
      <c r="A78" s="130"/>
      <c r="B78" s="127" t="s">
        <v>65</v>
      </c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48"/>
    </row>
    <row r="79" spans="1:14" x14ac:dyDescent="0.3">
      <c r="A79" s="130"/>
      <c r="B79" s="128"/>
      <c r="C79" s="92" t="str">
        <f>IF(C78="","",IF(ISERROR(VLOOKUP(C78,Athletes!$A:$B,2,FALSE)),"?",VLOOKUP(C78,Athletes!$A:$B,2,FALSE)))</f>
        <v/>
      </c>
      <c r="D79" s="92" t="str">
        <f>IF(D78="","",IF(ISERROR(VLOOKUP(D78,Athletes!$A:$B,2,FALSE)),"?",VLOOKUP(D78,Athletes!$A:$B,2,FALSE)))</f>
        <v/>
      </c>
      <c r="E79" s="92" t="str">
        <f>IF(E78="","",IF(ISERROR(VLOOKUP(E78,Athletes!$A:$B,2,FALSE)),"?",VLOOKUP(E78,Athletes!$A:$B,2,FALSE)))</f>
        <v/>
      </c>
      <c r="F79" s="92" t="str">
        <f>IF(F78="","",IF(ISERROR(VLOOKUP(F78,Athletes!$A:$B,2,FALSE)),"?",VLOOKUP(F78,Athletes!$A:$B,2,FALSE)))</f>
        <v/>
      </c>
      <c r="G79" s="92" t="str">
        <f>IF(G78="","",IF(ISERROR(VLOOKUP(G78,Athletes!$A:$B,2,FALSE)),"?",VLOOKUP(G78,Athletes!$A:$B,2,FALSE)))</f>
        <v/>
      </c>
      <c r="H79" s="92" t="str">
        <f>IF(H78="","",IF(ISERROR(VLOOKUP(H78,Athletes!$A:$B,2,FALSE)),"?",VLOOKUP(H78,Athletes!$A:$B,2,FALSE)))</f>
        <v/>
      </c>
      <c r="I79" s="92" t="str">
        <f>IF(I78="","",IF(ISERROR(VLOOKUP(I78,Athletes!$A:$B,2,FALSE)),"?",VLOOKUP(I78,Athletes!$A:$B,2,FALSE)))</f>
        <v/>
      </c>
      <c r="J79" s="92" t="str">
        <f>IF(J78="","",IF(ISERROR(VLOOKUP(J78,Athletes!$A:$B,2,FALSE)),"?",VLOOKUP(J78,Athletes!$A:$B,2,FALSE)))</f>
        <v/>
      </c>
      <c r="K79" s="92" t="str">
        <f>IF(K78="","",IF(ISERROR(VLOOKUP(K78,Athletes!$A:$B,2,FALSE)),"?",VLOOKUP(K78,Athletes!$A:$B,2,FALSE)))</f>
        <v/>
      </c>
      <c r="L79" s="92" t="str">
        <f>IF(L78="","",IF(ISERROR(VLOOKUP(L78,Athletes!$A:$B,2,FALSE)),"?",VLOOKUP(L78,Athletes!$A:$B,2,FALSE)))</f>
        <v/>
      </c>
      <c r="M79" s="92" t="str">
        <f>IF(M78="","",IF(ISERROR(VLOOKUP(M78,Athletes!$A:$B,2,FALSE)),"?",VLOOKUP(M78,Athletes!$A:$B,2,FALSE)))</f>
        <v/>
      </c>
      <c r="N79" s="92" t="str">
        <f>IF(N78="","",IF(ISERROR(VLOOKUP(N78,Athletes!$A:$B,2,FALSE)),"?",VLOOKUP(N78,Athletes!$A:$B,2,FALSE)))</f>
        <v/>
      </c>
    </row>
    <row r="80" spans="1:14" x14ac:dyDescent="0.3">
      <c r="A80" s="130"/>
      <c r="B80" s="128"/>
      <c r="C80" s="92" t="str">
        <f>IF(C78="","",IF(ISERROR(VLOOKUP(C78,Athletes!$A:$C,3,FALSE)),"?",VLOOKUP(C78,Athletes!$A:$C,3,FALSE)))</f>
        <v/>
      </c>
      <c r="D80" s="92" t="str">
        <f>IF(D78="","",IF(ISERROR(VLOOKUP(D78,Athletes!$A:$C,3,FALSE)),"?",VLOOKUP(D78,Athletes!$A:$C,3,FALSE)))</f>
        <v/>
      </c>
      <c r="E80" s="92" t="str">
        <f>IF(E78="","",IF(ISERROR(VLOOKUP(E78,Athletes!$A:$C,3,FALSE)),"?",VLOOKUP(E78,Athletes!$A:$C,3,FALSE)))</f>
        <v/>
      </c>
      <c r="F80" s="92" t="str">
        <f>IF(F78="","",IF(ISERROR(VLOOKUP(F78,Athletes!$A:$C,3,FALSE)),"?",VLOOKUP(F78,Athletes!$A:$C,3,FALSE)))</f>
        <v/>
      </c>
      <c r="G80" s="92" t="str">
        <f>IF(G78="","",IF(ISERROR(VLOOKUP(G78,Athletes!$A:$C,3,FALSE)),"?",VLOOKUP(G78,Athletes!$A:$C,3,FALSE)))</f>
        <v/>
      </c>
      <c r="H80" s="92" t="str">
        <f>IF(H78="","",IF(ISERROR(VLOOKUP(H78,Athletes!$A:$C,3,FALSE)),"?",VLOOKUP(H78,Athletes!$A:$C,3,FALSE)))</f>
        <v/>
      </c>
      <c r="I80" s="92" t="str">
        <f>IF(I78="","",IF(ISERROR(VLOOKUP(I78,Athletes!$A:$C,3,FALSE)),"?",VLOOKUP(I78,Athletes!$A:$C,3,FALSE)))</f>
        <v/>
      </c>
      <c r="J80" s="92" t="str">
        <f>IF(J78="","",IF(ISERROR(VLOOKUP(J78,Athletes!$A:$C,3,FALSE)),"?",VLOOKUP(J78,Athletes!$A:$C,3,FALSE)))</f>
        <v/>
      </c>
      <c r="K80" s="92" t="str">
        <f>IF(K78="","",IF(ISERROR(VLOOKUP(K78,Athletes!$A:$C,3,FALSE)),"?",VLOOKUP(K78,Athletes!$A:$C,3,FALSE)))</f>
        <v/>
      </c>
      <c r="L80" s="92" t="str">
        <f>IF(L78="","",IF(ISERROR(VLOOKUP(L78,Athletes!$A:$C,3,FALSE)),"?",VLOOKUP(L78,Athletes!$A:$C,3,FALSE)))</f>
        <v/>
      </c>
      <c r="M80" s="92" t="str">
        <f>IF(M78="","",IF(ISERROR(VLOOKUP(M78,Athletes!$A:$C,3,FALSE)),"?",VLOOKUP(M78,Athletes!$A:$C,3,FALSE)))</f>
        <v/>
      </c>
      <c r="N80" s="92" t="str">
        <f>IF(N78="","",IF(ISERROR(VLOOKUP(N78,Athletes!$A:$C,3,FALSE)),"?",VLOOKUP(N78,Athletes!$A:$C,3,FALSE)))</f>
        <v/>
      </c>
    </row>
    <row r="81" spans="1:14" x14ac:dyDescent="0.3">
      <c r="A81" s="131"/>
      <c r="B81" s="132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49"/>
    </row>
  </sheetData>
  <mergeCells count="24">
    <mergeCell ref="B6:B9"/>
    <mergeCell ref="A2:A21"/>
    <mergeCell ref="B50:B53"/>
    <mergeCell ref="B54:B57"/>
    <mergeCell ref="B38:B41"/>
    <mergeCell ref="B42:B45"/>
    <mergeCell ref="B46:B49"/>
    <mergeCell ref="B30:B33"/>
    <mergeCell ref="B34:B37"/>
    <mergeCell ref="A22:A33"/>
    <mergeCell ref="B2:B5"/>
    <mergeCell ref="B22:B25"/>
    <mergeCell ref="B26:B29"/>
    <mergeCell ref="B10:B13"/>
    <mergeCell ref="B18:B21"/>
    <mergeCell ref="B14:B17"/>
    <mergeCell ref="A34:A57"/>
    <mergeCell ref="B78:B81"/>
    <mergeCell ref="A58:A81"/>
    <mergeCell ref="B58:B61"/>
    <mergeCell ref="B62:B65"/>
    <mergeCell ref="B66:B69"/>
    <mergeCell ref="B70:B73"/>
    <mergeCell ref="B74:B77"/>
  </mergeCells>
  <pageMargins left="0.70866141732283472" right="0.70866141732283472" top="1.1417322834645669" bottom="1.1417322834645669" header="0.74803149606299213" footer="0.74803149606299213"/>
  <pageSetup paperSize="9" scale="65" fitToHeight="2" orientation="landscape" r:id="rId1"/>
  <headerFooter alignWithMargins="0"/>
  <rowBreaks count="1" manualBreakCount="1">
    <brk id="57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C301"/>
  <sheetViews>
    <sheetView workbookViewId="0">
      <pane ySplit="1" topLeftCell="A202" activePane="bottomLeft" state="frozen"/>
      <selection pane="bottomLeft" activeCell="B289" sqref="B289"/>
    </sheetView>
  </sheetViews>
  <sheetFormatPr defaultRowHeight="14.4" x14ac:dyDescent="0.3"/>
  <cols>
    <col min="1" max="1" width="6.69921875" style="11" bestFit="1" customWidth="1"/>
    <col min="2" max="2" width="18" style="50" bestFit="1" customWidth="1"/>
    <col min="3" max="3" width="13" style="11" bestFit="1" customWidth="1"/>
  </cols>
  <sheetData>
    <row r="1" spans="1:3" x14ac:dyDescent="0.3">
      <c r="A1" s="20" t="s">
        <v>51</v>
      </c>
      <c r="B1" s="20" t="s">
        <v>90</v>
      </c>
      <c r="C1" s="20" t="s">
        <v>52</v>
      </c>
    </row>
    <row r="2" spans="1:3" x14ac:dyDescent="0.3">
      <c r="A2" s="79">
        <v>1</v>
      </c>
      <c r="B2" s="79" t="s">
        <v>140</v>
      </c>
      <c r="C2" s="79" t="s">
        <v>53</v>
      </c>
    </row>
    <row r="3" spans="1:3" x14ac:dyDescent="0.3">
      <c r="A3" s="79">
        <v>2</v>
      </c>
      <c r="B3" s="79" t="s">
        <v>141</v>
      </c>
      <c r="C3" s="79" t="s">
        <v>53</v>
      </c>
    </row>
    <row r="4" spans="1:3" x14ac:dyDescent="0.3">
      <c r="A4" s="79">
        <v>3</v>
      </c>
      <c r="B4" s="79" t="s">
        <v>120</v>
      </c>
      <c r="C4" s="79" t="s">
        <v>53</v>
      </c>
    </row>
    <row r="5" spans="1:3" x14ac:dyDescent="0.3">
      <c r="A5" s="79">
        <v>4</v>
      </c>
      <c r="B5" s="79" t="s">
        <v>142</v>
      </c>
      <c r="C5" s="79" t="s">
        <v>53</v>
      </c>
    </row>
    <row r="6" spans="1:3" x14ac:dyDescent="0.3">
      <c r="A6" s="79">
        <v>5</v>
      </c>
      <c r="B6" s="79" t="s">
        <v>143</v>
      </c>
      <c r="C6" s="79" t="s">
        <v>53</v>
      </c>
    </row>
    <row r="7" spans="1:3" x14ac:dyDescent="0.3">
      <c r="A7" s="79">
        <v>6</v>
      </c>
      <c r="B7" s="79" t="s">
        <v>122</v>
      </c>
      <c r="C7" s="79" t="s">
        <v>53</v>
      </c>
    </row>
    <row r="8" spans="1:3" x14ac:dyDescent="0.3">
      <c r="A8" s="79">
        <v>7</v>
      </c>
      <c r="B8" s="79" t="s">
        <v>119</v>
      </c>
      <c r="C8" s="79" t="s">
        <v>53</v>
      </c>
    </row>
    <row r="9" spans="1:3" x14ac:dyDescent="0.3">
      <c r="A9" s="79">
        <v>8</v>
      </c>
      <c r="B9" s="79" t="s">
        <v>123</v>
      </c>
      <c r="C9" s="79" t="s">
        <v>53</v>
      </c>
    </row>
    <row r="10" spans="1:3" x14ac:dyDescent="0.3">
      <c r="A10" s="79">
        <v>9</v>
      </c>
      <c r="B10" s="79" t="s">
        <v>144</v>
      </c>
      <c r="C10" s="79" t="s">
        <v>53</v>
      </c>
    </row>
    <row r="11" spans="1:3" x14ac:dyDescent="0.3">
      <c r="A11" s="79">
        <v>10</v>
      </c>
      <c r="B11" s="79" t="s">
        <v>118</v>
      </c>
      <c r="C11" s="79" t="s">
        <v>53</v>
      </c>
    </row>
    <row r="12" spans="1:3" x14ac:dyDescent="0.3">
      <c r="A12" s="79">
        <v>11</v>
      </c>
      <c r="B12" s="79" t="s">
        <v>145</v>
      </c>
      <c r="C12" s="79" t="s">
        <v>53</v>
      </c>
    </row>
    <row r="13" spans="1:3" x14ac:dyDescent="0.3">
      <c r="A13" s="79">
        <v>12</v>
      </c>
      <c r="B13" s="79" t="s">
        <v>146</v>
      </c>
      <c r="C13" s="79" t="s">
        <v>53</v>
      </c>
    </row>
    <row r="14" spans="1:3" x14ac:dyDescent="0.3">
      <c r="A14" s="79">
        <v>13</v>
      </c>
      <c r="B14" s="79" t="s">
        <v>147</v>
      </c>
      <c r="C14" s="79" t="s">
        <v>53</v>
      </c>
    </row>
    <row r="15" spans="1:3" x14ac:dyDescent="0.3">
      <c r="A15" s="79">
        <v>14</v>
      </c>
      <c r="B15" s="79" t="s">
        <v>148</v>
      </c>
      <c r="C15" s="79" t="s">
        <v>53</v>
      </c>
    </row>
    <row r="16" spans="1:3" x14ac:dyDescent="0.3">
      <c r="A16" s="79">
        <v>15</v>
      </c>
      <c r="B16" s="79" t="s">
        <v>149</v>
      </c>
      <c r="C16" s="79" t="s">
        <v>53</v>
      </c>
    </row>
    <row r="17" spans="1:3" x14ac:dyDescent="0.3">
      <c r="A17" s="79">
        <v>16</v>
      </c>
      <c r="B17" s="79" t="s">
        <v>117</v>
      </c>
      <c r="C17" s="79" t="s">
        <v>53</v>
      </c>
    </row>
    <row r="18" spans="1:3" x14ac:dyDescent="0.3">
      <c r="A18" s="79">
        <v>17</v>
      </c>
      <c r="B18" s="79" t="s">
        <v>121</v>
      </c>
      <c r="C18" s="79" t="s">
        <v>53</v>
      </c>
    </row>
    <row r="19" spans="1:3" x14ac:dyDescent="0.3">
      <c r="A19" s="79">
        <v>18</v>
      </c>
      <c r="B19" s="79" t="s">
        <v>150</v>
      </c>
      <c r="C19" s="79" t="s">
        <v>53</v>
      </c>
    </row>
    <row r="20" spans="1:3" x14ac:dyDescent="0.3">
      <c r="A20" s="79">
        <v>19</v>
      </c>
      <c r="B20" s="79" t="s">
        <v>126</v>
      </c>
      <c r="C20" s="79" t="s">
        <v>53</v>
      </c>
    </row>
    <row r="21" spans="1:3" x14ac:dyDescent="0.3">
      <c r="A21" s="79">
        <v>20</v>
      </c>
      <c r="B21" s="79" t="s">
        <v>128</v>
      </c>
      <c r="C21" s="79" t="s">
        <v>53</v>
      </c>
    </row>
    <row r="22" spans="1:3" x14ac:dyDescent="0.3">
      <c r="A22" s="79">
        <v>21</v>
      </c>
      <c r="B22" s="79" t="s">
        <v>127</v>
      </c>
      <c r="C22" s="79" t="s">
        <v>53</v>
      </c>
    </row>
    <row r="23" spans="1:3" x14ac:dyDescent="0.3">
      <c r="A23" s="79">
        <v>22</v>
      </c>
      <c r="B23" s="79" t="s">
        <v>151</v>
      </c>
      <c r="C23" s="79" t="s">
        <v>53</v>
      </c>
    </row>
    <row r="24" spans="1:3" x14ac:dyDescent="0.3">
      <c r="A24" s="79">
        <v>23</v>
      </c>
      <c r="B24" s="79" t="s">
        <v>152</v>
      </c>
      <c r="C24" s="79" t="s">
        <v>53</v>
      </c>
    </row>
    <row r="25" spans="1:3" x14ac:dyDescent="0.3">
      <c r="A25" s="79">
        <v>24</v>
      </c>
      <c r="B25" s="79" t="s">
        <v>129</v>
      </c>
      <c r="C25" s="79" t="s">
        <v>53</v>
      </c>
    </row>
    <row r="26" spans="1:3" x14ac:dyDescent="0.3">
      <c r="A26" s="79">
        <v>25</v>
      </c>
      <c r="B26" s="79" t="s">
        <v>153</v>
      </c>
      <c r="C26" s="79" t="s">
        <v>53</v>
      </c>
    </row>
    <row r="27" spans="1:3" x14ac:dyDescent="0.3">
      <c r="A27" s="79">
        <v>26</v>
      </c>
      <c r="B27" s="79" t="s">
        <v>130</v>
      </c>
      <c r="C27" s="79" t="s">
        <v>53</v>
      </c>
    </row>
    <row r="28" spans="1:3" x14ac:dyDescent="0.3">
      <c r="A28" s="79">
        <v>27</v>
      </c>
      <c r="B28" s="79" t="s">
        <v>154</v>
      </c>
      <c r="C28" s="79" t="s">
        <v>53</v>
      </c>
    </row>
    <row r="29" spans="1:3" x14ac:dyDescent="0.3">
      <c r="A29" s="79">
        <v>28</v>
      </c>
      <c r="B29" s="79" t="s">
        <v>155</v>
      </c>
      <c r="C29" s="79" t="s">
        <v>53</v>
      </c>
    </row>
    <row r="30" spans="1:3" x14ac:dyDescent="0.3">
      <c r="A30" s="79">
        <v>29</v>
      </c>
      <c r="B30" s="79" t="s">
        <v>125</v>
      </c>
      <c r="C30" s="79" t="s">
        <v>53</v>
      </c>
    </row>
    <row r="31" spans="1:3" x14ac:dyDescent="0.3">
      <c r="A31" s="79">
        <v>30</v>
      </c>
      <c r="B31" s="79" t="s">
        <v>156</v>
      </c>
      <c r="C31" s="79" t="s">
        <v>53</v>
      </c>
    </row>
    <row r="32" spans="1:3" x14ac:dyDescent="0.3">
      <c r="A32" s="79">
        <v>31</v>
      </c>
      <c r="B32" s="79" t="s">
        <v>157</v>
      </c>
      <c r="C32" s="79" t="s">
        <v>53</v>
      </c>
    </row>
    <row r="33" spans="1:3" x14ac:dyDescent="0.3">
      <c r="A33" s="79">
        <v>32</v>
      </c>
      <c r="B33" s="79" t="s">
        <v>124</v>
      </c>
      <c r="C33" s="79" t="s">
        <v>53</v>
      </c>
    </row>
    <row r="34" spans="1:3" x14ac:dyDescent="0.3">
      <c r="A34" s="79">
        <v>33</v>
      </c>
      <c r="B34" s="79" t="s">
        <v>158</v>
      </c>
      <c r="C34" s="79" t="s">
        <v>53</v>
      </c>
    </row>
    <row r="35" spans="1:3" x14ac:dyDescent="0.3">
      <c r="A35" s="79">
        <v>34</v>
      </c>
      <c r="B35" s="79" t="s">
        <v>159</v>
      </c>
      <c r="C35" s="79" t="s">
        <v>53</v>
      </c>
    </row>
    <row r="36" spans="1:3" x14ac:dyDescent="0.3">
      <c r="A36" s="79">
        <v>35</v>
      </c>
      <c r="B36" s="79" t="s">
        <v>160</v>
      </c>
      <c r="C36" s="79" t="s">
        <v>53</v>
      </c>
    </row>
    <row r="37" spans="1:3" x14ac:dyDescent="0.3">
      <c r="A37" s="79">
        <v>36</v>
      </c>
      <c r="B37" s="79" t="s">
        <v>161</v>
      </c>
      <c r="C37" s="79" t="s">
        <v>53</v>
      </c>
    </row>
    <row r="38" spans="1:3" x14ac:dyDescent="0.3">
      <c r="A38" s="79">
        <v>37</v>
      </c>
      <c r="B38" s="79" t="s">
        <v>162</v>
      </c>
      <c r="C38" s="79" t="s">
        <v>53</v>
      </c>
    </row>
    <row r="39" spans="1:3" x14ac:dyDescent="0.3">
      <c r="A39" s="79">
        <v>38</v>
      </c>
      <c r="B39" s="79"/>
      <c r="C39" s="12"/>
    </row>
    <row r="40" spans="1:3" x14ac:dyDescent="0.3">
      <c r="A40" s="79">
        <v>39</v>
      </c>
      <c r="B40" s="79"/>
      <c r="C40" s="12"/>
    </row>
    <row r="41" spans="1:3" x14ac:dyDescent="0.3">
      <c r="A41" s="79">
        <v>40</v>
      </c>
      <c r="B41" s="79"/>
      <c r="C41" s="12"/>
    </row>
    <row r="42" spans="1:3" x14ac:dyDescent="0.3">
      <c r="A42" s="79">
        <v>41</v>
      </c>
      <c r="B42" s="79" t="s">
        <v>70</v>
      </c>
      <c r="C42" s="79" t="s">
        <v>54</v>
      </c>
    </row>
    <row r="43" spans="1:3" x14ac:dyDescent="0.3">
      <c r="A43" s="79">
        <v>42</v>
      </c>
      <c r="B43" s="79" t="s">
        <v>163</v>
      </c>
      <c r="C43" s="79" t="s">
        <v>54</v>
      </c>
    </row>
    <row r="44" spans="1:3" x14ac:dyDescent="0.3">
      <c r="A44" s="79">
        <v>43</v>
      </c>
      <c r="B44" s="79" t="s">
        <v>164</v>
      </c>
      <c r="C44" s="79" t="s">
        <v>54</v>
      </c>
    </row>
    <row r="45" spans="1:3" x14ac:dyDescent="0.3">
      <c r="A45" s="79">
        <v>44</v>
      </c>
      <c r="B45" s="79" t="s">
        <v>165</v>
      </c>
      <c r="C45" s="79" t="s">
        <v>54</v>
      </c>
    </row>
    <row r="46" spans="1:3" x14ac:dyDescent="0.3">
      <c r="A46" s="79">
        <v>45</v>
      </c>
      <c r="B46" s="79" t="s">
        <v>166</v>
      </c>
      <c r="C46" s="79" t="s">
        <v>54</v>
      </c>
    </row>
    <row r="47" spans="1:3" x14ac:dyDescent="0.3">
      <c r="A47" s="79">
        <v>46</v>
      </c>
      <c r="B47" s="79" t="s">
        <v>167</v>
      </c>
      <c r="C47" s="79" t="s">
        <v>54</v>
      </c>
    </row>
    <row r="48" spans="1:3" x14ac:dyDescent="0.3">
      <c r="A48" s="79">
        <v>47</v>
      </c>
      <c r="B48" s="79" t="s">
        <v>168</v>
      </c>
      <c r="C48" s="79" t="s">
        <v>54</v>
      </c>
    </row>
    <row r="49" spans="1:3" x14ac:dyDescent="0.3">
      <c r="A49" s="79">
        <v>48</v>
      </c>
      <c r="B49" s="79" t="s">
        <v>71</v>
      </c>
      <c r="C49" s="79" t="s">
        <v>54</v>
      </c>
    </row>
    <row r="50" spans="1:3" x14ac:dyDescent="0.3">
      <c r="A50" s="79">
        <v>49</v>
      </c>
      <c r="B50" s="79" t="s">
        <v>169</v>
      </c>
      <c r="C50" s="79" t="s">
        <v>54</v>
      </c>
    </row>
    <row r="51" spans="1:3" x14ac:dyDescent="0.3">
      <c r="A51" s="79">
        <v>50</v>
      </c>
      <c r="B51" s="79" t="s">
        <v>170</v>
      </c>
      <c r="C51" s="79" t="s">
        <v>54</v>
      </c>
    </row>
    <row r="52" spans="1:3" x14ac:dyDescent="0.3">
      <c r="A52" s="79">
        <v>51</v>
      </c>
      <c r="B52" s="79" t="s">
        <v>171</v>
      </c>
      <c r="C52" s="79" t="s">
        <v>54</v>
      </c>
    </row>
    <row r="53" spans="1:3" x14ac:dyDescent="0.3">
      <c r="A53" s="79">
        <v>52</v>
      </c>
      <c r="B53" s="79" t="s">
        <v>172</v>
      </c>
      <c r="C53" s="79" t="s">
        <v>54</v>
      </c>
    </row>
    <row r="54" spans="1:3" x14ac:dyDescent="0.3">
      <c r="A54" s="79">
        <v>53</v>
      </c>
      <c r="B54" s="79" t="s">
        <v>173</v>
      </c>
      <c r="C54" s="79" t="s">
        <v>54</v>
      </c>
    </row>
    <row r="55" spans="1:3" x14ac:dyDescent="0.3">
      <c r="A55" s="79">
        <v>54</v>
      </c>
      <c r="B55" s="79" t="s">
        <v>174</v>
      </c>
      <c r="C55" s="79" t="s">
        <v>54</v>
      </c>
    </row>
    <row r="56" spans="1:3" x14ac:dyDescent="0.3">
      <c r="A56" s="79">
        <v>55</v>
      </c>
      <c r="B56" s="79" t="s">
        <v>77</v>
      </c>
      <c r="C56" s="79" t="s">
        <v>54</v>
      </c>
    </row>
    <row r="57" spans="1:3" x14ac:dyDescent="0.3">
      <c r="A57" s="79">
        <v>56</v>
      </c>
      <c r="B57" s="79" t="s">
        <v>69</v>
      </c>
      <c r="C57" s="79" t="s">
        <v>54</v>
      </c>
    </row>
    <row r="58" spans="1:3" x14ac:dyDescent="0.3">
      <c r="A58" s="79">
        <v>57</v>
      </c>
      <c r="B58" s="79" t="s">
        <v>175</v>
      </c>
      <c r="C58" s="79" t="s">
        <v>54</v>
      </c>
    </row>
    <row r="59" spans="1:3" x14ac:dyDescent="0.3">
      <c r="A59" s="79">
        <v>58</v>
      </c>
      <c r="B59" s="79" t="s">
        <v>176</v>
      </c>
      <c r="C59" s="79" t="s">
        <v>54</v>
      </c>
    </row>
    <row r="60" spans="1:3" x14ac:dyDescent="0.3">
      <c r="A60" s="79">
        <v>59</v>
      </c>
      <c r="B60" s="79" t="s">
        <v>177</v>
      </c>
      <c r="C60" s="79" t="s">
        <v>54</v>
      </c>
    </row>
    <row r="61" spans="1:3" x14ac:dyDescent="0.3">
      <c r="A61" s="79">
        <v>60</v>
      </c>
      <c r="B61" s="79" t="s">
        <v>178</v>
      </c>
      <c r="C61" s="79" t="s">
        <v>54</v>
      </c>
    </row>
    <row r="62" spans="1:3" x14ac:dyDescent="0.3">
      <c r="A62" s="79">
        <v>61</v>
      </c>
      <c r="B62" s="79" t="s">
        <v>72</v>
      </c>
      <c r="C62" s="79" t="s">
        <v>54</v>
      </c>
    </row>
    <row r="63" spans="1:3" x14ac:dyDescent="0.3">
      <c r="A63" s="79">
        <v>62</v>
      </c>
      <c r="B63" s="79" t="s">
        <v>74</v>
      </c>
      <c r="C63" s="79" t="s">
        <v>54</v>
      </c>
    </row>
    <row r="64" spans="1:3" x14ac:dyDescent="0.3">
      <c r="A64" s="79">
        <v>63</v>
      </c>
      <c r="B64" s="79" t="s">
        <v>179</v>
      </c>
      <c r="C64" s="79" t="s">
        <v>54</v>
      </c>
    </row>
    <row r="65" spans="1:3" x14ac:dyDescent="0.3">
      <c r="A65" s="79">
        <v>64</v>
      </c>
      <c r="B65" s="79" t="s">
        <v>110</v>
      </c>
      <c r="C65" s="79" t="s">
        <v>54</v>
      </c>
    </row>
    <row r="66" spans="1:3" x14ac:dyDescent="0.3">
      <c r="A66" s="79">
        <v>65</v>
      </c>
      <c r="B66" s="79" t="s">
        <v>180</v>
      </c>
      <c r="C66" s="79" t="s">
        <v>54</v>
      </c>
    </row>
    <row r="67" spans="1:3" x14ac:dyDescent="0.3">
      <c r="A67" s="79">
        <v>66</v>
      </c>
      <c r="B67" s="79" t="s">
        <v>111</v>
      </c>
      <c r="C67" s="79" t="s">
        <v>54</v>
      </c>
    </row>
    <row r="68" spans="1:3" x14ac:dyDescent="0.3">
      <c r="A68" s="79">
        <v>67</v>
      </c>
      <c r="B68" s="79" t="s">
        <v>79</v>
      </c>
      <c r="C68" s="79" t="s">
        <v>54</v>
      </c>
    </row>
    <row r="69" spans="1:3" x14ac:dyDescent="0.3">
      <c r="A69" s="79">
        <v>68</v>
      </c>
      <c r="B69" s="79" t="s">
        <v>181</v>
      </c>
      <c r="C69" s="79" t="s">
        <v>54</v>
      </c>
    </row>
    <row r="70" spans="1:3" x14ac:dyDescent="0.3">
      <c r="A70" s="79">
        <v>69</v>
      </c>
      <c r="B70" s="79" t="s">
        <v>182</v>
      </c>
      <c r="C70" s="79" t="s">
        <v>54</v>
      </c>
    </row>
    <row r="71" spans="1:3" x14ac:dyDescent="0.3">
      <c r="A71" s="79">
        <v>70</v>
      </c>
      <c r="B71" s="79" t="s">
        <v>73</v>
      </c>
      <c r="C71" s="79" t="s">
        <v>54</v>
      </c>
    </row>
    <row r="72" spans="1:3" x14ac:dyDescent="0.3">
      <c r="A72" s="79">
        <v>71</v>
      </c>
      <c r="B72" s="79" t="s">
        <v>183</v>
      </c>
      <c r="C72" s="79" t="s">
        <v>54</v>
      </c>
    </row>
    <row r="73" spans="1:3" x14ac:dyDescent="0.3">
      <c r="A73" s="79">
        <v>72</v>
      </c>
      <c r="B73" s="12" t="s">
        <v>184</v>
      </c>
      <c r="C73" s="79" t="s">
        <v>54</v>
      </c>
    </row>
    <row r="74" spans="1:3" x14ac:dyDescent="0.3">
      <c r="A74" s="79">
        <v>73</v>
      </c>
      <c r="B74" s="79" t="s">
        <v>185</v>
      </c>
      <c r="C74" s="79" t="s">
        <v>54</v>
      </c>
    </row>
    <row r="75" spans="1:3" x14ac:dyDescent="0.3">
      <c r="A75" s="79">
        <v>74</v>
      </c>
      <c r="B75" s="79" t="s">
        <v>78</v>
      </c>
      <c r="C75" s="79" t="s">
        <v>54</v>
      </c>
    </row>
    <row r="76" spans="1:3" x14ac:dyDescent="0.3">
      <c r="A76" s="79">
        <v>75</v>
      </c>
      <c r="B76" s="79" t="s">
        <v>186</v>
      </c>
      <c r="C76" s="79" t="s">
        <v>54</v>
      </c>
    </row>
    <row r="77" spans="1:3" x14ac:dyDescent="0.3">
      <c r="A77" s="79">
        <v>76</v>
      </c>
      <c r="B77" s="79" t="s">
        <v>187</v>
      </c>
      <c r="C77" s="79" t="s">
        <v>54</v>
      </c>
    </row>
    <row r="78" spans="1:3" x14ac:dyDescent="0.3">
      <c r="A78" s="79">
        <v>77</v>
      </c>
      <c r="B78" s="79" t="s">
        <v>75</v>
      </c>
      <c r="C78" s="79" t="s">
        <v>54</v>
      </c>
    </row>
    <row r="79" spans="1:3" x14ac:dyDescent="0.3">
      <c r="A79" s="79">
        <v>78</v>
      </c>
      <c r="B79" s="12" t="s">
        <v>188</v>
      </c>
      <c r="C79" s="79" t="s">
        <v>54</v>
      </c>
    </row>
    <row r="80" spans="1:3" x14ac:dyDescent="0.3">
      <c r="A80" s="79">
        <v>79</v>
      </c>
      <c r="B80" s="79" t="s">
        <v>189</v>
      </c>
      <c r="C80" s="79" t="s">
        <v>54</v>
      </c>
    </row>
    <row r="81" spans="1:3" x14ac:dyDescent="0.3">
      <c r="A81" s="79">
        <v>80</v>
      </c>
      <c r="B81" s="79" t="s">
        <v>190</v>
      </c>
      <c r="C81" s="79" t="s">
        <v>54</v>
      </c>
    </row>
    <row r="82" spans="1:3" x14ac:dyDescent="0.3">
      <c r="A82" s="79">
        <v>81</v>
      </c>
      <c r="B82" s="79" t="s">
        <v>191</v>
      </c>
      <c r="C82" s="79" t="s">
        <v>55</v>
      </c>
    </row>
    <row r="83" spans="1:3" x14ac:dyDescent="0.3">
      <c r="A83" s="79">
        <v>82</v>
      </c>
      <c r="B83" s="79" t="s">
        <v>113</v>
      </c>
      <c r="C83" s="79" t="s">
        <v>55</v>
      </c>
    </row>
    <row r="84" spans="1:3" x14ac:dyDescent="0.3">
      <c r="A84" s="79">
        <v>83</v>
      </c>
      <c r="B84" s="79" t="s">
        <v>192</v>
      </c>
      <c r="C84" s="79" t="s">
        <v>55</v>
      </c>
    </row>
    <row r="85" spans="1:3" x14ac:dyDescent="0.3">
      <c r="A85" s="79">
        <v>84</v>
      </c>
      <c r="B85" s="79" t="s">
        <v>193</v>
      </c>
      <c r="C85" s="79" t="s">
        <v>55</v>
      </c>
    </row>
    <row r="86" spans="1:3" x14ac:dyDescent="0.3">
      <c r="A86" s="79">
        <v>85</v>
      </c>
      <c r="B86" s="79" t="s">
        <v>194</v>
      </c>
      <c r="C86" s="79" t="s">
        <v>55</v>
      </c>
    </row>
    <row r="87" spans="1:3" x14ac:dyDescent="0.3">
      <c r="A87" s="79">
        <v>86</v>
      </c>
      <c r="B87" s="79" t="s">
        <v>195</v>
      </c>
      <c r="C87" s="79" t="s">
        <v>55</v>
      </c>
    </row>
    <row r="88" spans="1:3" x14ac:dyDescent="0.3">
      <c r="A88" s="79">
        <v>87</v>
      </c>
      <c r="B88" s="79" t="s">
        <v>196</v>
      </c>
      <c r="C88" s="79" t="s">
        <v>55</v>
      </c>
    </row>
    <row r="89" spans="1:3" x14ac:dyDescent="0.3">
      <c r="A89" s="79">
        <v>88</v>
      </c>
      <c r="B89" s="79" t="s">
        <v>197</v>
      </c>
      <c r="C89" s="79" t="s">
        <v>55</v>
      </c>
    </row>
    <row r="90" spans="1:3" x14ac:dyDescent="0.3">
      <c r="A90" s="79">
        <v>89</v>
      </c>
      <c r="B90" s="79" t="s">
        <v>198</v>
      </c>
      <c r="C90" s="79" t="s">
        <v>55</v>
      </c>
    </row>
    <row r="91" spans="1:3" x14ac:dyDescent="0.3">
      <c r="A91" s="79">
        <v>90</v>
      </c>
      <c r="B91" s="79" t="s">
        <v>199</v>
      </c>
      <c r="C91" s="79" t="s">
        <v>55</v>
      </c>
    </row>
    <row r="92" spans="1:3" x14ac:dyDescent="0.3">
      <c r="A92" s="79">
        <v>91</v>
      </c>
      <c r="B92" s="79" t="s">
        <v>200</v>
      </c>
      <c r="C92" s="79" t="s">
        <v>55</v>
      </c>
    </row>
    <row r="93" spans="1:3" x14ac:dyDescent="0.3">
      <c r="A93" s="79">
        <v>92</v>
      </c>
      <c r="B93" s="79" t="s">
        <v>201</v>
      </c>
      <c r="C93" s="79" t="s">
        <v>55</v>
      </c>
    </row>
    <row r="94" spans="1:3" x14ac:dyDescent="0.3">
      <c r="A94" s="79">
        <v>93</v>
      </c>
      <c r="B94" s="79" t="s">
        <v>202</v>
      </c>
      <c r="C94" s="79" t="s">
        <v>55</v>
      </c>
    </row>
    <row r="95" spans="1:3" x14ac:dyDescent="0.3">
      <c r="A95" s="79">
        <v>94</v>
      </c>
      <c r="B95" s="79" t="s">
        <v>112</v>
      </c>
      <c r="C95" s="79" t="s">
        <v>55</v>
      </c>
    </row>
    <row r="96" spans="1:3" x14ac:dyDescent="0.3">
      <c r="A96" s="79">
        <v>95</v>
      </c>
      <c r="B96" s="79" t="s">
        <v>203</v>
      </c>
      <c r="C96" s="79" t="s">
        <v>55</v>
      </c>
    </row>
    <row r="97" spans="1:3" x14ac:dyDescent="0.3">
      <c r="A97" s="79">
        <v>96</v>
      </c>
      <c r="B97" s="79" t="s">
        <v>204</v>
      </c>
      <c r="C97" s="79" t="s">
        <v>55</v>
      </c>
    </row>
    <row r="98" spans="1:3" x14ac:dyDescent="0.3">
      <c r="A98" s="79">
        <v>97</v>
      </c>
      <c r="B98" s="79" t="s">
        <v>76</v>
      </c>
      <c r="C98" s="79" t="s">
        <v>55</v>
      </c>
    </row>
    <row r="99" spans="1:3" x14ac:dyDescent="0.3">
      <c r="A99" s="79">
        <v>98</v>
      </c>
      <c r="B99" s="79" t="s">
        <v>205</v>
      </c>
      <c r="C99" s="79" t="s">
        <v>55</v>
      </c>
    </row>
    <row r="100" spans="1:3" x14ac:dyDescent="0.3">
      <c r="A100" s="79">
        <v>99</v>
      </c>
      <c r="B100" s="79" t="s">
        <v>206</v>
      </c>
      <c r="C100" s="79" t="s">
        <v>55</v>
      </c>
    </row>
    <row r="101" spans="1:3" x14ac:dyDescent="0.3">
      <c r="A101" s="79">
        <v>100</v>
      </c>
      <c r="B101" s="79" t="s">
        <v>207</v>
      </c>
      <c r="C101" s="79" t="s">
        <v>55</v>
      </c>
    </row>
    <row r="102" spans="1:3" x14ac:dyDescent="0.3">
      <c r="A102" s="79">
        <v>101</v>
      </c>
      <c r="B102" s="79" t="s">
        <v>208</v>
      </c>
      <c r="C102" s="79" t="s">
        <v>55</v>
      </c>
    </row>
    <row r="103" spans="1:3" x14ac:dyDescent="0.3">
      <c r="A103" s="79">
        <v>102</v>
      </c>
      <c r="B103" s="79" t="s">
        <v>209</v>
      </c>
      <c r="C103" s="79" t="s">
        <v>55</v>
      </c>
    </row>
    <row r="104" spans="1:3" x14ac:dyDescent="0.3">
      <c r="A104" s="79">
        <v>103</v>
      </c>
      <c r="B104" s="79" t="s">
        <v>210</v>
      </c>
      <c r="C104" s="79" t="s">
        <v>55</v>
      </c>
    </row>
    <row r="105" spans="1:3" x14ac:dyDescent="0.3">
      <c r="A105" s="79">
        <v>104</v>
      </c>
      <c r="B105" s="79" t="s">
        <v>211</v>
      </c>
      <c r="C105" s="79" t="s">
        <v>55</v>
      </c>
    </row>
    <row r="106" spans="1:3" x14ac:dyDescent="0.3">
      <c r="A106" s="79">
        <v>105</v>
      </c>
      <c r="B106" s="79" t="s">
        <v>114</v>
      </c>
      <c r="C106" s="79" t="s">
        <v>55</v>
      </c>
    </row>
    <row r="107" spans="1:3" x14ac:dyDescent="0.3">
      <c r="A107" s="79">
        <v>106</v>
      </c>
      <c r="B107" s="79" t="s">
        <v>212</v>
      </c>
      <c r="C107" s="79" t="s">
        <v>55</v>
      </c>
    </row>
    <row r="108" spans="1:3" x14ac:dyDescent="0.3">
      <c r="A108" s="79">
        <v>107</v>
      </c>
      <c r="B108" s="13"/>
      <c r="C108" s="12"/>
    </row>
    <row r="109" spans="1:3" x14ac:dyDescent="0.3">
      <c r="A109" s="79">
        <v>108</v>
      </c>
      <c r="B109" s="13"/>
      <c r="C109" s="12"/>
    </row>
    <row r="110" spans="1:3" x14ac:dyDescent="0.3">
      <c r="A110" s="79">
        <v>109</v>
      </c>
      <c r="B110" s="13"/>
      <c r="C110" s="12"/>
    </row>
    <row r="111" spans="1:3" x14ac:dyDescent="0.3">
      <c r="A111" s="79">
        <v>110</v>
      </c>
      <c r="B111" s="13"/>
      <c r="C111" s="12"/>
    </row>
    <row r="112" spans="1:3" x14ac:dyDescent="0.3">
      <c r="A112" s="79">
        <v>111</v>
      </c>
      <c r="B112" s="79" t="s">
        <v>213</v>
      </c>
      <c r="C112" s="79" t="s">
        <v>131</v>
      </c>
    </row>
    <row r="113" spans="1:3" x14ac:dyDescent="0.3">
      <c r="A113" s="79">
        <v>112</v>
      </c>
      <c r="B113" s="79" t="s">
        <v>214</v>
      </c>
      <c r="C113" s="79" t="s">
        <v>131</v>
      </c>
    </row>
    <row r="114" spans="1:3" x14ac:dyDescent="0.3">
      <c r="A114" s="79">
        <v>113</v>
      </c>
      <c r="B114" s="79" t="s">
        <v>215</v>
      </c>
      <c r="C114" s="79" t="s">
        <v>131</v>
      </c>
    </row>
    <row r="115" spans="1:3" x14ac:dyDescent="0.3">
      <c r="A115" s="79">
        <v>114</v>
      </c>
      <c r="B115" s="79" t="s">
        <v>216</v>
      </c>
      <c r="C115" s="79" t="s">
        <v>131</v>
      </c>
    </row>
    <row r="116" spans="1:3" x14ac:dyDescent="0.3">
      <c r="A116" s="79">
        <v>115</v>
      </c>
      <c r="B116" s="79" t="s">
        <v>217</v>
      </c>
      <c r="C116" s="79" t="s">
        <v>131</v>
      </c>
    </row>
    <row r="117" spans="1:3" x14ac:dyDescent="0.3">
      <c r="A117" s="79">
        <v>116</v>
      </c>
      <c r="B117" s="79" t="s">
        <v>218</v>
      </c>
      <c r="C117" s="79" t="s">
        <v>131</v>
      </c>
    </row>
    <row r="118" spans="1:3" x14ac:dyDescent="0.3">
      <c r="A118" s="79">
        <v>117</v>
      </c>
      <c r="B118" s="79" t="s">
        <v>219</v>
      </c>
      <c r="C118" s="79" t="s">
        <v>131</v>
      </c>
    </row>
    <row r="119" spans="1:3" x14ac:dyDescent="0.3">
      <c r="A119" s="79">
        <v>118</v>
      </c>
      <c r="B119" s="79" t="s">
        <v>220</v>
      </c>
      <c r="C119" s="79" t="s">
        <v>131</v>
      </c>
    </row>
    <row r="120" spans="1:3" x14ac:dyDescent="0.3">
      <c r="A120" s="79">
        <v>119</v>
      </c>
      <c r="B120" s="79" t="s">
        <v>221</v>
      </c>
      <c r="C120" s="79" t="s">
        <v>131</v>
      </c>
    </row>
    <row r="121" spans="1:3" x14ac:dyDescent="0.3">
      <c r="A121" s="79">
        <v>120</v>
      </c>
      <c r="B121" s="79" t="s">
        <v>222</v>
      </c>
      <c r="C121" s="79" t="s">
        <v>131</v>
      </c>
    </row>
    <row r="122" spans="1:3" x14ac:dyDescent="0.3">
      <c r="A122" s="79">
        <v>121</v>
      </c>
      <c r="B122" s="79" t="s">
        <v>223</v>
      </c>
      <c r="C122" s="79" t="s">
        <v>131</v>
      </c>
    </row>
    <row r="123" spans="1:3" x14ac:dyDescent="0.3">
      <c r="A123" s="79">
        <v>122</v>
      </c>
      <c r="B123" s="79" t="s">
        <v>224</v>
      </c>
      <c r="C123" s="79" t="s">
        <v>131</v>
      </c>
    </row>
    <row r="124" spans="1:3" x14ac:dyDescent="0.3">
      <c r="A124" s="79">
        <v>123</v>
      </c>
      <c r="B124" s="79" t="s">
        <v>225</v>
      </c>
      <c r="C124" s="79" t="s">
        <v>131</v>
      </c>
    </row>
    <row r="125" spans="1:3" x14ac:dyDescent="0.3">
      <c r="A125" s="79">
        <v>124</v>
      </c>
      <c r="B125" s="79"/>
      <c r="C125" s="12"/>
    </row>
    <row r="126" spans="1:3" x14ac:dyDescent="0.3">
      <c r="A126" s="79">
        <v>125</v>
      </c>
      <c r="B126" s="79"/>
      <c r="C126" s="12"/>
    </row>
    <row r="127" spans="1:3" x14ac:dyDescent="0.3">
      <c r="A127" s="79">
        <v>126</v>
      </c>
      <c r="B127" s="79"/>
      <c r="C127" s="12"/>
    </row>
    <row r="128" spans="1:3" x14ac:dyDescent="0.3">
      <c r="A128" s="79">
        <v>127</v>
      </c>
      <c r="B128" s="79"/>
      <c r="C128" s="12"/>
    </row>
    <row r="129" spans="1:3" x14ac:dyDescent="0.3">
      <c r="A129" s="79">
        <v>128</v>
      </c>
      <c r="B129" s="79"/>
      <c r="C129" s="12"/>
    </row>
    <row r="130" spans="1:3" x14ac:dyDescent="0.3">
      <c r="A130" s="79">
        <v>129</v>
      </c>
      <c r="B130" s="79"/>
      <c r="C130" s="12"/>
    </row>
    <row r="131" spans="1:3" x14ac:dyDescent="0.3">
      <c r="A131" s="79">
        <v>130</v>
      </c>
      <c r="B131" s="79"/>
      <c r="C131" s="12"/>
    </row>
    <row r="132" spans="1:3" x14ac:dyDescent="0.3">
      <c r="A132" s="79">
        <v>131</v>
      </c>
      <c r="B132" s="79"/>
      <c r="C132" s="12"/>
    </row>
    <row r="133" spans="1:3" x14ac:dyDescent="0.3">
      <c r="A133" s="79">
        <v>132</v>
      </c>
      <c r="B133" s="79"/>
      <c r="C133" s="12"/>
    </row>
    <row r="134" spans="1:3" x14ac:dyDescent="0.3">
      <c r="A134" s="79">
        <v>133</v>
      </c>
      <c r="B134" s="79"/>
      <c r="C134" s="12"/>
    </row>
    <row r="135" spans="1:3" x14ac:dyDescent="0.3">
      <c r="A135" s="79">
        <v>134</v>
      </c>
      <c r="B135" s="79"/>
      <c r="C135" s="12"/>
    </row>
    <row r="136" spans="1:3" x14ac:dyDescent="0.3">
      <c r="A136" s="79">
        <v>135</v>
      </c>
      <c r="B136" s="79"/>
      <c r="C136" s="12"/>
    </row>
    <row r="137" spans="1:3" x14ac:dyDescent="0.3">
      <c r="A137" s="79">
        <v>136</v>
      </c>
      <c r="B137" s="79"/>
      <c r="C137" s="12"/>
    </row>
    <row r="138" spans="1:3" x14ac:dyDescent="0.3">
      <c r="A138" s="79">
        <v>137</v>
      </c>
      <c r="B138" s="79"/>
      <c r="C138" s="12"/>
    </row>
    <row r="139" spans="1:3" x14ac:dyDescent="0.3">
      <c r="A139" s="79">
        <v>138</v>
      </c>
      <c r="B139" s="79"/>
      <c r="C139" s="12"/>
    </row>
    <row r="140" spans="1:3" x14ac:dyDescent="0.3">
      <c r="A140" s="79">
        <v>139</v>
      </c>
      <c r="B140" s="79"/>
      <c r="C140" s="12"/>
    </row>
    <row r="141" spans="1:3" x14ac:dyDescent="0.3">
      <c r="A141" s="79">
        <v>140</v>
      </c>
      <c r="B141" s="79"/>
      <c r="C141" s="12"/>
    </row>
    <row r="142" spans="1:3" x14ac:dyDescent="0.3">
      <c r="A142" s="79">
        <v>141</v>
      </c>
      <c r="B142" s="80" t="s">
        <v>226</v>
      </c>
      <c r="C142" s="79" t="s">
        <v>56</v>
      </c>
    </row>
    <row r="143" spans="1:3" x14ac:dyDescent="0.3">
      <c r="A143" s="79">
        <v>142</v>
      </c>
      <c r="B143" s="80" t="s">
        <v>227</v>
      </c>
      <c r="C143" s="79" t="s">
        <v>56</v>
      </c>
    </row>
    <row r="144" spans="1:3" x14ac:dyDescent="0.3">
      <c r="A144" s="79">
        <v>143</v>
      </c>
      <c r="B144" s="80" t="s">
        <v>228</v>
      </c>
      <c r="C144" s="79" t="s">
        <v>56</v>
      </c>
    </row>
    <row r="145" spans="1:3" x14ac:dyDescent="0.3">
      <c r="A145" s="79">
        <v>144</v>
      </c>
      <c r="B145" s="80" t="s">
        <v>229</v>
      </c>
      <c r="C145" s="79" t="s">
        <v>56</v>
      </c>
    </row>
    <row r="146" spans="1:3" x14ac:dyDescent="0.3">
      <c r="A146" s="79">
        <v>145</v>
      </c>
      <c r="B146" s="80" t="s">
        <v>230</v>
      </c>
      <c r="C146" s="79" t="s">
        <v>56</v>
      </c>
    </row>
    <row r="147" spans="1:3" x14ac:dyDescent="0.3">
      <c r="A147" s="79">
        <v>146</v>
      </c>
      <c r="B147" s="80" t="s">
        <v>231</v>
      </c>
      <c r="C147" s="79" t="s">
        <v>56</v>
      </c>
    </row>
    <row r="148" spans="1:3" x14ac:dyDescent="0.3">
      <c r="A148" s="79">
        <v>147</v>
      </c>
      <c r="B148" s="80" t="s">
        <v>232</v>
      </c>
      <c r="C148" s="79" t="s">
        <v>56</v>
      </c>
    </row>
    <row r="149" spans="1:3" x14ac:dyDescent="0.3">
      <c r="A149" s="79">
        <v>148</v>
      </c>
      <c r="B149" s="80" t="s">
        <v>233</v>
      </c>
      <c r="C149" s="79" t="s">
        <v>56</v>
      </c>
    </row>
    <row r="150" spans="1:3" x14ac:dyDescent="0.3">
      <c r="A150" s="79">
        <v>149</v>
      </c>
      <c r="B150" s="80" t="s">
        <v>234</v>
      </c>
      <c r="C150" s="79" t="s">
        <v>56</v>
      </c>
    </row>
    <row r="151" spans="1:3" x14ac:dyDescent="0.3">
      <c r="A151" s="79">
        <v>150</v>
      </c>
      <c r="B151" s="80" t="s">
        <v>235</v>
      </c>
      <c r="C151" s="79" t="s">
        <v>56</v>
      </c>
    </row>
    <row r="152" spans="1:3" x14ac:dyDescent="0.3">
      <c r="A152" s="79">
        <v>151</v>
      </c>
      <c r="B152" s="80" t="s">
        <v>236</v>
      </c>
      <c r="C152" s="79" t="s">
        <v>56</v>
      </c>
    </row>
    <row r="153" spans="1:3" x14ac:dyDescent="0.3">
      <c r="A153" s="79">
        <v>152</v>
      </c>
      <c r="B153" s="80" t="s">
        <v>237</v>
      </c>
      <c r="C153" s="79" t="s">
        <v>56</v>
      </c>
    </row>
    <row r="154" spans="1:3" x14ac:dyDescent="0.3">
      <c r="A154" s="79">
        <v>153</v>
      </c>
      <c r="B154" s="80" t="s">
        <v>101</v>
      </c>
      <c r="C154" s="79" t="s">
        <v>56</v>
      </c>
    </row>
    <row r="155" spans="1:3" x14ac:dyDescent="0.3">
      <c r="A155" s="79">
        <v>154</v>
      </c>
      <c r="B155" s="80" t="s">
        <v>238</v>
      </c>
      <c r="C155" s="79" t="s">
        <v>56</v>
      </c>
    </row>
    <row r="156" spans="1:3" x14ac:dyDescent="0.3">
      <c r="A156" s="79">
        <v>155</v>
      </c>
      <c r="B156" s="80" t="s">
        <v>239</v>
      </c>
      <c r="C156" s="79" t="s">
        <v>56</v>
      </c>
    </row>
    <row r="157" spans="1:3" x14ac:dyDescent="0.3">
      <c r="A157" s="79">
        <v>156</v>
      </c>
      <c r="B157" s="80" t="s">
        <v>240</v>
      </c>
      <c r="C157" s="79" t="s">
        <v>56</v>
      </c>
    </row>
    <row r="158" spans="1:3" x14ac:dyDescent="0.3">
      <c r="A158" s="79">
        <v>157</v>
      </c>
      <c r="B158" s="80" t="s">
        <v>241</v>
      </c>
      <c r="C158" s="79" t="s">
        <v>56</v>
      </c>
    </row>
    <row r="159" spans="1:3" x14ac:dyDescent="0.3">
      <c r="A159" s="79">
        <v>158</v>
      </c>
      <c r="B159" s="80" t="s">
        <v>242</v>
      </c>
      <c r="C159" s="79" t="s">
        <v>56</v>
      </c>
    </row>
    <row r="160" spans="1:3" x14ac:dyDescent="0.3">
      <c r="A160" s="79">
        <v>159</v>
      </c>
      <c r="B160" s="80" t="s">
        <v>243</v>
      </c>
      <c r="C160" s="79" t="s">
        <v>56</v>
      </c>
    </row>
    <row r="161" spans="1:3" x14ac:dyDescent="0.3">
      <c r="A161" s="79">
        <v>160</v>
      </c>
      <c r="B161" s="80" t="s">
        <v>244</v>
      </c>
      <c r="C161" s="79" t="s">
        <v>56</v>
      </c>
    </row>
    <row r="162" spans="1:3" x14ac:dyDescent="0.3">
      <c r="A162" s="79">
        <v>161</v>
      </c>
      <c r="B162" s="80" t="s">
        <v>245</v>
      </c>
      <c r="C162" s="79" t="s">
        <v>56</v>
      </c>
    </row>
    <row r="163" spans="1:3" x14ac:dyDescent="0.3">
      <c r="A163" s="79">
        <v>162</v>
      </c>
      <c r="B163" s="80" t="s">
        <v>246</v>
      </c>
      <c r="C163" s="79" t="s">
        <v>56</v>
      </c>
    </row>
    <row r="164" spans="1:3" x14ac:dyDescent="0.3">
      <c r="A164" s="79">
        <v>163</v>
      </c>
      <c r="B164" s="80" t="s">
        <v>247</v>
      </c>
      <c r="C164" s="79" t="s">
        <v>56</v>
      </c>
    </row>
    <row r="165" spans="1:3" x14ac:dyDescent="0.3">
      <c r="A165" s="79">
        <v>164</v>
      </c>
      <c r="B165" s="80" t="s">
        <v>248</v>
      </c>
      <c r="C165" s="79" t="s">
        <v>56</v>
      </c>
    </row>
    <row r="166" spans="1:3" x14ac:dyDescent="0.3">
      <c r="A166" s="79">
        <v>165</v>
      </c>
      <c r="B166" s="13"/>
      <c r="C166" s="12"/>
    </row>
    <row r="167" spans="1:3" x14ac:dyDescent="0.3">
      <c r="A167" s="79">
        <v>166</v>
      </c>
      <c r="B167" s="13"/>
      <c r="C167" s="12"/>
    </row>
    <row r="168" spans="1:3" x14ac:dyDescent="0.3">
      <c r="A168" s="79">
        <v>167</v>
      </c>
      <c r="B168" s="13"/>
      <c r="C168" s="12"/>
    </row>
    <row r="169" spans="1:3" x14ac:dyDescent="0.3">
      <c r="A169" s="79">
        <v>168</v>
      </c>
      <c r="B169" s="13"/>
      <c r="C169" s="12"/>
    </row>
    <row r="170" spans="1:3" x14ac:dyDescent="0.3">
      <c r="A170" s="79">
        <v>169</v>
      </c>
      <c r="B170" s="13"/>
      <c r="C170" s="12"/>
    </row>
    <row r="171" spans="1:3" x14ac:dyDescent="0.3">
      <c r="A171" s="79">
        <v>170</v>
      </c>
      <c r="B171" s="13"/>
      <c r="C171" s="12"/>
    </row>
    <row r="172" spans="1:3" x14ac:dyDescent="0.3">
      <c r="A172" s="79">
        <v>171</v>
      </c>
      <c r="B172" s="79" t="s">
        <v>249</v>
      </c>
      <c r="C172" s="79" t="s">
        <v>57</v>
      </c>
    </row>
    <row r="173" spans="1:3" x14ac:dyDescent="0.3">
      <c r="A173" s="79">
        <v>172</v>
      </c>
      <c r="B173" s="79" t="s">
        <v>250</v>
      </c>
      <c r="C173" s="79" t="s">
        <v>57</v>
      </c>
    </row>
    <row r="174" spans="1:3" x14ac:dyDescent="0.3">
      <c r="A174" s="79">
        <v>173</v>
      </c>
      <c r="B174" s="79" t="s">
        <v>251</v>
      </c>
      <c r="C174" s="79" t="s">
        <v>57</v>
      </c>
    </row>
    <row r="175" spans="1:3" x14ac:dyDescent="0.3">
      <c r="A175" s="79">
        <v>174</v>
      </c>
      <c r="B175" s="79" t="s">
        <v>252</v>
      </c>
      <c r="C175" s="79" t="s">
        <v>57</v>
      </c>
    </row>
    <row r="176" spans="1:3" x14ac:dyDescent="0.3">
      <c r="A176" s="79">
        <v>175</v>
      </c>
      <c r="B176" s="79" t="s">
        <v>253</v>
      </c>
      <c r="C176" s="79" t="s">
        <v>57</v>
      </c>
    </row>
    <row r="177" spans="1:3" x14ac:dyDescent="0.3">
      <c r="A177" s="79">
        <v>176</v>
      </c>
      <c r="B177" s="79" t="s">
        <v>254</v>
      </c>
      <c r="C177" s="79" t="s">
        <v>57</v>
      </c>
    </row>
    <row r="178" spans="1:3" x14ac:dyDescent="0.3">
      <c r="A178" s="79">
        <v>177</v>
      </c>
      <c r="B178" s="79" t="s">
        <v>255</v>
      </c>
      <c r="C178" s="79" t="s">
        <v>57</v>
      </c>
    </row>
    <row r="179" spans="1:3" x14ac:dyDescent="0.3">
      <c r="A179" s="79">
        <v>178</v>
      </c>
      <c r="B179" s="79" t="s">
        <v>256</v>
      </c>
      <c r="C179" s="79" t="s">
        <v>57</v>
      </c>
    </row>
    <row r="180" spans="1:3" x14ac:dyDescent="0.3">
      <c r="A180" s="79">
        <v>179</v>
      </c>
      <c r="B180" s="79" t="s">
        <v>257</v>
      </c>
      <c r="C180" s="79" t="s">
        <v>57</v>
      </c>
    </row>
    <row r="181" spans="1:3" x14ac:dyDescent="0.3">
      <c r="A181" s="79">
        <v>180</v>
      </c>
      <c r="B181" s="79" t="s">
        <v>258</v>
      </c>
      <c r="C181" s="79" t="s">
        <v>57</v>
      </c>
    </row>
    <row r="182" spans="1:3" x14ac:dyDescent="0.3">
      <c r="A182" s="79">
        <v>181</v>
      </c>
      <c r="B182" s="79" t="s">
        <v>259</v>
      </c>
      <c r="C182" s="79" t="s">
        <v>57</v>
      </c>
    </row>
    <row r="183" spans="1:3" x14ac:dyDescent="0.3">
      <c r="A183" s="79">
        <v>182</v>
      </c>
      <c r="B183" s="79" t="s">
        <v>260</v>
      </c>
      <c r="C183" s="79" t="s">
        <v>57</v>
      </c>
    </row>
    <row r="184" spans="1:3" x14ac:dyDescent="0.3">
      <c r="A184" s="79">
        <v>183</v>
      </c>
      <c r="B184" s="79" t="s">
        <v>261</v>
      </c>
      <c r="C184" s="79" t="s">
        <v>57</v>
      </c>
    </row>
    <row r="185" spans="1:3" x14ac:dyDescent="0.3">
      <c r="A185" s="79">
        <v>184</v>
      </c>
      <c r="B185" s="13"/>
      <c r="C185" s="12"/>
    </row>
    <row r="186" spans="1:3" x14ac:dyDescent="0.3">
      <c r="A186" s="79">
        <v>185</v>
      </c>
      <c r="B186" s="13"/>
      <c r="C186" s="12"/>
    </row>
    <row r="187" spans="1:3" x14ac:dyDescent="0.3">
      <c r="A187" s="79">
        <v>186</v>
      </c>
      <c r="B187" s="13"/>
      <c r="C187" s="12"/>
    </row>
    <row r="188" spans="1:3" x14ac:dyDescent="0.3">
      <c r="A188" s="79">
        <v>187</v>
      </c>
      <c r="B188" s="13"/>
      <c r="C188" s="12"/>
    </row>
    <row r="189" spans="1:3" x14ac:dyDescent="0.3">
      <c r="A189" s="79">
        <v>188</v>
      </c>
      <c r="B189" s="13"/>
      <c r="C189" s="12"/>
    </row>
    <row r="190" spans="1:3" x14ac:dyDescent="0.3">
      <c r="A190" s="79">
        <v>189</v>
      </c>
      <c r="B190" s="13"/>
      <c r="C190" s="12"/>
    </row>
    <row r="191" spans="1:3" x14ac:dyDescent="0.3">
      <c r="A191" s="79">
        <v>190</v>
      </c>
      <c r="B191" s="13"/>
      <c r="C191" s="12"/>
    </row>
    <row r="192" spans="1:3" x14ac:dyDescent="0.3">
      <c r="A192" s="79">
        <v>191</v>
      </c>
      <c r="B192" s="13"/>
      <c r="C192" s="12"/>
    </row>
    <row r="193" spans="1:3" x14ac:dyDescent="0.3">
      <c r="A193" s="79">
        <v>192</v>
      </c>
      <c r="B193" s="13"/>
      <c r="C193" s="12"/>
    </row>
    <row r="194" spans="1:3" x14ac:dyDescent="0.3">
      <c r="A194" s="79">
        <v>193</v>
      </c>
      <c r="B194" s="13"/>
      <c r="C194" s="12"/>
    </row>
    <row r="195" spans="1:3" x14ac:dyDescent="0.3">
      <c r="A195" s="79">
        <v>194</v>
      </c>
      <c r="B195" s="13"/>
      <c r="C195" s="12"/>
    </row>
    <row r="196" spans="1:3" x14ac:dyDescent="0.3">
      <c r="A196" s="79">
        <v>195</v>
      </c>
      <c r="B196" s="13"/>
      <c r="C196" s="12"/>
    </row>
    <row r="197" spans="1:3" x14ac:dyDescent="0.3">
      <c r="A197" s="79">
        <v>196</v>
      </c>
      <c r="B197" s="13"/>
      <c r="C197" s="12"/>
    </row>
    <row r="198" spans="1:3" x14ac:dyDescent="0.3">
      <c r="A198" s="79">
        <v>197</v>
      </c>
      <c r="B198" s="13"/>
      <c r="C198" s="12"/>
    </row>
    <row r="199" spans="1:3" x14ac:dyDescent="0.3">
      <c r="A199" s="79">
        <v>198</v>
      </c>
      <c r="B199" s="13"/>
      <c r="C199" s="12"/>
    </row>
    <row r="200" spans="1:3" x14ac:dyDescent="0.3">
      <c r="A200" s="79">
        <v>199</v>
      </c>
      <c r="B200" s="13"/>
      <c r="C200" s="12"/>
    </row>
    <row r="201" spans="1:3" x14ac:dyDescent="0.3">
      <c r="A201" s="79">
        <v>200</v>
      </c>
      <c r="B201" s="13"/>
      <c r="C201" s="12"/>
    </row>
    <row r="202" spans="1:3" x14ac:dyDescent="0.3">
      <c r="A202" s="79">
        <v>201</v>
      </c>
      <c r="B202" s="79" t="s">
        <v>80</v>
      </c>
      <c r="C202" s="79" t="s">
        <v>58</v>
      </c>
    </row>
    <row r="203" spans="1:3" x14ac:dyDescent="0.3">
      <c r="A203" s="79">
        <v>202</v>
      </c>
      <c r="B203" s="79" t="s">
        <v>262</v>
      </c>
      <c r="C203" s="79" t="s">
        <v>58</v>
      </c>
    </row>
    <row r="204" spans="1:3" x14ac:dyDescent="0.3">
      <c r="A204" s="79">
        <v>203</v>
      </c>
      <c r="B204" s="79" t="s">
        <v>263</v>
      </c>
      <c r="C204" s="79" t="s">
        <v>58</v>
      </c>
    </row>
    <row r="205" spans="1:3" x14ac:dyDescent="0.3">
      <c r="A205" s="79">
        <v>204</v>
      </c>
      <c r="B205" s="79" t="s">
        <v>264</v>
      </c>
      <c r="C205" s="79" t="s">
        <v>58</v>
      </c>
    </row>
    <row r="206" spans="1:3" x14ac:dyDescent="0.3">
      <c r="A206" s="79">
        <v>205</v>
      </c>
      <c r="B206" s="79" t="s">
        <v>265</v>
      </c>
      <c r="C206" s="79" t="s">
        <v>58</v>
      </c>
    </row>
    <row r="207" spans="1:3" x14ac:dyDescent="0.3">
      <c r="A207" s="79">
        <v>206</v>
      </c>
      <c r="B207" s="79" t="s">
        <v>266</v>
      </c>
      <c r="C207" s="79" t="s">
        <v>58</v>
      </c>
    </row>
    <row r="208" spans="1:3" x14ac:dyDescent="0.3">
      <c r="A208" s="79">
        <v>207</v>
      </c>
      <c r="B208" s="79" t="s">
        <v>267</v>
      </c>
      <c r="C208" s="79" t="s">
        <v>58</v>
      </c>
    </row>
    <row r="209" spans="1:3" x14ac:dyDescent="0.3">
      <c r="A209" s="79">
        <v>208</v>
      </c>
      <c r="B209" s="79" t="s">
        <v>268</v>
      </c>
      <c r="C209" s="79" t="s">
        <v>58</v>
      </c>
    </row>
    <row r="210" spans="1:3" x14ac:dyDescent="0.3">
      <c r="A210" s="79">
        <v>209</v>
      </c>
      <c r="B210" s="79" t="s">
        <v>81</v>
      </c>
      <c r="C210" s="79" t="s">
        <v>58</v>
      </c>
    </row>
    <row r="211" spans="1:3" x14ac:dyDescent="0.3">
      <c r="A211" s="79">
        <v>210</v>
      </c>
      <c r="B211" s="79" t="s">
        <v>269</v>
      </c>
      <c r="C211" s="79" t="s">
        <v>58</v>
      </c>
    </row>
    <row r="212" spans="1:3" x14ac:dyDescent="0.3">
      <c r="A212" s="79">
        <v>211</v>
      </c>
      <c r="B212" s="79" t="s">
        <v>270</v>
      </c>
      <c r="C212" s="79" t="s">
        <v>58</v>
      </c>
    </row>
    <row r="213" spans="1:3" x14ac:dyDescent="0.3">
      <c r="A213" s="79">
        <v>212</v>
      </c>
      <c r="B213" s="79" t="s">
        <v>271</v>
      </c>
      <c r="C213" s="79" t="s">
        <v>58</v>
      </c>
    </row>
    <row r="214" spans="1:3" x14ac:dyDescent="0.3">
      <c r="A214" s="79">
        <v>213</v>
      </c>
      <c r="B214" s="79" t="s">
        <v>115</v>
      </c>
      <c r="C214" s="79" t="s">
        <v>58</v>
      </c>
    </row>
    <row r="215" spans="1:3" x14ac:dyDescent="0.3">
      <c r="A215" s="79">
        <v>214</v>
      </c>
      <c r="B215" s="79" t="s">
        <v>116</v>
      </c>
      <c r="C215" s="79" t="s">
        <v>58</v>
      </c>
    </row>
    <row r="216" spans="1:3" x14ac:dyDescent="0.3">
      <c r="A216" s="79">
        <v>215</v>
      </c>
      <c r="B216" s="79" t="s">
        <v>272</v>
      </c>
      <c r="C216" s="79" t="s">
        <v>58</v>
      </c>
    </row>
    <row r="217" spans="1:3" x14ac:dyDescent="0.3">
      <c r="A217" s="79">
        <v>216</v>
      </c>
      <c r="B217" s="81" t="s">
        <v>364</v>
      </c>
      <c r="C217" s="12" t="s">
        <v>58</v>
      </c>
    </row>
    <row r="218" spans="1:3" x14ac:dyDescent="0.3">
      <c r="A218" s="79">
        <v>217</v>
      </c>
      <c r="B218" s="81"/>
      <c r="C218" s="12"/>
    </row>
    <row r="219" spans="1:3" x14ac:dyDescent="0.3">
      <c r="A219" s="79">
        <v>218</v>
      </c>
      <c r="B219" s="81"/>
      <c r="C219" s="12"/>
    </row>
    <row r="220" spans="1:3" x14ac:dyDescent="0.3">
      <c r="A220" s="79">
        <v>219</v>
      </c>
      <c r="B220" s="81"/>
      <c r="C220" s="12"/>
    </row>
    <row r="221" spans="1:3" x14ac:dyDescent="0.3">
      <c r="A221" s="79">
        <v>220</v>
      </c>
      <c r="B221" s="81"/>
      <c r="C221" s="12"/>
    </row>
    <row r="222" spans="1:3" x14ac:dyDescent="0.3">
      <c r="A222" s="79">
        <v>221</v>
      </c>
      <c r="B222" s="81"/>
      <c r="C222" s="12"/>
    </row>
    <row r="223" spans="1:3" x14ac:dyDescent="0.3">
      <c r="A223" s="79">
        <v>222</v>
      </c>
      <c r="B223" s="13"/>
      <c r="C223" s="12"/>
    </row>
    <row r="224" spans="1:3" x14ac:dyDescent="0.3">
      <c r="A224" s="79">
        <v>223</v>
      </c>
      <c r="B224" s="13"/>
      <c r="C224" s="12"/>
    </row>
    <row r="225" spans="1:3" x14ac:dyDescent="0.3">
      <c r="A225" s="79">
        <v>224</v>
      </c>
      <c r="B225" s="13"/>
      <c r="C225" s="12"/>
    </row>
    <row r="226" spans="1:3" x14ac:dyDescent="0.3">
      <c r="A226" s="79">
        <v>225</v>
      </c>
      <c r="B226" s="13"/>
      <c r="C226" s="12"/>
    </row>
    <row r="227" spans="1:3" x14ac:dyDescent="0.3">
      <c r="A227" s="79">
        <v>226</v>
      </c>
      <c r="B227" s="13"/>
      <c r="C227" s="12"/>
    </row>
    <row r="228" spans="1:3" x14ac:dyDescent="0.3">
      <c r="A228" s="79">
        <v>227</v>
      </c>
      <c r="B228" s="13"/>
      <c r="C228" s="12"/>
    </row>
    <row r="229" spans="1:3" x14ac:dyDescent="0.3">
      <c r="A229" s="79">
        <v>228</v>
      </c>
      <c r="B229" s="13"/>
      <c r="C229" s="12"/>
    </row>
    <row r="230" spans="1:3" x14ac:dyDescent="0.3">
      <c r="A230" s="79">
        <v>229</v>
      </c>
      <c r="B230" s="13"/>
      <c r="C230" s="12"/>
    </row>
    <row r="231" spans="1:3" x14ac:dyDescent="0.3">
      <c r="A231" s="79">
        <v>230</v>
      </c>
      <c r="B231" s="13"/>
      <c r="C231" s="12"/>
    </row>
    <row r="232" spans="1:3" x14ac:dyDescent="0.3">
      <c r="A232" s="79">
        <v>231</v>
      </c>
      <c r="B232" s="81" t="s">
        <v>273</v>
      </c>
      <c r="C232" s="81" t="s">
        <v>59</v>
      </c>
    </row>
    <row r="233" spans="1:3" x14ac:dyDescent="0.3">
      <c r="A233" s="79">
        <v>232</v>
      </c>
      <c r="B233" s="81" t="s">
        <v>88</v>
      </c>
      <c r="C233" s="81" t="s">
        <v>59</v>
      </c>
    </row>
    <row r="234" spans="1:3" x14ac:dyDescent="0.3">
      <c r="A234" s="79">
        <v>233</v>
      </c>
      <c r="B234" s="81" t="s">
        <v>109</v>
      </c>
      <c r="C234" s="81" t="s">
        <v>59</v>
      </c>
    </row>
    <row r="235" spans="1:3" x14ac:dyDescent="0.3">
      <c r="A235" s="79">
        <v>234</v>
      </c>
      <c r="B235" s="82" t="s">
        <v>274</v>
      </c>
      <c r="C235" s="81" t="s">
        <v>59</v>
      </c>
    </row>
    <row r="236" spans="1:3" x14ac:dyDescent="0.3">
      <c r="A236" s="79">
        <v>235</v>
      </c>
      <c r="B236" s="82" t="s">
        <v>275</v>
      </c>
      <c r="C236" s="81" t="s">
        <v>59</v>
      </c>
    </row>
    <row r="237" spans="1:3" x14ac:dyDescent="0.3">
      <c r="A237" s="79">
        <v>236</v>
      </c>
      <c r="B237" s="82" t="s">
        <v>276</v>
      </c>
      <c r="C237" s="81" t="s">
        <v>59</v>
      </c>
    </row>
    <row r="238" spans="1:3" x14ac:dyDescent="0.3">
      <c r="A238" s="79">
        <v>237</v>
      </c>
      <c r="B238" s="81" t="s">
        <v>84</v>
      </c>
      <c r="C238" s="81" t="s">
        <v>59</v>
      </c>
    </row>
    <row r="239" spans="1:3" x14ac:dyDescent="0.3">
      <c r="A239" s="79">
        <v>238</v>
      </c>
      <c r="B239" s="81" t="s">
        <v>85</v>
      </c>
      <c r="C239" s="81" t="s">
        <v>59</v>
      </c>
    </row>
    <row r="240" spans="1:3" x14ac:dyDescent="0.3">
      <c r="A240" s="79">
        <v>239</v>
      </c>
      <c r="B240" s="81" t="s">
        <v>277</v>
      </c>
      <c r="C240" s="81" t="s">
        <v>59</v>
      </c>
    </row>
    <row r="241" spans="1:3" x14ac:dyDescent="0.3">
      <c r="A241" s="79">
        <v>240</v>
      </c>
      <c r="B241" s="81" t="s">
        <v>278</v>
      </c>
      <c r="C241" s="81" t="s">
        <v>59</v>
      </c>
    </row>
    <row r="242" spans="1:3" x14ac:dyDescent="0.3">
      <c r="A242" s="79">
        <v>241</v>
      </c>
      <c r="B242" s="81" t="s">
        <v>87</v>
      </c>
      <c r="C242" s="81" t="s">
        <v>59</v>
      </c>
    </row>
    <row r="243" spans="1:3" x14ac:dyDescent="0.3">
      <c r="A243" s="79">
        <v>242</v>
      </c>
      <c r="B243" s="81" t="s">
        <v>279</v>
      </c>
      <c r="C243" s="81" t="s">
        <v>59</v>
      </c>
    </row>
    <row r="244" spans="1:3" x14ac:dyDescent="0.3">
      <c r="A244" s="79">
        <v>243</v>
      </c>
      <c r="B244" s="81" t="s">
        <v>102</v>
      </c>
      <c r="C244" s="81" t="s">
        <v>59</v>
      </c>
    </row>
    <row r="245" spans="1:3" x14ac:dyDescent="0.3">
      <c r="A245" s="79">
        <v>244</v>
      </c>
      <c r="B245" s="81" t="s">
        <v>280</v>
      </c>
      <c r="C245" s="81" t="s">
        <v>59</v>
      </c>
    </row>
    <row r="246" spans="1:3" x14ac:dyDescent="0.3">
      <c r="A246" s="79">
        <v>245</v>
      </c>
      <c r="B246" s="81" t="s">
        <v>281</v>
      </c>
      <c r="C246" s="81" t="s">
        <v>59</v>
      </c>
    </row>
    <row r="247" spans="1:3" x14ac:dyDescent="0.3">
      <c r="A247" s="79">
        <v>246</v>
      </c>
      <c r="B247" s="81" t="s">
        <v>89</v>
      </c>
      <c r="C247" s="81" t="s">
        <v>59</v>
      </c>
    </row>
    <row r="248" spans="1:3" x14ac:dyDescent="0.3">
      <c r="A248" s="79">
        <v>247</v>
      </c>
      <c r="B248" s="81" t="s">
        <v>282</v>
      </c>
      <c r="C248" s="81" t="s">
        <v>59</v>
      </c>
    </row>
    <row r="249" spans="1:3" x14ac:dyDescent="0.3">
      <c r="A249" s="79">
        <v>248</v>
      </c>
      <c r="B249" s="81" t="s">
        <v>82</v>
      </c>
      <c r="C249" s="81" t="s">
        <v>59</v>
      </c>
    </row>
    <row r="250" spans="1:3" x14ac:dyDescent="0.3">
      <c r="A250" s="79">
        <v>249</v>
      </c>
      <c r="B250" s="81" t="s">
        <v>283</v>
      </c>
      <c r="C250" s="81" t="s">
        <v>59</v>
      </c>
    </row>
    <row r="251" spans="1:3" x14ac:dyDescent="0.3">
      <c r="A251" s="79">
        <v>250</v>
      </c>
      <c r="B251" s="81" t="s">
        <v>284</v>
      </c>
      <c r="C251" s="81" t="s">
        <v>59</v>
      </c>
    </row>
    <row r="252" spans="1:3" x14ac:dyDescent="0.3">
      <c r="A252" s="79">
        <v>251</v>
      </c>
      <c r="B252" s="81" t="s">
        <v>285</v>
      </c>
      <c r="C252" s="81" t="s">
        <v>59</v>
      </c>
    </row>
    <row r="253" spans="1:3" x14ac:dyDescent="0.3">
      <c r="A253" s="79">
        <v>252</v>
      </c>
      <c r="B253" s="81" t="s">
        <v>107</v>
      </c>
      <c r="C253" s="81" t="s">
        <v>59</v>
      </c>
    </row>
    <row r="254" spans="1:3" x14ac:dyDescent="0.3">
      <c r="A254" s="79">
        <v>253</v>
      </c>
      <c r="B254" s="81" t="s">
        <v>104</v>
      </c>
      <c r="C254" s="81" t="s">
        <v>59</v>
      </c>
    </row>
    <row r="255" spans="1:3" x14ac:dyDescent="0.3">
      <c r="A255" s="79">
        <v>254</v>
      </c>
      <c r="B255" s="81" t="s">
        <v>286</v>
      </c>
      <c r="C255" s="81" t="s">
        <v>59</v>
      </c>
    </row>
    <row r="256" spans="1:3" x14ac:dyDescent="0.3">
      <c r="A256" s="79">
        <v>255</v>
      </c>
      <c r="B256" s="81" t="s">
        <v>287</v>
      </c>
      <c r="C256" s="81" t="s">
        <v>59</v>
      </c>
    </row>
    <row r="257" spans="1:3" x14ac:dyDescent="0.3">
      <c r="A257" s="79">
        <v>256</v>
      </c>
      <c r="B257" s="81" t="s">
        <v>288</v>
      </c>
      <c r="C257" s="81" t="s">
        <v>59</v>
      </c>
    </row>
    <row r="258" spans="1:3" x14ac:dyDescent="0.3">
      <c r="A258" s="79">
        <v>257</v>
      </c>
      <c r="B258" s="81" t="s">
        <v>289</v>
      </c>
      <c r="C258" s="81" t="s">
        <v>59</v>
      </c>
    </row>
    <row r="259" spans="1:3" x14ac:dyDescent="0.3">
      <c r="A259" s="79">
        <v>258</v>
      </c>
      <c r="B259" s="81" t="s">
        <v>290</v>
      </c>
      <c r="C259" s="81" t="s">
        <v>59</v>
      </c>
    </row>
    <row r="260" spans="1:3" x14ac:dyDescent="0.3">
      <c r="A260" s="79">
        <v>259</v>
      </c>
      <c r="B260" s="81" t="s">
        <v>291</v>
      </c>
      <c r="C260" s="81" t="s">
        <v>59</v>
      </c>
    </row>
    <row r="261" spans="1:3" x14ac:dyDescent="0.3">
      <c r="A261" s="79">
        <v>260</v>
      </c>
      <c r="B261" s="81" t="s">
        <v>292</v>
      </c>
      <c r="C261" s="81" t="s">
        <v>59</v>
      </c>
    </row>
    <row r="262" spans="1:3" x14ac:dyDescent="0.3">
      <c r="A262" s="79">
        <v>261</v>
      </c>
      <c r="B262" s="82" t="s">
        <v>293</v>
      </c>
      <c r="C262" s="81" t="s">
        <v>59</v>
      </c>
    </row>
    <row r="263" spans="1:3" x14ac:dyDescent="0.3">
      <c r="A263" s="79">
        <v>262</v>
      </c>
      <c r="B263" s="82" t="s">
        <v>294</v>
      </c>
      <c r="C263" s="81" t="s">
        <v>59</v>
      </c>
    </row>
    <row r="264" spans="1:3" x14ac:dyDescent="0.3">
      <c r="A264" s="79">
        <v>263</v>
      </c>
      <c r="B264" s="82" t="s">
        <v>295</v>
      </c>
      <c r="C264" s="81" t="s">
        <v>59</v>
      </c>
    </row>
    <row r="265" spans="1:3" x14ac:dyDescent="0.3">
      <c r="A265" s="79">
        <v>264</v>
      </c>
      <c r="B265" s="81" t="s">
        <v>296</v>
      </c>
      <c r="C265" s="81" t="s">
        <v>59</v>
      </c>
    </row>
    <row r="266" spans="1:3" x14ac:dyDescent="0.3">
      <c r="A266" s="79">
        <v>265</v>
      </c>
      <c r="B266" s="81" t="s">
        <v>297</v>
      </c>
      <c r="C266" s="81" t="s">
        <v>59</v>
      </c>
    </row>
    <row r="267" spans="1:3" x14ac:dyDescent="0.3">
      <c r="A267" s="79">
        <v>266</v>
      </c>
      <c r="B267" s="81" t="s">
        <v>298</v>
      </c>
      <c r="C267" s="81" t="s">
        <v>59</v>
      </c>
    </row>
    <row r="268" spans="1:3" x14ac:dyDescent="0.3">
      <c r="A268" s="13">
        <v>267</v>
      </c>
      <c r="B268" s="51" t="s">
        <v>82</v>
      </c>
      <c r="C268" s="12" t="s">
        <v>59</v>
      </c>
    </row>
    <row r="269" spans="1:3" x14ac:dyDescent="0.3">
      <c r="A269" s="13">
        <v>268</v>
      </c>
      <c r="B269" s="51" t="s">
        <v>103</v>
      </c>
      <c r="C269" s="12" t="s">
        <v>59</v>
      </c>
    </row>
    <row r="270" spans="1:3" x14ac:dyDescent="0.3">
      <c r="A270" s="13">
        <v>269</v>
      </c>
      <c r="B270" s="51" t="s">
        <v>83</v>
      </c>
      <c r="C270" s="12" t="s">
        <v>59</v>
      </c>
    </row>
    <row r="271" spans="1:3" x14ac:dyDescent="0.3">
      <c r="A271" s="13">
        <v>270</v>
      </c>
      <c r="B271" s="51" t="s">
        <v>104</v>
      </c>
      <c r="C271" s="12" t="s">
        <v>59</v>
      </c>
    </row>
    <row r="272" spans="1:3" x14ac:dyDescent="0.3">
      <c r="A272" s="13">
        <v>271</v>
      </c>
      <c r="B272" s="51" t="s">
        <v>86</v>
      </c>
      <c r="C272" s="12" t="s">
        <v>59</v>
      </c>
    </row>
    <row r="273" spans="1:3" x14ac:dyDescent="0.3">
      <c r="A273" s="13">
        <v>272</v>
      </c>
      <c r="B273" s="51" t="s">
        <v>88</v>
      </c>
      <c r="C273" s="12" t="s">
        <v>59</v>
      </c>
    </row>
    <row r="274" spans="1:3" x14ac:dyDescent="0.3">
      <c r="A274" s="13">
        <v>273</v>
      </c>
      <c r="B274" s="51" t="s">
        <v>89</v>
      </c>
      <c r="C274" s="12" t="s">
        <v>59</v>
      </c>
    </row>
    <row r="275" spans="1:3" x14ac:dyDescent="0.3">
      <c r="A275" s="13">
        <v>274</v>
      </c>
      <c r="B275" s="51" t="s">
        <v>87</v>
      </c>
      <c r="C275" s="12" t="s">
        <v>59</v>
      </c>
    </row>
    <row r="276" spans="1:3" x14ac:dyDescent="0.3">
      <c r="A276" s="13">
        <v>275</v>
      </c>
      <c r="B276" s="51" t="s">
        <v>105</v>
      </c>
      <c r="C276" s="12" t="s">
        <v>59</v>
      </c>
    </row>
    <row r="277" spans="1:3" x14ac:dyDescent="0.3">
      <c r="A277" s="13">
        <v>276</v>
      </c>
      <c r="B277" s="51" t="s">
        <v>106</v>
      </c>
      <c r="C277" s="12" t="s">
        <v>59</v>
      </c>
    </row>
    <row r="278" spans="1:3" x14ac:dyDescent="0.3">
      <c r="A278" s="13">
        <v>277</v>
      </c>
      <c r="B278" s="51" t="s">
        <v>84</v>
      </c>
      <c r="C278" s="12" t="s">
        <v>59</v>
      </c>
    </row>
    <row r="279" spans="1:3" x14ac:dyDescent="0.3">
      <c r="A279" s="13">
        <v>278</v>
      </c>
      <c r="B279" s="51" t="s">
        <v>85</v>
      </c>
      <c r="C279" s="12" t="s">
        <v>59</v>
      </c>
    </row>
    <row r="280" spans="1:3" x14ac:dyDescent="0.3">
      <c r="A280" s="13">
        <v>279</v>
      </c>
      <c r="B280" s="51" t="s">
        <v>107</v>
      </c>
      <c r="C280" s="12" t="s">
        <v>59</v>
      </c>
    </row>
    <row r="281" spans="1:3" x14ac:dyDescent="0.3">
      <c r="A281" s="13">
        <v>280</v>
      </c>
      <c r="B281" s="51" t="s">
        <v>108</v>
      </c>
      <c r="C281" s="12" t="s">
        <v>59</v>
      </c>
    </row>
    <row r="282" spans="1:3" x14ac:dyDescent="0.3">
      <c r="A282" s="13">
        <v>281</v>
      </c>
      <c r="B282" s="13"/>
      <c r="C282" s="12"/>
    </row>
    <row r="283" spans="1:3" x14ac:dyDescent="0.3">
      <c r="A283" s="13">
        <v>282</v>
      </c>
      <c r="B283" s="13"/>
      <c r="C283" s="12"/>
    </row>
    <row r="284" spans="1:3" x14ac:dyDescent="0.3">
      <c r="A284" s="13">
        <v>283</v>
      </c>
      <c r="B284" s="13"/>
      <c r="C284" s="12"/>
    </row>
    <row r="285" spans="1:3" x14ac:dyDescent="0.3">
      <c r="A285" s="13">
        <v>284</v>
      </c>
      <c r="B285" s="13"/>
      <c r="C285" s="12"/>
    </row>
    <row r="286" spans="1:3" x14ac:dyDescent="0.3">
      <c r="A286" s="13">
        <v>285</v>
      </c>
      <c r="B286" s="13"/>
      <c r="C286" s="12"/>
    </row>
    <row r="287" spans="1:3" x14ac:dyDescent="0.3">
      <c r="A287" s="13">
        <v>286</v>
      </c>
      <c r="B287" s="13"/>
      <c r="C287" s="12"/>
    </row>
    <row r="288" spans="1:3" x14ac:dyDescent="0.3">
      <c r="A288" s="13">
        <v>287</v>
      </c>
      <c r="B288" s="13"/>
      <c r="C288" s="12"/>
    </row>
    <row r="289" spans="1:3" x14ac:dyDescent="0.3">
      <c r="A289" s="13">
        <v>288</v>
      </c>
      <c r="B289" s="13"/>
      <c r="C289" s="12"/>
    </row>
    <row r="290" spans="1:3" x14ac:dyDescent="0.3">
      <c r="A290" s="13">
        <v>289</v>
      </c>
      <c r="B290" s="13"/>
      <c r="C290" s="12"/>
    </row>
    <row r="291" spans="1:3" x14ac:dyDescent="0.3">
      <c r="A291" s="13">
        <v>290</v>
      </c>
      <c r="B291" s="13"/>
      <c r="C291" s="12"/>
    </row>
    <row r="292" spans="1:3" x14ac:dyDescent="0.3">
      <c r="A292" s="13">
        <v>291</v>
      </c>
      <c r="B292" s="13"/>
      <c r="C292" s="12"/>
    </row>
    <row r="293" spans="1:3" x14ac:dyDescent="0.3">
      <c r="A293" s="13">
        <v>292</v>
      </c>
      <c r="B293" s="13"/>
      <c r="C293" s="12"/>
    </row>
    <row r="294" spans="1:3" x14ac:dyDescent="0.3">
      <c r="A294" s="13">
        <v>293</v>
      </c>
      <c r="B294" s="13"/>
      <c r="C294" s="12"/>
    </row>
    <row r="295" spans="1:3" x14ac:dyDescent="0.3">
      <c r="A295" s="13">
        <v>294</v>
      </c>
      <c r="B295" s="13"/>
      <c r="C295" s="12"/>
    </row>
    <row r="296" spans="1:3" x14ac:dyDescent="0.3">
      <c r="A296" s="13">
        <v>295</v>
      </c>
      <c r="B296" s="13"/>
      <c r="C296" s="12"/>
    </row>
    <row r="297" spans="1:3" x14ac:dyDescent="0.3">
      <c r="A297" s="13">
        <v>296</v>
      </c>
      <c r="B297" s="13"/>
      <c r="C297" s="12"/>
    </row>
    <row r="298" spans="1:3" x14ac:dyDescent="0.3">
      <c r="A298" s="13">
        <v>297</v>
      </c>
      <c r="B298" s="13"/>
      <c r="C298" s="12"/>
    </row>
    <row r="299" spans="1:3" x14ac:dyDescent="0.3">
      <c r="A299" s="13">
        <v>298</v>
      </c>
      <c r="B299" s="13"/>
      <c r="C299" s="12"/>
    </row>
    <row r="300" spans="1:3" x14ac:dyDescent="0.3">
      <c r="A300" s="13">
        <v>299</v>
      </c>
      <c r="B300" s="13"/>
      <c r="C300" s="12"/>
    </row>
    <row r="301" spans="1:3" x14ac:dyDescent="0.3">
      <c r="A301" s="13">
        <v>300</v>
      </c>
      <c r="B301" s="13"/>
      <c r="C301" s="12"/>
    </row>
  </sheetData>
  <pageMargins left="0.7" right="0.7" top="0.75" bottom="0.75" header="0.3" footer="0.3"/>
  <pageSetup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2445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8</vt:i4>
      </vt:variant>
    </vt:vector>
  </HeadingPairs>
  <TitlesOfParts>
    <vt:vector size="17" baseType="lpstr">
      <vt:lpstr>Match Score</vt:lpstr>
      <vt:lpstr>U11 Girls</vt:lpstr>
      <vt:lpstr>U11 Boys</vt:lpstr>
      <vt:lpstr>U13 Girls</vt:lpstr>
      <vt:lpstr>U13 Boys</vt:lpstr>
      <vt:lpstr>U15 Girls</vt:lpstr>
      <vt:lpstr>U15 Boys</vt:lpstr>
      <vt:lpstr>Non-Scoring</vt:lpstr>
      <vt:lpstr>Athletes</vt:lpstr>
      <vt:lpstr>'Non-Scoring'!Print_Area</vt:lpstr>
      <vt:lpstr>'U11 Boys'!Print_Area</vt:lpstr>
      <vt:lpstr>'U11 Girls'!Print_Area</vt:lpstr>
      <vt:lpstr>'U13 Boys'!Print_Area</vt:lpstr>
      <vt:lpstr>'U13 Girls'!Print_Area</vt:lpstr>
      <vt:lpstr>'U15 Boys'!Print_Area</vt:lpstr>
      <vt:lpstr>'U15 Girls'!Print_Area</vt:lpstr>
      <vt:lpstr>'Non-Scoring'!Print_Titles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Gavin Stephens</dc:creator>
  <cp:lastModifiedBy>Kate Matthews</cp:lastModifiedBy>
  <cp:revision>49</cp:revision>
  <cp:lastPrinted>2022-10-31T11:20:13Z</cp:lastPrinted>
  <dcterms:created xsi:type="dcterms:W3CDTF">2020-02-18T14:01:09Z</dcterms:created>
  <dcterms:modified xsi:type="dcterms:W3CDTF">2022-11-14T10:32:38Z</dcterms:modified>
</cp:coreProperties>
</file>