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2022\"/>
    </mc:Choice>
  </mc:AlternateContent>
  <xr:revisionPtr revIDLastSave="0" documentId="8_{24C22A79-D607-4C1B-9384-60C4749FE065}" xr6:coauthVersionLast="47" xr6:coauthVersionMax="47" xr10:uidLastSave="{00000000-0000-0000-0000-000000000000}"/>
  <bookViews>
    <workbookView xWindow="-108" yWindow="-108" windowWidth="23256" windowHeight="12576" tabRatio="693" activeTab="5" xr2:uid="{00000000-000D-0000-FFFF-FFFF00000000}"/>
  </bookViews>
  <sheets>
    <sheet name="Match Score" sheetId="1" r:id="rId1"/>
    <sheet name="U11 Girls" sheetId="13" r:id="rId2"/>
    <sheet name="U11 Boys" sheetId="8" r:id="rId3"/>
    <sheet name="U13 Girls" sheetId="9" r:id="rId4"/>
    <sheet name="U13 Boys" sheetId="10" r:id="rId5"/>
    <sheet name="U15 Girls" sheetId="11" r:id="rId6"/>
    <sheet name="U15 Boys" sheetId="12" r:id="rId7"/>
    <sheet name="Non-Scoring" sheetId="6" r:id="rId8"/>
    <sheet name="Athletes" sheetId="14" r:id="rId9"/>
  </sheets>
  <definedNames>
    <definedName name="_xlnm._FilterDatabase" localSheetId="7" hidden="1">'Non-Scoring'!$A$1:$AMJ$1</definedName>
    <definedName name="_xlnm._FilterDatabase" localSheetId="1" hidden="1">'U11 Girls'!$A$1:$Q$1</definedName>
    <definedName name="_xlnm.Print_Area" localSheetId="2">'U11 Boys'!$A$1:$I$46</definedName>
    <definedName name="_xlnm.Print_Area" localSheetId="1">'U11 Girls'!$A$1:$I$46</definedName>
    <definedName name="_xlnm.Print_Area" localSheetId="4">'U13 Boys'!$A$1:$I$54</definedName>
    <definedName name="_xlnm.Print_Area" localSheetId="3">'U13 Girls'!$A$1:$I$54</definedName>
    <definedName name="_xlnm.Print_Area" localSheetId="6">'U15 Boys'!$A$1:$I$54</definedName>
    <definedName name="_xlnm.Print_Area" localSheetId="5">'U15 Girls'!$A$1:$I$54</definedName>
    <definedName name="_xlnm.Print_Titles" localSheetId="7">'Non-Scoring'!$1:$1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1" i="10" l="1"/>
  <c r="F52" i="10"/>
  <c r="H16" i="6"/>
  <c r="I12" i="6"/>
  <c r="H12" i="6"/>
  <c r="G12" i="6"/>
  <c r="I8" i="6"/>
  <c r="H8" i="6"/>
  <c r="G8" i="6"/>
  <c r="F8" i="6"/>
  <c r="E8" i="6"/>
  <c r="D8" i="6"/>
  <c r="C8" i="6"/>
  <c r="J7" i="6"/>
  <c r="I7" i="6"/>
  <c r="H7" i="6"/>
  <c r="G7" i="6"/>
  <c r="F7" i="6"/>
  <c r="E7" i="6"/>
  <c r="D7" i="6"/>
  <c r="C7" i="6"/>
  <c r="H44" i="11"/>
  <c r="I52" i="6"/>
  <c r="C52" i="6"/>
  <c r="G52" i="6"/>
  <c r="H52" i="6"/>
  <c r="D52" i="6"/>
  <c r="I40" i="13"/>
  <c r="I4" i="11"/>
  <c r="I4" i="10"/>
  <c r="H8" i="13"/>
  <c r="G8" i="13"/>
  <c r="G20" i="12"/>
  <c r="I32" i="13"/>
  <c r="D43" i="10"/>
  <c r="E43" i="10"/>
  <c r="D44" i="10"/>
  <c r="E44" i="10"/>
  <c r="G40" i="10"/>
  <c r="G39" i="10"/>
  <c r="G56" i="6"/>
  <c r="I32" i="10"/>
  <c r="E24" i="10"/>
  <c r="J32" i="6"/>
  <c r="I32" i="6"/>
  <c r="H32" i="6"/>
  <c r="G32" i="6"/>
  <c r="I24" i="13"/>
  <c r="H24" i="13"/>
  <c r="G52" i="11"/>
  <c r="I48" i="11"/>
  <c r="G16" i="11"/>
  <c r="I12" i="11"/>
  <c r="I16" i="9"/>
  <c r="I16" i="8"/>
  <c r="I12" i="9"/>
  <c r="I12" i="8"/>
  <c r="D72" i="6" l="1"/>
  <c r="C72" i="6"/>
  <c r="C68" i="6"/>
  <c r="C64" i="6"/>
  <c r="C60" i="6"/>
  <c r="F56" i="6"/>
  <c r="E56" i="6"/>
  <c r="D56" i="6"/>
  <c r="C56" i="6"/>
  <c r="F52" i="6"/>
  <c r="E52" i="6"/>
  <c r="G48" i="6"/>
  <c r="F48" i="6"/>
  <c r="E48" i="6"/>
  <c r="D48" i="6"/>
  <c r="C48" i="6"/>
  <c r="D44" i="6"/>
  <c r="C44" i="6"/>
  <c r="D40" i="6"/>
  <c r="C40" i="6"/>
  <c r="C36" i="6"/>
  <c r="F36" i="6"/>
  <c r="E36" i="6"/>
  <c r="D36" i="6"/>
  <c r="F32" i="6"/>
  <c r="E32" i="6"/>
  <c r="D32" i="6"/>
  <c r="C32" i="6"/>
  <c r="L28" i="6"/>
  <c r="K28" i="6"/>
  <c r="J28" i="6"/>
  <c r="I28" i="6"/>
  <c r="H28" i="6"/>
  <c r="G28" i="6"/>
  <c r="F28" i="6"/>
  <c r="E28" i="6"/>
  <c r="D28" i="6"/>
  <c r="C28" i="6"/>
  <c r="H24" i="6"/>
  <c r="G24" i="6"/>
  <c r="F24" i="6"/>
  <c r="E24" i="6"/>
  <c r="D24" i="6"/>
  <c r="C24" i="6"/>
  <c r="H20" i="6"/>
  <c r="G20" i="6"/>
  <c r="F20" i="6"/>
  <c r="E20" i="6"/>
  <c r="D20" i="6"/>
  <c r="C20" i="6"/>
  <c r="G16" i="6"/>
  <c r="F16" i="6"/>
  <c r="E16" i="6"/>
  <c r="D16" i="6"/>
  <c r="C16" i="6"/>
  <c r="F12" i="6"/>
  <c r="E12" i="6"/>
  <c r="D12" i="6"/>
  <c r="C12" i="6"/>
  <c r="I4" i="6"/>
  <c r="H4" i="6"/>
  <c r="G4" i="6"/>
  <c r="F4" i="6"/>
  <c r="E4" i="6"/>
  <c r="D4" i="6"/>
  <c r="C4" i="6"/>
  <c r="F52" i="12"/>
  <c r="E52" i="12"/>
  <c r="D52" i="12"/>
  <c r="C52" i="12"/>
  <c r="F48" i="12"/>
  <c r="E48" i="12"/>
  <c r="D48" i="12"/>
  <c r="C48" i="12"/>
  <c r="F44" i="12"/>
  <c r="E44" i="12"/>
  <c r="D44" i="12"/>
  <c r="C44" i="12"/>
  <c r="G40" i="12"/>
  <c r="F40" i="12"/>
  <c r="E40" i="12"/>
  <c r="D40" i="12"/>
  <c r="C40" i="12"/>
  <c r="F36" i="12"/>
  <c r="E36" i="12"/>
  <c r="D36" i="12"/>
  <c r="C36" i="12"/>
  <c r="F32" i="12"/>
  <c r="E32" i="12"/>
  <c r="D32" i="12"/>
  <c r="C32" i="12"/>
  <c r="E24" i="12"/>
  <c r="D24" i="12"/>
  <c r="C24" i="12"/>
  <c r="F20" i="12"/>
  <c r="E20" i="12"/>
  <c r="D20" i="12"/>
  <c r="C20" i="12"/>
  <c r="F16" i="12"/>
  <c r="E16" i="12"/>
  <c r="D16" i="12"/>
  <c r="C16" i="12"/>
  <c r="G12" i="12"/>
  <c r="F12" i="12"/>
  <c r="E12" i="12"/>
  <c r="D12" i="12"/>
  <c r="C12" i="12"/>
  <c r="G8" i="12"/>
  <c r="F8" i="12"/>
  <c r="E8" i="12"/>
  <c r="D8" i="12"/>
  <c r="C8" i="12"/>
  <c r="H4" i="12"/>
  <c r="G4" i="12"/>
  <c r="F4" i="12"/>
  <c r="E4" i="12"/>
  <c r="D4" i="12"/>
  <c r="C4" i="12"/>
  <c r="F52" i="11"/>
  <c r="E52" i="11"/>
  <c r="D52" i="11"/>
  <c r="C52" i="11"/>
  <c r="H48" i="11"/>
  <c r="G48" i="11"/>
  <c r="F48" i="11"/>
  <c r="E48" i="11"/>
  <c r="D48" i="11"/>
  <c r="C48" i="11"/>
  <c r="G44" i="11"/>
  <c r="F44" i="11"/>
  <c r="E44" i="11"/>
  <c r="D44" i="11"/>
  <c r="C44" i="11"/>
  <c r="H40" i="11"/>
  <c r="G40" i="11"/>
  <c r="F40" i="11"/>
  <c r="E40" i="11"/>
  <c r="D40" i="11"/>
  <c r="C40" i="11"/>
  <c r="G36" i="11"/>
  <c r="F36" i="11"/>
  <c r="E36" i="11"/>
  <c r="D36" i="11"/>
  <c r="C36" i="11"/>
  <c r="H32" i="11"/>
  <c r="G32" i="11"/>
  <c r="F32" i="11"/>
  <c r="E32" i="11"/>
  <c r="D32" i="11"/>
  <c r="C32" i="11"/>
  <c r="E24" i="11"/>
  <c r="D24" i="11"/>
  <c r="C24" i="11"/>
  <c r="F20" i="11"/>
  <c r="E20" i="11"/>
  <c r="D20" i="11"/>
  <c r="C20" i="11"/>
  <c r="F16" i="11"/>
  <c r="E16" i="11"/>
  <c r="D16" i="11"/>
  <c r="C16" i="11"/>
  <c r="H12" i="11"/>
  <c r="G12" i="11"/>
  <c r="F12" i="11"/>
  <c r="E12" i="11"/>
  <c r="D12" i="11"/>
  <c r="C12" i="11"/>
  <c r="G8" i="11"/>
  <c r="F8" i="11"/>
  <c r="E8" i="11"/>
  <c r="D8" i="11"/>
  <c r="C8" i="11"/>
  <c r="H4" i="11"/>
  <c r="G4" i="11"/>
  <c r="F4" i="11"/>
  <c r="E4" i="11"/>
  <c r="D4" i="11"/>
  <c r="C4" i="11"/>
  <c r="E52" i="10"/>
  <c r="D52" i="10"/>
  <c r="C52" i="10"/>
  <c r="H48" i="10"/>
  <c r="G48" i="10"/>
  <c r="F48" i="10"/>
  <c r="E48" i="10"/>
  <c r="D48" i="10"/>
  <c r="C48" i="10"/>
  <c r="G44" i="10"/>
  <c r="F44" i="10"/>
  <c r="C44" i="10"/>
  <c r="F40" i="10"/>
  <c r="E40" i="10"/>
  <c r="D40" i="10"/>
  <c r="C40" i="10"/>
  <c r="G36" i="10"/>
  <c r="F36" i="10"/>
  <c r="E36" i="10"/>
  <c r="D36" i="10"/>
  <c r="C36" i="10"/>
  <c r="H32" i="10"/>
  <c r="G32" i="10"/>
  <c r="F32" i="10"/>
  <c r="E32" i="10"/>
  <c r="D32" i="10"/>
  <c r="C32" i="10"/>
  <c r="D24" i="10"/>
  <c r="C24" i="10"/>
  <c r="F20" i="10"/>
  <c r="E20" i="10"/>
  <c r="D20" i="10"/>
  <c r="C20" i="10"/>
  <c r="F16" i="10"/>
  <c r="E16" i="10"/>
  <c r="D16" i="10"/>
  <c r="C16" i="10"/>
  <c r="H12" i="10"/>
  <c r="G12" i="10"/>
  <c r="F12" i="10"/>
  <c r="E12" i="10"/>
  <c r="D12" i="10"/>
  <c r="C12" i="10"/>
  <c r="G8" i="10"/>
  <c r="F8" i="10"/>
  <c r="E8" i="10"/>
  <c r="D8" i="10"/>
  <c r="C8" i="10"/>
  <c r="H4" i="10"/>
  <c r="G4" i="10"/>
  <c r="F4" i="10"/>
  <c r="E4" i="10"/>
  <c r="D4" i="10"/>
  <c r="C4" i="10"/>
  <c r="H52" i="9"/>
  <c r="G52" i="9"/>
  <c r="F52" i="9"/>
  <c r="E52" i="9"/>
  <c r="D52" i="9"/>
  <c r="C52" i="9"/>
  <c r="H48" i="9"/>
  <c r="G48" i="9"/>
  <c r="F48" i="9"/>
  <c r="E48" i="9"/>
  <c r="D48" i="9"/>
  <c r="C48" i="9"/>
  <c r="G44" i="9"/>
  <c r="F44" i="9"/>
  <c r="E44" i="9"/>
  <c r="D44" i="9"/>
  <c r="C44" i="9"/>
  <c r="H40" i="9"/>
  <c r="G40" i="9"/>
  <c r="F40" i="9"/>
  <c r="E40" i="9"/>
  <c r="D40" i="9"/>
  <c r="C40" i="9"/>
  <c r="G36" i="9"/>
  <c r="F36" i="9"/>
  <c r="E36" i="9"/>
  <c r="D36" i="9"/>
  <c r="C36" i="9"/>
  <c r="H32" i="9"/>
  <c r="G32" i="9"/>
  <c r="F32" i="9"/>
  <c r="E32" i="9"/>
  <c r="D32" i="9"/>
  <c r="C32" i="9"/>
  <c r="E24" i="9"/>
  <c r="D24" i="9"/>
  <c r="C24" i="9"/>
  <c r="G20" i="9"/>
  <c r="F20" i="9"/>
  <c r="E20" i="9"/>
  <c r="D20" i="9"/>
  <c r="C20" i="9"/>
  <c r="H16" i="9"/>
  <c r="G16" i="9"/>
  <c r="F16" i="9"/>
  <c r="E16" i="9"/>
  <c r="D16" i="9"/>
  <c r="C16" i="9"/>
  <c r="H12" i="9"/>
  <c r="G12" i="9"/>
  <c r="F12" i="9"/>
  <c r="E12" i="9"/>
  <c r="D12" i="9"/>
  <c r="C12" i="9"/>
  <c r="G8" i="9"/>
  <c r="F8" i="9"/>
  <c r="E8" i="9"/>
  <c r="D8" i="9"/>
  <c r="C8" i="9"/>
  <c r="H4" i="9"/>
  <c r="G4" i="9"/>
  <c r="F4" i="9"/>
  <c r="E4" i="9"/>
  <c r="D4" i="9"/>
  <c r="C4" i="9"/>
  <c r="G44" i="8"/>
  <c r="F44" i="8"/>
  <c r="E44" i="8"/>
  <c r="D44" i="8"/>
  <c r="C44" i="8"/>
  <c r="I40" i="8"/>
  <c r="H40" i="8"/>
  <c r="G40" i="8"/>
  <c r="F40" i="8"/>
  <c r="E40" i="8"/>
  <c r="D40" i="8"/>
  <c r="C40" i="8"/>
  <c r="G36" i="8"/>
  <c r="F36" i="8"/>
  <c r="E36" i="8"/>
  <c r="D36" i="8"/>
  <c r="C36" i="8"/>
  <c r="I32" i="8"/>
  <c r="H32" i="8"/>
  <c r="G32" i="8"/>
  <c r="F32" i="8"/>
  <c r="E32" i="8"/>
  <c r="D32" i="8"/>
  <c r="C32" i="8"/>
  <c r="H28" i="8"/>
  <c r="G28" i="8"/>
  <c r="F28" i="8"/>
  <c r="E28" i="8"/>
  <c r="D28" i="8"/>
  <c r="C28" i="8"/>
  <c r="I24" i="8"/>
  <c r="H24" i="8"/>
  <c r="G24" i="8"/>
  <c r="F24" i="8"/>
  <c r="E24" i="8"/>
  <c r="D24" i="8"/>
  <c r="C24" i="8"/>
  <c r="H16" i="8"/>
  <c r="G16" i="8"/>
  <c r="F16" i="8"/>
  <c r="E16" i="8"/>
  <c r="D16" i="8"/>
  <c r="C16" i="8"/>
  <c r="H12" i="8"/>
  <c r="G12" i="8"/>
  <c r="F12" i="8"/>
  <c r="E12" i="8"/>
  <c r="D12" i="8"/>
  <c r="C12" i="8"/>
  <c r="I8" i="8"/>
  <c r="H8" i="8"/>
  <c r="G8" i="8"/>
  <c r="F8" i="8"/>
  <c r="E8" i="8"/>
  <c r="D8" i="8"/>
  <c r="C8" i="8"/>
  <c r="I4" i="8"/>
  <c r="H4" i="8"/>
  <c r="G4" i="8"/>
  <c r="F4" i="8"/>
  <c r="E4" i="8"/>
  <c r="D4" i="8"/>
  <c r="C4" i="8"/>
  <c r="F44" i="13"/>
  <c r="E44" i="13"/>
  <c r="D44" i="13"/>
  <c r="C44" i="13"/>
  <c r="H40" i="13"/>
  <c r="G40" i="13"/>
  <c r="F40" i="13"/>
  <c r="E40" i="13"/>
  <c r="D40" i="13"/>
  <c r="C40" i="13"/>
  <c r="F36" i="13"/>
  <c r="E36" i="13"/>
  <c r="D36" i="13"/>
  <c r="C36" i="13"/>
  <c r="H32" i="13"/>
  <c r="G32" i="13"/>
  <c r="F32" i="13"/>
  <c r="E32" i="13"/>
  <c r="D32" i="13"/>
  <c r="C32" i="13"/>
  <c r="F28" i="13"/>
  <c r="E28" i="13"/>
  <c r="D28" i="13"/>
  <c r="C28" i="13"/>
  <c r="G24" i="13"/>
  <c r="F24" i="13"/>
  <c r="E24" i="13"/>
  <c r="D24" i="13"/>
  <c r="C24" i="13"/>
  <c r="F16" i="13"/>
  <c r="E16" i="13"/>
  <c r="D16" i="13"/>
  <c r="C16" i="13"/>
  <c r="H12" i="13"/>
  <c r="G12" i="13"/>
  <c r="F12" i="13"/>
  <c r="E12" i="13"/>
  <c r="D12" i="13"/>
  <c r="C12" i="13"/>
  <c r="F8" i="13"/>
  <c r="E8" i="13"/>
  <c r="D8" i="13"/>
  <c r="C8" i="13"/>
  <c r="I4" i="13"/>
  <c r="H4" i="13"/>
  <c r="G4" i="13"/>
  <c r="F4" i="13"/>
  <c r="E4" i="13"/>
  <c r="D4" i="13"/>
  <c r="C4" i="13"/>
  <c r="Y53" i="12" l="1"/>
  <c r="X53" i="12"/>
  <c r="W53" i="12"/>
  <c r="I51" i="12"/>
  <c r="H51" i="12"/>
  <c r="G51" i="12"/>
  <c r="F51" i="12"/>
  <c r="E51" i="12"/>
  <c r="D51" i="12"/>
  <c r="C51" i="12"/>
  <c r="Y50" i="12" a="1"/>
  <c r="Y50" i="12" s="1"/>
  <c r="X50" i="12" a="1"/>
  <c r="X50" i="12" s="1"/>
  <c r="W50" i="12" a="1"/>
  <c r="W50" i="12" s="1"/>
  <c r="V50" i="12" a="1"/>
  <c r="V50" i="12" s="1"/>
  <c r="U50" i="12" a="1"/>
  <c r="U50" i="12" s="1"/>
  <c r="T50" i="12" a="1"/>
  <c r="T50" i="12" s="1"/>
  <c r="S50" i="12" a="1"/>
  <c r="S50" i="12" s="1"/>
  <c r="Y49" i="12"/>
  <c r="X49" i="12"/>
  <c r="I47" i="12"/>
  <c r="H47" i="12"/>
  <c r="G47" i="12"/>
  <c r="F47" i="12"/>
  <c r="E47" i="12"/>
  <c r="D47" i="12"/>
  <c r="C47" i="12"/>
  <c r="Y46" i="12" a="1"/>
  <c r="Y46" i="12" s="1"/>
  <c r="X46" i="12" a="1"/>
  <c r="X46" i="12" s="1"/>
  <c r="W46" i="12" a="1"/>
  <c r="W46" i="12" s="1"/>
  <c r="W49" i="12" s="1"/>
  <c r="V46" i="12" a="1"/>
  <c r="V46" i="12" s="1"/>
  <c r="U46" i="12" a="1"/>
  <c r="U46" i="12" s="1"/>
  <c r="T46" i="12" a="1"/>
  <c r="T46" i="12" s="1"/>
  <c r="S46" i="12" a="1"/>
  <c r="S46" i="12" s="1"/>
  <c r="Y45" i="12"/>
  <c r="X45" i="12"/>
  <c r="W45" i="12"/>
  <c r="I43" i="12"/>
  <c r="H43" i="12"/>
  <c r="G43" i="12"/>
  <c r="F43" i="12"/>
  <c r="E43" i="12"/>
  <c r="D43" i="12"/>
  <c r="C43" i="12"/>
  <c r="Y42" i="12" a="1"/>
  <c r="Y42" i="12" s="1"/>
  <c r="X42" i="12" a="1"/>
  <c r="X42" i="12" s="1"/>
  <c r="W42" i="12" a="1"/>
  <c r="W42" i="12" s="1"/>
  <c r="V42" i="12" a="1"/>
  <c r="V42" i="12" s="1"/>
  <c r="U42" i="12" a="1"/>
  <c r="U42" i="12" s="1"/>
  <c r="T42" i="12" a="1"/>
  <c r="T42" i="12" s="1"/>
  <c r="S42" i="12" a="1"/>
  <c r="S42" i="12" s="1"/>
  <c r="Y41" i="12"/>
  <c r="X41" i="12"/>
  <c r="I39" i="12"/>
  <c r="H39" i="12"/>
  <c r="G39" i="12"/>
  <c r="F39" i="12"/>
  <c r="E39" i="12"/>
  <c r="D39" i="12"/>
  <c r="C39" i="12"/>
  <c r="Y38" i="12" a="1"/>
  <c r="Y38" i="12" s="1"/>
  <c r="X38" i="12" a="1"/>
  <c r="X38" i="12" s="1"/>
  <c r="W38" i="12" a="1"/>
  <c r="W38" i="12" s="1"/>
  <c r="V38" i="12" a="1"/>
  <c r="V38" i="12" s="1"/>
  <c r="U38" i="12" a="1"/>
  <c r="U38" i="12" s="1"/>
  <c r="T38" i="12" a="1"/>
  <c r="T38" i="12" s="1"/>
  <c r="S38" i="12" a="1"/>
  <c r="S38" i="12" s="1"/>
  <c r="I35" i="12"/>
  <c r="H35" i="12"/>
  <c r="G35" i="12"/>
  <c r="F35" i="12"/>
  <c r="E35" i="12"/>
  <c r="D35" i="12"/>
  <c r="C35" i="12"/>
  <c r="Y34" i="12" a="1"/>
  <c r="Y34" i="12" s="1"/>
  <c r="X34" i="12" a="1"/>
  <c r="X34" i="12" s="1"/>
  <c r="W34" i="12" a="1"/>
  <c r="W34" i="12" s="1"/>
  <c r="V34" i="12" a="1"/>
  <c r="V34" i="12" s="1"/>
  <c r="U34" i="12" a="1"/>
  <c r="U34" i="12" s="1"/>
  <c r="T34" i="12" a="1"/>
  <c r="T34" i="12" s="1"/>
  <c r="S34" i="12" a="1"/>
  <c r="S34" i="12" s="1"/>
  <c r="I31" i="12"/>
  <c r="H31" i="12"/>
  <c r="G31" i="12"/>
  <c r="F31" i="12"/>
  <c r="E31" i="12"/>
  <c r="D31" i="12"/>
  <c r="C31" i="12"/>
  <c r="Y30" i="12" a="1"/>
  <c r="Y30" i="12" s="1"/>
  <c r="X30" i="12" a="1"/>
  <c r="X30" i="12" s="1"/>
  <c r="W30" i="12" a="1"/>
  <c r="W30" i="12" s="1"/>
  <c r="V30" i="12" a="1"/>
  <c r="V30" i="12" s="1"/>
  <c r="U30" i="12" a="1"/>
  <c r="U30" i="12" s="1"/>
  <c r="T30" i="12" a="1"/>
  <c r="T30" i="12" s="1"/>
  <c r="S30" i="12" a="1"/>
  <c r="S30" i="12" s="1"/>
  <c r="C3" i="6"/>
  <c r="D3" i="6"/>
  <c r="E3" i="6"/>
  <c r="F3" i="6"/>
  <c r="G3" i="6"/>
  <c r="H3" i="6"/>
  <c r="I3" i="6"/>
  <c r="C11" i="6"/>
  <c r="D11" i="6"/>
  <c r="E11" i="6"/>
  <c r="F11" i="6"/>
  <c r="G11" i="6"/>
  <c r="H11" i="6"/>
  <c r="I11" i="6"/>
  <c r="C15" i="6"/>
  <c r="D15" i="6"/>
  <c r="E15" i="6"/>
  <c r="F15" i="6"/>
  <c r="G15" i="6"/>
  <c r="H15" i="6"/>
  <c r="I15" i="6"/>
  <c r="C19" i="6"/>
  <c r="D19" i="6"/>
  <c r="E19" i="6"/>
  <c r="F19" i="6"/>
  <c r="G19" i="6"/>
  <c r="H19" i="6"/>
  <c r="I19" i="6"/>
  <c r="I43" i="13"/>
  <c r="H43" i="13"/>
  <c r="G43" i="13"/>
  <c r="F43" i="13"/>
  <c r="E43" i="13"/>
  <c r="D43" i="13"/>
  <c r="C43" i="13"/>
  <c r="I39" i="13"/>
  <c r="H39" i="13"/>
  <c r="G39" i="13"/>
  <c r="F39" i="13"/>
  <c r="E39" i="13"/>
  <c r="D39" i="13"/>
  <c r="C39" i="13"/>
  <c r="I35" i="13"/>
  <c r="H35" i="13"/>
  <c r="G35" i="13"/>
  <c r="F35" i="13"/>
  <c r="E35" i="13"/>
  <c r="D35" i="13"/>
  <c r="C35" i="13"/>
  <c r="I31" i="13"/>
  <c r="H31" i="13"/>
  <c r="G31" i="13"/>
  <c r="F31" i="13"/>
  <c r="E31" i="13"/>
  <c r="D31" i="13"/>
  <c r="C31" i="13"/>
  <c r="I27" i="13"/>
  <c r="H27" i="13"/>
  <c r="G27" i="13"/>
  <c r="F27" i="13"/>
  <c r="E27" i="13"/>
  <c r="D27" i="13"/>
  <c r="C27" i="13"/>
  <c r="I23" i="13"/>
  <c r="H23" i="13"/>
  <c r="G23" i="13"/>
  <c r="F23" i="13"/>
  <c r="E23" i="13"/>
  <c r="D23" i="13"/>
  <c r="C23" i="13"/>
  <c r="I15" i="13"/>
  <c r="H15" i="13"/>
  <c r="G15" i="13"/>
  <c r="F15" i="13"/>
  <c r="E15" i="13"/>
  <c r="D15" i="13"/>
  <c r="C15" i="13"/>
  <c r="I11" i="13"/>
  <c r="H11" i="13"/>
  <c r="G11" i="13"/>
  <c r="F11" i="13"/>
  <c r="E11" i="13"/>
  <c r="D11" i="13"/>
  <c r="C11" i="13"/>
  <c r="I7" i="13"/>
  <c r="H7" i="13"/>
  <c r="G7" i="13"/>
  <c r="F7" i="13"/>
  <c r="E7" i="13"/>
  <c r="D7" i="13"/>
  <c r="C7" i="13"/>
  <c r="I3" i="13"/>
  <c r="H3" i="13"/>
  <c r="G3" i="13"/>
  <c r="F3" i="13"/>
  <c r="E3" i="13"/>
  <c r="D3" i="13"/>
  <c r="C3" i="13"/>
  <c r="I43" i="8"/>
  <c r="H43" i="8"/>
  <c r="G43" i="8"/>
  <c r="F43" i="8"/>
  <c r="E43" i="8"/>
  <c r="D43" i="8"/>
  <c r="C43" i="8"/>
  <c r="I39" i="8"/>
  <c r="H39" i="8"/>
  <c r="G39" i="8"/>
  <c r="F39" i="8"/>
  <c r="E39" i="8"/>
  <c r="D39" i="8"/>
  <c r="C39" i="8"/>
  <c r="I35" i="8"/>
  <c r="H35" i="8"/>
  <c r="G35" i="8"/>
  <c r="F35" i="8"/>
  <c r="E35" i="8"/>
  <c r="D35" i="8"/>
  <c r="C35" i="8"/>
  <c r="I31" i="8"/>
  <c r="H31" i="8"/>
  <c r="G31" i="8"/>
  <c r="F31" i="8"/>
  <c r="E31" i="8"/>
  <c r="D31" i="8"/>
  <c r="C31" i="8"/>
  <c r="I27" i="8"/>
  <c r="H27" i="8"/>
  <c r="G27" i="8"/>
  <c r="F27" i="8"/>
  <c r="E27" i="8"/>
  <c r="D27" i="8"/>
  <c r="C27" i="8"/>
  <c r="I23" i="8"/>
  <c r="H23" i="8"/>
  <c r="G23" i="8"/>
  <c r="F23" i="8"/>
  <c r="E23" i="8"/>
  <c r="D23" i="8"/>
  <c r="C23" i="8"/>
  <c r="I15" i="8"/>
  <c r="H15" i="8"/>
  <c r="G15" i="8"/>
  <c r="F15" i="8"/>
  <c r="E15" i="8"/>
  <c r="D15" i="8"/>
  <c r="C15" i="8"/>
  <c r="I11" i="8"/>
  <c r="H11" i="8"/>
  <c r="G11" i="8"/>
  <c r="F11" i="8"/>
  <c r="E11" i="8"/>
  <c r="D11" i="8"/>
  <c r="C11" i="8"/>
  <c r="I7" i="8"/>
  <c r="H7" i="8"/>
  <c r="G7" i="8"/>
  <c r="F7" i="8"/>
  <c r="E7" i="8"/>
  <c r="D7" i="8"/>
  <c r="C7" i="8"/>
  <c r="I3" i="8"/>
  <c r="H3" i="8"/>
  <c r="G3" i="8"/>
  <c r="F3" i="8"/>
  <c r="E3" i="8"/>
  <c r="D3" i="8"/>
  <c r="C3" i="8"/>
  <c r="V41" i="12" l="1"/>
  <c r="N41" i="12" s="1"/>
  <c r="U49" i="12"/>
  <c r="P49" i="12" s="1"/>
  <c r="U41" i="12"/>
  <c r="P41" i="12" s="1"/>
  <c r="W41" i="12"/>
  <c r="M41" i="12" s="1"/>
  <c r="U45" i="12"/>
  <c r="P45" i="12" s="1"/>
  <c r="T53" i="12"/>
  <c r="K53" i="12" s="1"/>
  <c r="S53" i="12"/>
  <c r="N53" i="12" s="1"/>
  <c r="U53" i="12"/>
  <c r="Q53" i="12" s="1"/>
  <c r="M37" i="12"/>
  <c r="S41" i="12"/>
  <c r="L41" i="12" s="1"/>
  <c r="V45" i="12"/>
  <c r="N45" i="12" s="1"/>
  <c r="V53" i="12"/>
  <c r="P53" i="12" s="1"/>
  <c r="Q33" i="12"/>
  <c r="O33" i="12"/>
  <c r="N33" i="12"/>
  <c r="M33" i="12"/>
  <c r="K33" i="12"/>
  <c r="L33" i="12"/>
  <c r="P33" i="12"/>
  <c r="T41" i="12"/>
  <c r="Q41" i="12" s="1"/>
  <c r="T49" i="12"/>
  <c r="L49" i="12" s="1"/>
  <c r="S49" i="12"/>
  <c r="N49" i="12" s="1"/>
  <c r="M49" i="12"/>
  <c r="M45" i="12"/>
  <c r="S45" i="12"/>
  <c r="L45" i="12" s="1"/>
  <c r="O45" i="12"/>
  <c r="T45" i="12"/>
  <c r="Q45" i="12" s="1"/>
  <c r="V49" i="12"/>
  <c r="Q49" i="12" s="1"/>
  <c r="N37" i="12"/>
  <c r="P37" i="12"/>
  <c r="O37" i="12"/>
  <c r="Q37" i="12"/>
  <c r="O49" i="12"/>
  <c r="M53" i="12"/>
  <c r="K37" i="12"/>
  <c r="L37" i="12"/>
  <c r="O53" i="12"/>
  <c r="K45" i="12" l="1"/>
  <c r="K41" i="12"/>
  <c r="O41" i="12"/>
  <c r="L53" i="12"/>
  <c r="K49" i="12"/>
  <c r="I3" i="9"/>
  <c r="H3" i="9"/>
  <c r="G3" i="9"/>
  <c r="F3" i="9"/>
  <c r="E3" i="9"/>
  <c r="D3" i="9"/>
  <c r="C3" i="9"/>
  <c r="I7" i="9"/>
  <c r="H7" i="9"/>
  <c r="G7" i="9"/>
  <c r="F7" i="9"/>
  <c r="E7" i="9"/>
  <c r="D7" i="9"/>
  <c r="C7" i="9"/>
  <c r="I51" i="9"/>
  <c r="H51" i="9"/>
  <c r="G51" i="9"/>
  <c r="F51" i="9"/>
  <c r="E51" i="9"/>
  <c r="D51" i="9"/>
  <c r="C51" i="9"/>
  <c r="I47" i="9"/>
  <c r="H47" i="9"/>
  <c r="G47" i="9"/>
  <c r="F47" i="9"/>
  <c r="E47" i="9"/>
  <c r="D47" i="9"/>
  <c r="C47" i="9"/>
  <c r="I43" i="9"/>
  <c r="H43" i="9"/>
  <c r="G43" i="9"/>
  <c r="F43" i="9"/>
  <c r="E43" i="9"/>
  <c r="D43" i="9"/>
  <c r="C43" i="9"/>
  <c r="I39" i="9"/>
  <c r="H39" i="9"/>
  <c r="G39" i="9"/>
  <c r="F39" i="9"/>
  <c r="E39" i="9"/>
  <c r="D39" i="9"/>
  <c r="C39" i="9"/>
  <c r="I35" i="9"/>
  <c r="H35" i="9"/>
  <c r="G35" i="9"/>
  <c r="F35" i="9"/>
  <c r="E35" i="9"/>
  <c r="D35" i="9"/>
  <c r="C35" i="9"/>
  <c r="I31" i="9"/>
  <c r="H31" i="9"/>
  <c r="G31" i="9"/>
  <c r="F31" i="9"/>
  <c r="E31" i="9"/>
  <c r="D31" i="9"/>
  <c r="C31" i="9"/>
  <c r="I23" i="9"/>
  <c r="H23" i="9"/>
  <c r="G23" i="9"/>
  <c r="F23" i="9"/>
  <c r="E23" i="9"/>
  <c r="D23" i="9"/>
  <c r="C23" i="9"/>
  <c r="I19" i="9"/>
  <c r="H19" i="9"/>
  <c r="G19" i="9"/>
  <c r="F19" i="9"/>
  <c r="E19" i="9"/>
  <c r="D19" i="9"/>
  <c r="C19" i="9"/>
  <c r="I15" i="9"/>
  <c r="H15" i="9"/>
  <c r="G15" i="9"/>
  <c r="F15" i="9"/>
  <c r="E15" i="9"/>
  <c r="D15" i="9"/>
  <c r="C15" i="9"/>
  <c r="I11" i="9"/>
  <c r="H11" i="9"/>
  <c r="G11" i="9"/>
  <c r="F11" i="9"/>
  <c r="E11" i="9"/>
  <c r="D11" i="9"/>
  <c r="C11" i="9"/>
  <c r="I51" i="10"/>
  <c r="H51" i="10"/>
  <c r="G51" i="10"/>
  <c r="E51" i="10"/>
  <c r="D51" i="10"/>
  <c r="C51" i="10"/>
  <c r="I47" i="10"/>
  <c r="H47" i="10"/>
  <c r="G47" i="10"/>
  <c r="F47" i="10"/>
  <c r="E47" i="10"/>
  <c r="D47" i="10"/>
  <c r="C47" i="10"/>
  <c r="I43" i="10"/>
  <c r="H43" i="10"/>
  <c r="G43" i="10"/>
  <c r="F43" i="10"/>
  <c r="C43" i="10"/>
  <c r="I39" i="10"/>
  <c r="H39" i="10"/>
  <c r="F39" i="10"/>
  <c r="E39" i="10"/>
  <c r="D39" i="10"/>
  <c r="C39" i="10"/>
  <c r="I35" i="10"/>
  <c r="H35" i="10"/>
  <c r="G35" i="10"/>
  <c r="F35" i="10"/>
  <c r="E35" i="10"/>
  <c r="D35" i="10"/>
  <c r="C35" i="10"/>
  <c r="I31" i="10"/>
  <c r="H31" i="10"/>
  <c r="G31" i="10"/>
  <c r="F31" i="10"/>
  <c r="E31" i="10"/>
  <c r="D31" i="10"/>
  <c r="C31" i="10"/>
  <c r="I23" i="10"/>
  <c r="H23" i="10"/>
  <c r="G23" i="10"/>
  <c r="F23" i="10"/>
  <c r="E23" i="10"/>
  <c r="D23" i="10"/>
  <c r="C23" i="10"/>
  <c r="I19" i="10"/>
  <c r="H19" i="10"/>
  <c r="G19" i="10"/>
  <c r="F19" i="10"/>
  <c r="E19" i="10"/>
  <c r="D19" i="10"/>
  <c r="C19" i="10"/>
  <c r="I15" i="10"/>
  <c r="H15" i="10"/>
  <c r="G15" i="10"/>
  <c r="F15" i="10"/>
  <c r="E15" i="10"/>
  <c r="D15" i="10"/>
  <c r="C15" i="10"/>
  <c r="I11" i="10"/>
  <c r="H11" i="10"/>
  <c r="G11" i="10"/>
  <c r="F11" i="10"/>
  <c r="E11" i="10"/>
  <c r="D11" i="10"/>
  <c r="C11" i="10"/>
  <c r="I7" i="10"/>
  <c r="H7" i="10"/>
  <c r="G7" i="10"/>
  <c r="F7" i="10"/>
  <c r="E7" i="10"/>
  <c r="D7" i="10"/>
  <c r="C7" i="10"/>
  <c r="I3" i="10"/>
  <c r="H3" i="10"/>
  <c r="G3" i="10"/>
  <c r="F3" i="10"/>
  <c r="E3" i="10"/>
  <c r="D3" i="10"/>
  <c r="C3" i="10"/>
  <c r="I51" i="11"/>
  <c r="H51" i="11"/>
  <c r="G51" i="11"/>
  <c r="F51" i="11"/>
  <c r="E51" i="11"/>
  <c r="D51" i="11"/>
  <c r="C51" i="11"/>
  <c r="I47" i="11"/>
  <c r="H47" i="11"/>
  <c r="G47" i="11"/>
  <c r="F47" i="11"/>
  <c r="E47" i="11"/>
  <c r="D47" i="11"/>
  <c r="C47" i="11"/>
  <c r="I43" i="11"/>
  <c r="H43" i="11"/>
  <c r="G43" i="11"/>
  <c r="F43" i="11"/>
  <c r="E43" i="11"/>
  <c r="D43" i="11"/>
  <c r="C43" i="11"/>
  <c r="I39" i="11"/>
  <c r="H39" i="11"/>
  <c r="G39" i="11"/>
  <c r="F39" i="11"/>
  <c r="E39" i="11"/>
  <c r="D39" i="11"/>
  <c r="C39" i="11"/>
  <c r="I35" i="11"/>
  <c r="H35" i="11"/>
  <c r="G35" i="11"/>
  <c r="F35" i="11"/>
  <c r="E35" i="11"/>
  <c r="D35" i="11"/>
  <c r="C35" i="11"/>
  <c r="I31" i="11"/>
  <c r="H31" i="11"/>
  <c r="G31" i="11"/>
  <c r="F31" i="11"/>
  <c r="E31" i="11"/>
  <c r="D31" i="11"/>
  <c r="C31" i="11"/>
  <c r="I23" i="11"/>
  <c r="H23" i="11"/>
  <c r="G23" i="11"/>
  <c r="F23" i="11"/>
  <c r="E23" i="11"/>
  <c r="D23" i="11"/>
  <c r="C23" i="11"/>
  <c r="I19" i="11"/>
  <c r="H19" i="11"/>
  <c r="G19" i="11"/>
  <c r="F19" i="11"/>
  <c r="E19" i="11"/>
  <c r="D19" i="11"/>
  <c r="C19" i="11"/>
  <c r="I15" i="11"/>
  <c r="H15" i="11"/>
  <c r="G15" i="11"/>
  <c r="F15" i="11"/>
  <c r="E15" i="11"/>
  <c r="D15" i="11"/>
  <c r="C15" i="11"/>
  <c r="I11" i="11"/>
  <c r="H11" i="11"/>
  <c r="G11" i="11"/>
  <c r="F11" i="11"/>
  <c r="E11" i="11"/>
  <c r="D11" i="11"/>
  <c r="C11" i="11"/>
  <c r="I7" i="11"/>
  <c r="H7" i="11"/>
  <c r="G7" i="11"/>
  <c r="F7" i="11"/>
  <c r="E7" i="11"/>
  <c r="D7" i="11"/>
  <c r="C7" i="11"/>
  <c r="I3" i="11"/>
  <c r="H3" i="11"/>
  <c r="G3" i="11"/>
  <c r="F3" i="11"/>
  <c r="E3" i="11"/>
  <c r="D3" i="11"/>
  <c r="C3" i="11"/>
  <c r="I23" i="12" l="1"/>
  <c r="H23" i="12"/>
  <c r="G23" i="12"/>
  <c r="F23" i="12"/>
  <c r="E23" i="12"/>
  <c r="D23" i="12"/>
  <c r="C23" i="12"/>
  <c r="I19" i="12"/>
  <c r="H19" i="12"/>
  <c r="G19" i="12"/>
  <c r="F19" i="12"/>
  <c r="E19" i="12"/>
  <c r="D19" i="12"/>
  <c r="C19" i="12"/>
  <c r="I15" i="12"/>
  <c r="H15" i="12"/>
  <c r="G15" i="12"/>
  <c r="F15" i="12"/>
  <c r="E15" i="12"/>
  <c r="D15" i="12"/>
  <c r="C15" i="12"/>
  <c r="I11" i="12"/>
  <c r="H11" i="12"/>
  <c r="G11" i="12"/>
  <c r="F11" i="12"/>
  <c r="E11" i="12"/>
  <c r="D11" i="12"/>
  <c r="C11" i="12"/>
  <c r="I7" i="12"/>
  <c r="H7" i="12"/>
  <c r="G7" i="12"/>
  <c r="F7" i="12"/>
  <c r="E7" i="12"/>
  <c r="D7" i="12"/>
  <c r="C7" i="12"/>
  <c r="I3" i="12"/>
  <c r="H3" i="12"/>
  <c r="G3" i="12"/>
  <c r="F3" i="12"/>
  <c r="E3" i="12"/>
  <c r="D3" i="12"/>
  <c r="C3" i="12"/>
  <c r="L71" i="6"/>
  <c r="K71" i="6"/>
  <c r="J71" i="6"/>
  <c r="I71" i="6"/>
  <c r="H71" i="6"/>
  <c r="G71" i="6"/>
  <c r="F71" i="6"/>
  <c r="E71" i="6"/>
  <c r="D71" i="6"/>
  <c r="C71" i="6"/>
  <c r="L67" i="6"/>
  <c r="K67" i="6"/>
  <c r="J67" i="6"/>
  <c r="I67" i="6"/>
  <c r="H67" i="6"/>
  <c r="G67" i="6"/>
  <c r="F67" i="6"/>
  <c r="E67" i="6"/>
  <c r="D67" i="6"/>
  <c r="C67" i="6"/>
  <c r="L63" i="6"/>
  <c r="K63" i="6"/>
  <c r="J63" i="6"/>
  <c r="I63" i="6"/>
  <c r="H63" i="6"/>
  <c r="G63" i="6"/>
  <c r="F63" i="6"/>
  <c r="E63" i="6"/>
  <c r="D63" i="6"/>
  <c r="C63" i="6"/>
  <c r="L59" i="6"/>
  <c r="K59" i="6"/>
  <c r="J59" i="6"/>
  <c r="I59" i="6"/>
  <c r="H59" i="6"/>
  <c r="G59" i="6"/>
  <c r="F59" i="6"/>
  <c r="E59" i="6"/>
  <c r="D59" i="6"/>
  <c r="C59" i="6"/>
  <c r="L55" i="6"/>
  <c r="K55" i="6"/>
  <c r="J55" i="6"/>
  <c r="I55" i="6"/>
  <c r="H55" i="6"/>
  <c r="G55" i="6"/>
  <c r="F55" i="6"/>
  <c r="E55" i="6"/>
  <c r="D55" i="6"/>
  <c r="C55" i="6"/>
  <c r="L51" i="6"/>
  <c r="I51" i="6"/>
  <c r="C51" i="6"/>
  <c r="G51" i="6"/>
  <c r="H51" i="6"/>
  <c r="D51" i="6"/>
  <c r="F51" i="6"/>
  <c r="E51" i="6"/>
  <c r="L47" i="6"/>
  <c r="K47" i="6"/>
  <c r="J47" i="6"/>
  <c r="I47" i="6"/>
  <c r="H47" i="6"/>
  <c r="G47" i="6"/>
  <c r="F47" i="6"/>
  <c r="E47" i="6"/>
  <c r="D47" i="6"/>
  <c r="C47" i="6"/>
  <c r="L43" i="6"/>
  <c r="K43" i="6"/>
  <c r="J43" i="6"/>
  <c r="I43" i="6"/>
  <c r="H43" i="6"/>
  <c r="G43" i="6"/>
  <c r="F43" i="6"/>
  <c r="E43" i="6"/>
  <c r="D43" i="6"/>
  <c r="C43" i="6"/>
  <c r="L39" i="6"/>
  <c r="K39" i="6"/>
  <c r="J39" i="6"/>
  <c r="I39" i="6"/>
  <c r="H39" i="6"/>
  <c r="G39" i="6"/>
  <c r="F39" i="6"/>
  <c r="E39" i="6"/>
  <c r="D39" i="6"/>
  <c r="C39" i="6"/>
  <c r="L35" i="6"/>
  <c r="K35" i="6"/>
  <c r="J35" i="6"/>
  <c r="C35" i="6"/>
  <c r="F35" i="6"/>
  <c r="E35" i="6"/>
  <c r="D35" i="6"/>
  <c r="L31" i="6"/>
  <c r="K31" i="6"/>
  <c r="J31" i="6"/>
  <c r="I31" i="6"/>
  <c r="H31" i="6"/>
  <c r="G31" i="6"/>
  <c r="F31" i="6"/>
  <c r="E31" i="6"/>
  <c r="D31" i="6"/>
  <c r="C31" i="6"/>
  <c r="L27" i="6"/>
  <c r="K27" i="6"/>
  <c r="J27" i="6"/>
  <c r="I27" i="6"/>
  <c r="H27" i="6"/>
  <c r="G27" i="6"/>
  <c r="F27" i="6"/>
  <c r="E27" i="6"/>
  <c r="D27" i="6"/>
  <c r="C27" i="6"/>
  <c r="L23" i="6"/>
  <c r="K23" i="6"/>
  <c r="J23" i="6"/>
  <c r="I23" i="6"/>
  <c r="H23" i="6"/>
  <c r="G23" i="6"/>
  <c r="F23" i="6"/>
  <c r="E23" i="6"/>
  <c r="D23" i="6"/>
  <c r="C23" i="6"/>
  <c r="L19" i="6"/>
  <c r="K19" i="6"/>
  <c r="J19" i="6"/>
  <c r="L15" i="6"/>
  <c r="K15" i="6"/>
  <c r="J15" i="6"/>
  <c r="L11" i="6"/>
  <c r="K11" i="6"/>
  <c r="J11" i="6"/>
  <c r="L3" i="6"/>
  <c r="K3" i="6"/>
  <c r="J3" i="6"/>
  <c r="Y28" i="12"/>
  <c r="X28" i="12"/>
  <c r="W28" i="12"/>
  <c r="V28" i="12"/>
  <c r="U28" i="12"/>
  <c r="T28" i="12"/>
  <c r="S28" i="12"/>
  <c r="Y26" i="12"/>
  <c r="X26" i="12"/>
  <c r="W26" i="12"/>
  <c r="V26" i="12"/>
  <c r="U26" i="12"/>
  <c r="T26" i="12"/>
  <c r="S26" i="12"/>
  <c r="Y22" i="12" a="1"/>
  <c r="Y22" i="12" s="1"/>
  <c r="X22" i="12" a="1"/>
  <c r="X22" i="12" s="1"/>
  <c r="W22" i="12" a="1"/>
  <c r="W22" i="12" s="1"/>
  <c r="V22" i="12" a="1"/>
  <c r="V22" i="12" s="1"/>
  <c r="U22" i="12" a="1"/>
  <c r="U22" i="12" s="1"/>
  <c r="T22" i="12" a="1"/>
  <c r="T22" i="12" s="1"/>
  <c r="S22" i="12" a="1"/>
  <c r="S22" i="12" s="1"/>
  <c r="Y18" i="12" a="1"/>
  <c r="Y18" i="12" s="1"/>
  <c r="X18" i="12" a="1"/>
  <c r="X18" i="12" s="1"/>
  <c r="W18" i="12" a="1"/>
  <c r="W18" i="12" s="1"/>
  <c r="V18" i="12" a="1"/>
  <c r="V18" i="12" s="1"/>
  <c r="U18" i="12" a="1"/>
  <c r="U18" i="12" s="1"/>
  <c r="T18" i="12" a="1"/>
  <c r="T18" i="12" s="1"/>
  <c r="S18" i="12" a="1"/>
  <c r="S18" i="12" s="1"/>
  <c r="Y14" i="12" a="1"/>
  <c r="Y14" i="12" s="1"/>
  <c r="X14" i="12" a="1"/>
  <c r="X14" i="12" s="1"/>
  <c r="W14" i="12" a="1"/>
  <c r="W14" i="12" s="1"/>
  <c r="V14" i="12" a="1"/>
  <c r="V14" i="12" s="1"/>
  <c r="U14" i="12" a="1"/>
  <c r="U14" i="12" s="1"/>
  <c r="T14" i="12" a="1"/>
  <c r="T14" i="12" s="1"/>
  <c r="S14" i="12" a="1"/>
  <c r="S14" i="12" s="1"/>
  <c r="Y10" i="12" a="1"/>
  <c r="Y10" i="12" s="1"/>
  <c r="X10" i="12" a="1"/>
  <c r="X10" i="12" s="1"/>
  <c r="W10" i="12" a="1"/>
  <c r="W10" i="12" s="1"/>
  <c r="V10" i="12" a="1"/>
  <c r="V10" i="12" s="1"/>
  <c r="U10" i="12" a="1"/>
  <c r="U10" i="12" s="1"/>
  <c r="T10" i="12" a="1"/>
  <c r="T10" i="12" s="1"/>
  <c r="S10" i="12" a="1"/>
  <c r="S10" i="12" s="1"/>
  <c r="Y6" i="12" a="1"/>
  <c r="Y6" i="12" s="1"/>
  <c r="X6" i="12" a="1"/>
  <c r="X6" i="12" s="1"/>
  <c r="W6" i="12" a="1"/>
  <c r="W6" i="12" s="1"/>
  <c r="V6" i="12" a="1"/>
  <c r="V6" i="12" s="1"/>
  <c r="U6" i="12" a="1"/>
  <c r="U6" i="12" s="1"/>
  <c r="T6" i="12" a="1"/>
  <c r="T6" i="12" s="1"/>
  <c r="S6" i="12" a="1"/>
  <c r="S6" i="12" s="1"/>
  <c r="Y2" i="12" a="1"/>
  <c r="Y2" i="12" s="1"/>
  <c r="X2" i="12" a="1"/>
  <c r="X2" i="12" s="1"/>
  <c r="W2" i="12" a="1"/>
  <c r="W2" i="12" s="1"/>
  <c r="V2" i="12" a="1"/>
  <c r="V2" i="12" s="1"/>
  <c r="U2" i="12" a="1"/>
  <c r="U2" i="12" s="1"/>
  <c r="T2" i="12" a="1"/>
  <c r="T2" i="12" s="1"/>
  <c r="S2" i="12" a="1"/>
  <c r="S2" i="12" s="1"/>
  <c r="L29" i="12" l="1"/>
  <c r="M21" i="12"/>
  <c r="M29" i="12"/>
  <c r="O29" i="12"/>
  <c r="K27" i="12"/>
  <c r="N21" i="12"/>
  <c r="Q25" i="12"/>
  <c r="P25" i="12"/>
  <c r="O25" i="12"/>
  <c r="N25" i="12"/>
  <c r="M25" i="12"/>
  <c r="K25" i="12"/>
  <c r="L25" i="12"/>
  <c r="M5" i="12"/>
  <c r="Q9" i="12"/>
  <c r="P9" i="12"/>
  <c r="M9" i="12"/>
  <c r="K9" i="12"/>
  <c r="O9" i="12"/>
  <c r="N9" i="12"/>
  <c r="K6" i="12"/>
  <c r="L9" i="12"/>
  <c r="N5" i="12"/>
  <c r="K2" i="12"/>
  <c r="M13" i="12"/>
  <c r="Q17" i="12"/>
  <c r="P17" i="12"/>
  <c r="K17" i="12"/>
  <c r="O17" i="12"/>
  <c r="N17" i="12"/>
  <c r="K14" i="12"/>
  <c r="M17" i="12"/>
  <c r="L17" i="12"/>
  <c r="N13" i="12"/>
  <c r="K10" i="12"/>
  <c r="N29" i="12"/>
  <c r="P5" i="12"/>
  <c r="P13" i="12"/>
  <c r="P21" i="12"/>
  <c r="N27" i="12"/>
  <c r="P29" i="12"/>
  <c r="Q5" i="12"/>
  <c r="O27" i="12"/>
  <c r="Q29" i="12"/>
  <c r="O5" i="12"/>
  <c r="O21" i="12"/>
  <c r="Q13" i="12"/>
  <c r="Q21" i="12"/>
  <c r="P27" i="12"/>
  <c r="O13" i="12"/>
  <c r="M27" i="12"/>
  <c r="K5" i="12"/>
  <c r="K13" i="12"/>
  <c r="K21" i="12"/>
  <c r="Q27" i="12"/>
  <c r="K29" i="12"/>
  <c r="L5" i="12"/>
  <c r="L13" i="12"/>
  <c r="L21" i="12"/>
  <c r="L27" i="12"/>
  <c r="Y53" i="11" l="1"/>
  <c r="X53" i="11"/>
  <c r="Y50" i="11" a="1"/>
  <c r="Y50" i="11" s="1"/>
  <c r="X50" i="11" a="1"/>
  <c r="X50" i="11" s="1"/>
  <c r="W50" i="11" a="1"/>
  <c r="W50" i="11" s="1"/>
  <c r="W53" i="11" s="1"/>
  <c r="V50" i="11" a="1"/>
  <c r="V50" i="11" s="1"/>
  <c r="U50" i="11" a="1"/>
  <c r="U50" i="11" s="1"/>
  <c r="T50" i="11" a="1"/>
  <c r="T50" i="11" s="1"/>
  <c r="S50" i="11" a="1"/>
  <c r="S50" i="11" s="1"/>
  <c r="Y46" i="11" a="1"/>
  <c r="Y46" i="11" s="1"/>
  <c r="Y49" i="11" s="1"/>
  <c r="X46" i="11" a="1"/>
  <c r="X46" i="11" s="1"/>
  <c r="W46" i="11" a="1"/>
  <c r="W46" i="11" s="1"/>
  <c r="V46" i="11" a="1"/>
  <c r="V46" i="11" s="1"/>
  <c r="U46" i="11" a="1"/>
  <c r="U46" i="11" s="1"/>
  <c r="T46" i="11" a="1"/>
  <c r="T46" i="11" s="1"/>
  <c r="S46" i="11" a="1"/>
  <c r="S46" i="11" s="1"/>
  <c r="Y45" i="11"/>
  <c r="Y42" i="11" a="1"/>
  <c r="Y42" i="11" s="1"/>
  <c r="X42" i="11" a="1"/>
  <c r="X42" i="11" s="1"/>
  <c r="X45" i="11" s="1"/>
  <c r="W42" i="11" a="1"/>
  <c r="W42" i="11" s="1"/>
  <c r="V42" i="11" a="1"/>
  <c r="V42" i="11" s="1"/>
  <c r="U42" i="11" a="1"/>
  <c r="U42" i="11" s="1"/>
  <c r="T42" i="11" a="1"/>
  <c r="T42" i="11" s="1"/>
  <c r="S42" i="11" a="1"/>
  <c r="S42" i="11" s="1"/>
  <c r="Y41" i="11"/>
  <c r="Y38" i="11" a="1"/>
  <c r="Y38" i="11" s="1"/>
  <c r="X38" i="11" a="1"/>
  <c r="X38" i="11" s="1"/>
  <c r="W38" i="11" a="1"/>
  <c r="W38" i="11" s="1"/>
  <c r="V38" i="11" a="1"/>
  <c r="V38" i="11" s="1"/>
  <c r="U38" i="11" a="1"/>
  <c r="U38" i="11" s="1"/>
  <c r="T38" i="11" a="1"/>
  <c r="T38" i="11" s="1"/>
  <c r="S38" i="11" a="1"/>
  <c r="S38" i="11" s="1"/>
  <c r="Y34" i="11" a="1"/>
  <c r="Y34" i="11" s="1"/>
  <c r="X34" i="11" a="1"/>
  <c r="X34" i="11" s="1"/>
  <c r="W34" i="11" a="1"/>
  <c r="W34" i="11" s="1"/>
  <c r="V34" i="11" a="1"/>
  <c r="V34" i="11" s="1"/>
  <c r="U34" i="11" a="1"/>
  <c r="U34" i="11" s="1"/>
  <c r="T34" i="11" a="1"/>
  <c r="T34" i="11" s="1"/>
  <c r="S34" i="11" a="1"/>
  <c r="S34" i="11" s="1"/>
  <c r="Y30" i="11" a="1"/>
  <c r="Y30" i="11" s="1"/>
  <c r="X30" i="11" a="1"/>
  <c r="X30" i="11" s="1"/>
  <c r="W30" i="11" a="1"/>
  <c r="W30" i="11" s="1"/>
  <c r="V30" i="11" a="1"/>
  <c r="V30" i="11" s="1"/>
  <c r="U30" i="11" a="1"/>
  <c r="U30" i="11" s="1"/>
  <c r="T30" i="11" a="1"/>
  <c r="T30" i="11" s="1"/>
  <c r="S30" i="11" a="1"/>
  <c r="S30" i="11" s="1"/>
  <c r="Y28" i="11"/>
  <c r="X28" i="11"/>
  <c r="W28" i="11"/>
  <c r="V28" i="11"/>
  <c r="U28" i="11"/>
  <c r="T28" i="11"/>
  <c r="S28" i="11"/>
  <c r="Y26" i="11"/>
  <c r="X26" i="11"/>
  <c r="W26" i="11"/>
  <c r="V26" i="11"/>
  <c r="U26" i="11"/>
  <c r="T26" i="11"/>
  <c r="S26" i="11"/>
  <c r="Y22" i="11" a="1"/>
  <c r="Y22" i="11" s="1"/>
  <c r="X22" i="11" a="1"/>
  <c r="X22" i="11" s="1"/>
  <c r="W22" i="11" a="1"/>
  <c r="W22" i="11" s="1"/>
  <c r="V22" i="11" a="1"/>
  <c r="V22" i="11" s="1"/>
  <c r="U22" i="11" a="1"/>
  <c r="U22" i="11" s="1"/>
  <c r="T22" i="11" a="1"/>
  <c r="T22" i="11" s="1"/>
  <c r="S22" i="11" a="1"/>
  <c r="S22" i="11" s="1"/>
  <c r="Y18" i="11" a="1"/>
  <c r="Y18" i="11" s="1"/>
  <c r="X18" i="11" a="1"/>
  <c r="X18" i="11" s="1"/>
  <c r="W18" i="11" a="1"/>
  <c r="W18" i="11" s="1"/>
  <c r="V18" i="11" a="1"/>
  <c r="V18" i="11" s="1"/>
  <c r="U18" i="11" a="1"/>
  <c r="U18" i="11" s="1"/>
  <c r="T18" i="11" a="1"/>
  <c r="T18" i="11" s="1"/>
  <c r="S18" i="11" a="1"/>
  <c r="S18" i="11" s="1"/>
  <c r="Y14" i="11" a="1"/>
  <c r="Y14" i="11" s="1"/>
  <c r="X14" i="11" a="1"/>
  <c r="X14" i="11" s="1"/>
  <c r="W14" i="11" a="1"/>
  <c r="W14" i="11" s="1"/>
  <c r="V14" i="11" a="1"/>
  <c r="V14" i="11" s="1"/>
  <c r="U14" i="11" a="1"/>
  <c r="U14" i="11" s="1"/>
  <c r="T14" i="11" a="1"/>
  <c r="T14" i="11" s="1"/>
  <c r="S14" i="11" a="1"/>
  <c r="S14" i="11" s="1"/>
  <c r="Y10" i="11" a="1"/>
  <c r="Y10" i="11" s="1"/>
  <c r="X10" i="11" a="1"/>
  <c r="X10" i="11" s="1"/>
  <c r="W10" i="11" a="1"/>
  <c r="W10" i="11" s="1"/>
  <c r="V10" i="11" a="1"/>
  <c r="V10" i="11" s="1"/>
  <c r="U10" i="11" a="1"/>
  <c r="U10" i="11" s="1"/>
  <c r="T10" i="11" a="1"/>
  <c r="T10" i="11" s="1"/>
  <c r="S10" i="11" a="1"/>
  <c r="S10" i="11" s="1"/>
  <c r="Y6" i="11" a="1"/>
  <c r="Y6" i="11" s="1"/>
  <c r="X6" i="11" a="1"/>
  <c r="X6" i="11" s="1"/>
  <c r="W6" i="11" a="1"/>
  <c r="W6" i="11" s="1"/>
  <c r="V6" i="11" a="1"/>
  <c r="V6" i="11" s="1"/>
  <c r="U6" i="11" a="1"/>
  <c r="U6" i="11" s="1"/>
  <c r="T6" i="11" a="1"/>
  <c r="T6" i="11" s="1"/>
  <c r="S6" i="11" a="1"/>
  <c r="S6" i="11" s="1"/>
  <c r="Y2" i="11" a="1"/>
  <c r="Y2" i="11" s="1"/>
  <c r="X2" i="11" a="1"/>
  <c r="X2" i="11" s="1"/>
  <c r="W2" i="11" a="1"/>
  <c r="W2" i="11" s="1"/>
  <c r="V2" i="11" a="1"/>
  <c r="V2" i="11" s="1"/>
  <c r="U2" i="11" a="1"/>
  <c r="U2" i="11" s="1"/>
  <c r="T2" i="11" a="1"/>
  <c r="T2" i="11" s="1"/>
  <c r="S2" i="11" a="1"/>
  <c r="S2" i="11" s="1"/>
  <c r="Y53" i="10"/>
  <c r="X53" i="10"/>
  <c r="W53" i="10"/>
  <c r="Y50" i="10" a="1"/>
  <c r="Y50" i="10" s="1"/>
  <c r="X50" i="10" a="1"/>
  <c r="X50" i="10" s="1"/>
  <c r="W50" i="10" a="1"/>
  <c r="W50" i="10" s="1"/>
  <c r="V50" i="10" a="1"/>
  <c r="V50" i="10" s="1"/>
  <c r="U50" i="10" a="1"/>
  <c r="U50" i="10" s="1"/>
  <c r="T50" i="10" a="1"/>
  <c r="T50" i="10" s="1"/>
  <c r="S50" i="10" a="1"/>
  <c r="S50" i="10" s="1"/>
  <c r="Y49" i="10"/>
  <c r="Y46" i="10" a="1"/>
  <c r="Y46" i="10" s="1"/>
  <c r="X46" i="10" a="1"/>
  <c r="X46" i="10" s="1"/>
  <c r="W46" i="10" a="1"/>
  <c r="W46" i="10" s="1"/>
  <c r="V46" i="10" a="1"/>
  <c r="V46" i="10" s="1"/>
  <c r="U46" i="10" a="1"/>
  <c r="U46" i="10" s="1"/>
  <c r="T46" i="10" a="1"/>
  <c r="T46" i="10" s="1"/>
  <c r="S46" i="10" a="1"/>
  <c r="S46" i="10" s="1"/>
  <c r="Y45" i="10"/>
  <c r="X45" i="10"/>
  <c r="Y42" i="10" a="1"/>
  <c r="Y42" i="10" s="1"/>
  <c r="X42" i="10" a="1"/>
  <c r="X42" i="10" s="1"/>
  <c r="W42" i="10" a="1"/>
  <c r="W42" i="10" s="1"/>
  <c r="V42" i="10" a="1"/>
  <c r="V42" i="10" s="1"/>
  <c r="U42" i="10" a="1"/>
  <c r="U42" i="10" s="1"/>
  <c r="T42" i="10" a="1"/>
  <c r="T42" i="10" s="1"/>
  <c r="S42" i="10" a="1"/>
  <c r="S42" i="10" s="1"/>
  <c r="Y41" i="10"/>
  <c r="X41" i="10"/>
  <c r="Y38" i="10" a="1"/>
  <c r="Y38" i="10" s="1"/>
  <c r="X38" i="10" a="1"/>
  <c r="X38" i="10" s="1"/>
  <c r="W38" i="10" a="1"/>
  <c r="W38" i="10" s="1"/>
  <c r="V38" i="10" a="1"/>
  <c r="V38" i="10" s="1"/>
  <c r="U38" i="10" a="1"/>
  <c r="U38" i="10" s="1"/>
  <c r="T38" i="10" a="1"/>
  <c r="T38" i="10" s="1"/>
  <c r="S38" i="10" a="1"/>
  <c r="S38" i="10" s="1"/>
  <c r="Y34" i="10" a="1"/>
  <c r="Y34" i="10" s="1"/>
  <c r="X34" i="10" a="1"/>
  <c r="X34" i="10" s="1"/>
  <c r="W34" i="10" a="1"/>
  <c r="W34" i="10" s="1"/>
  <c r="V34" i="10" a="1"/>
  <c r="V34" i="10" s="1"/>
  <c r="U34" i="10" a="1"/>
  <c r="U34" i="10" s="1"/>
  <c r="T34" i="10" a="1"/>
  <c r="T34" i="10" s="1"/>
  <c r="S34" i="10" a="1"/>
  <c r="S34" i="10" s="1"/>
  <c r="Y30" i="10" a="1"/>
  <c r="Y30" i="10" s="1"/>
  <c r="X30" i="10" a="1"/>
  <c r="X30" i="10" s="1"/>
  <c r="W30" i="10" a="1"/>
  <c r="W30" i="10" s="1"/>
  <c r="V30" i="10" a="1"/>
  <c r="V30" i="10" s="1"/>
  <c r="U30" i="10" a="1"/>
  <c r="U30" i="10" s="1"/>
  <c r="T30" i="10" a="1"/>
  <c r="T30" i="10" s="1"/>
  <c r="S30" i="10" a="1"/>
  <c r="S30" i="10" s="1"/>
  <c r="Y28" i="10"/>
  <c r="X28" i="10"/>
  <c r="W28" i="10"/>
  <c r="V28" i="10"/>
  <c r="U28" i="10"/>
  <c r="T28" i="10"/>
  <c r="S28" i="10"/>
  <c r="Y26" i="10"/>
  <c r="X26" i="10"/>
  <c r="W26" i="10"/>
  <c r="V26" i="10"/>
  <c r="U26" i="10"/>
  <c r="T26" i="10"/>
  <c r="S26" i="10"/>
  <c r="Y22" i="10" a="1"/>
  <c r="Y22" i="10" s="1"/>
  <c r="X22" i="10" a="1"/>
  <c r="X22" i="10" s="1"/>
  <c r="W22" i="10" a="1"/>
  <c r="W22" i="10" s="1"/>
  <c r="V22" i="10" a="1"/>
  <c r="V22" i="10" s="1"/>
  <c r="U22" i="10" a="1"/>
  <c r="U22" i="10" s="1"/>
  <c r="T22" i="10" a="1"/>
  <c r="T22" i="10" s="1"/>
  <c r="S22" i="10" a="1"/>
  <c r="S22" i="10" s="1"/>
  <c r="Y18" i="10" a="1"/>
  <c r="Y18" i="10" s="1"/>
  <c r="X18" i="10" a="1"/>
  <c r="X18" i="10" s="1"/>
  <c r="W18" i="10" a="1"/>
  <c r="W18" i="10" s="1"/>
  <c r="V18" i="10" a="1"/>
  <c r="V18" i="10" s="1"/>
  <c r="U18" i="10" a="1"/>
  <c r="U18" i="10" s="1"/>
  <c r="T18" i="10" a="1"/>
  <c r="T18" i="10" s="1"/>
  <c r="S18" i="10" a="1"/>
  <c r="S18" i="10" s="1"/>
  <c r="Y14" i="10" a="1"/>
  <c r="Y14" i="10" s="1"/>
  <c r="X14" i="10" a="1"/>
  <c r="X14" i="10" s="1"/>
  <c r="W14" i="10" a="1"/>
  <c r="W14" i="10" s="1"/>
  <c r="V14" i="10" a="1"/>
  <c r="V14" i="10" s="1"/>
  <c r="U14" i="10" a="1"/>
  <c r="U14" i="10" s="1"/>
  <c r="T14" i="10" a="1"/>
  <c r="T14" i="10" s="1"/>
  <c r="S14" i="10" a="1"/>
  <c r="S14" i="10" s="1"/>
  <c r="Y10" i="10" a="1"/>
  <c r="Y10" i="10" s="1"/>
  <c r="X10" i="10" a="1"/>
  <c r="X10" i="10" s="1"/>
  <c r="W10" i="10" a="1"/>
  <c r="W10" i="10" s="1"/>
  <c r="V10" i="10" a="1"/>
  <c r="V10" i="10" s="1"/>
  <c r="U10" i="10" a="1"/>
  <c r="U10" i="10" s="1"/>
  <c r="T10" i="10" a="1"/>
  <c r="T10" i="10" s="1"/>
  <c r="S10" i="10" a="1"/>
  <c r="S10" i="10" s="1"/>
  <c r="Y6" i="10" a="1"/>
  <c r="Y6" i="10" s="1"/>
  <c r="X6" i="10" a="1"/>
  <c r="X6" i="10" s="1"/>
  <c r="W6" i="10" a="1"/>
  <c r="W6" i="10" s="1"/>
  <c r="V6" i="10" a="1"/>
  <c r="V6" i="10" s="1"/>
  <c r="U6" i="10" a="1"/>
  <c r="U6" i="10" s="1"/>
  <c r="T6" i="10" a="1"/>
  <c r="T6" i="10" s="1"/>
  <c r="S6" i="10" a="1"/>
  <c r="S6" i="10" s="1"/>
  <c r="Y2" i="10" a="1"/>
  <c r="Y2" i="10" s="1"/>
  <c r="X2" i="10" a="1"/>
  <c r="X2" i="10" s="1"/>
  <c r="W2" i="10" a="1"/>
  <c r="W2" i="10" s="1"/>
  <c r="V2" i="10" a="1"/>
  <c r="V2" i="10" s="1"/>
  <c r="U2" i="10" a="1"/>
  <c r="U2" i="10" s="1"/>
  <c r="T2" i="10" a="1"/>
  <c r="T2" i="10" s="1"/>
  <c r="S2" i="10" a="1"/>
  <c r="S2" i="10" s="1"/>
  <c r="Y37" i="8"/>
  <c r="X37" i="8"/>
  <c r="Y45" i="8"/>
  <c r="X45" i="8"/>
  <c r="Y45" i="13"/>
  <c r="X45" i="13"/>
  <c r="Y37" i="13"/>
  <c r="X37" i="13"/>
  <c r="Y53" i="9"/>
  <c r="Y49" i="9"/>
  <c r="Y41" i="9"/>
  <c r="Y45" i="9"/>
  <c r="X45" i="9"/>
  <c r="N29" i="10" l="1"/>
  <c r="M29" i="10"/>
  <c r="M37" i="10"/>
  <c r="V53" i="10"/>
  <c r="K53" i="10" s="1"/>
  <c r="W45" i="10"/>
  <c r="N45" i="10" s="1"/>
  <c r="W41" i="10"/>
  <c r="K27" i="10"/>
  <c r="L29" i="10"/>
  <c r="M5" i="11"/>
  <c r="N5" i="11"/>
  <c r="O5" i="11"/>
  <c r="P5" i="11"/>
  <c r="Q5" i="11"/>
  <c r="K5" i="11"/>
  <c r="L5" i="11"/>
  <c r="Q27" i="11"/>
  <c r="K27" i="11"/>
  <c r="L27" i="11"/>
  <c r="N27" i="11"/>
  <c r="P27" i="11"/>
  <c r="M27" i="11"/>
  <c r="O27" i="11"/>
  <c r="K17" i="11"/>
  <c r="L17" i="11"/>
  <c r="M17" i="11"/>
  <c r="N17" i="11"/>
  <c r="O17" i="11"/>
  <c r="Q17" i="11"/>
  <c r="P17" i="11"/>
  <c r="O25" i="11"/>
  <c r="P25" i="11"/>
  <c r="Q25" i="11"/>
  <c r="K25" i="11"/>
  <c r="N25" i="11"/>
  <c r="L25" i="11"/>
  <c r="M25" i="11"/>
  <c r="N21" i="11"/>
  <c r="O21" i="11"/>
  <c r="P21" i="11"/>
  <c r="Q21" i="11"/>
  <c r="L21" i="11"/>
  <c r="K21" i="11"/>
  <c r="M21" i="11"/>
  <c r="Q13" i="11"/>
  <c r="K13" i="11"/>
  <c r="L13" i="11"/>
  <c r="M13" i="11"/>
  <c r="O13" i="11"/>
  <c r="P13" i="11"/>
  <c r="N13" i="11"/>
  <c r="M41" i="11"/>
  <c r="M45" i="11"/>
  <c r="P9" i="11"/>
  <c r="Q9" i="11"/>
  <c r="K9" i="11"/>
  <c r="M9" i="11"/>
  <c r="N9" i="11"/>
  <c r="O9" i="11"/>
  <c r="L9" i="11"/>
  <c r="N37" i="11"/>
  <c r="O37" i="11"/>
  <c r="P37" i="11"/>
  <c r="Q37" i="11"/>
  <c r="K37" i="11"/>
  <c r="L37" i="11"/>
  <c r="M37" i="11"/>
  <c r="K33" i="11"/>
  <c r="M33" i="11"/>
  <c r="N33" i="11"/>
  <c r="O33" i="11"/>
  <c r="L33" i="11"/>
  <c r="P33" i="11"/>
  <c r="Q33" i="11"/>
  <c r="O53" i="11"/>
  <c r="M53" i="11"/>
  <c r="K29" i="11"/>
  <c r="L29" i="11"/>
  <c r="M29" i="11"/>
  <c r="P29" i="11"/>
  <c r="N29" i="11"/>
  <c r="O29" i="11"/>
  <c r="Q29" i="11"/>
  <c r="W45" i="11"/>
  <c r="U45" i="11"/>
  <c r="K45" i="11" s="1"/>
  <c r="V45" i="11"/>
  <c r="V53" i="11"/>
  <c r="L53" i="11" s="1"/>
  <c r="U49" i="11"/>
  <c r="S41" i="11"/>
  <c r="T41" i="11"/>
  <c r="U41" i="11"/>
  <c r="Q41" i="11" s="1"/>
  <c r="V49" i="11"/>
  <c r="P49" i="11" s="1"/>
  <c r="V41" i="11"/>
  <c r="T45" i="11"/>
  <c r="T49" i="11"/>
  <c r="N49" i="11" s="1"/>
  <c r="W49" i="11"/>
  <c r="M49" i="11" s="1"/>
  <c r="W41" i="11"/>
  <c r="X41" i="11"/>
  <c r="O41" i="11" s="1"/>
  <c r="X49" i="11"/>
  <c r="O49" i="11" s="1"/>
  <c r="T53" i="11"/>
  <c r="P53" i="11" s="1"/>
  <c r="U53" i="11"/>
  <c r="Q53" i="11" s="1"/>
  <c r="S53" i="11"/>
  <c r="S45" i="11"/>
  <c r="S49" i="11"/>
  <c r="L21" i="10"/>
  <c r="K21" i="10"/>
  <c r="Q21" i="10"/>
  <c r="P21" i="10"/>
  <c r="O21" i="10"/>
  <c r="N21" i="10"/>
  <c r="M21" i="10"/>
  <c r="O41" i="10"/>
  <c r="V41" i="10"/>
  <c r="N41" i="10" s="1"/>
  <c r="S41" i="10"/>
  <c r="P41" i="10" s="1"/>
  <c r="T49" i="10"/>
  <c r="L49" i="10" s="1"/>
  <c r="O49" i="10"/>
  <c r="U49" i="10"/>
  <c r="P49" i="10" s="1"/>
  <c r="L13" i="10"/>
  <c r="K13" i="10"/>
  <c r="Q13" i="10"/>
  <c r="M13" i="10"/>
  <c r="P13" i="10"/>
  <c r="O13" i="10"/>
  <c r="N13" i="10"/>
  <c r="T41" i="10"/>
  <c r="V49" i="10"/>
  <c r="M49" i="10" s="1"/>
  <c r="T45" i="10"/>
  <c r="M45" i="10" s="1"/>
  <c r="S45" i="10"/>
  <c r="L45" i="10" s="1"/>
  <c r="O45" i="10"/>
  <c r="P9" i="10"/>
  <c r="O9" i="10"/>
  <c r="M9" i="10"/>
  <c r="N9" i="10"/>
  <c r="L9" i="10"/>
  <c r="K9" i="10"/>
  <c r="Q9" i="10"/>
  <c r="U45" i="10"/>
  <c r="P45" i="10" s="1"/>
  <c r="T53" i="10"/>
  <c r="M53" i="10" s="1"/>
  <c r="Q25" i="10"/>
  <c r="P25" i="10"/>
  <c r="O25" i="10"/>
  <c r="N25" i="10"/>
  <c r="M25" i="10"/>
  <c r="L25" i="10"/>
  <c r="K25" i="10"/>
  <c r="P53" i="10"/>
  <c r="O53" i="10"/>
  <c r="Q50" i="10"/>
  <c r="P50" i="10"/>
  <c r="Q53" i="10"/>
  <c r="S53" i="10"/>
  <c r="N53" i="10" s="1"/>
  <c r="O50" i="10"/>
  <c r="L5" i="10"/>
  <c r="M5" i="10"/>
  <c r="K5" i="10"/>
  <c r="Q5" i="10"/>
  <c r="P5" i="10"/>
  <c r="O5" i="10"/>
  <c r="N5" i="10"/>
  <c r="U41" i="10"/>
  <c r="Q41" i="10" s="1"/>
  <c r="V45" i="10"/>
  <c r="W49" i="10"/>
  <c r="Q49" i="10" s="1"/>
  <c r="U53" i="10"/>
  <c r="L53" i="10" s="1"/>
  <c r="P17" i="10"/>
  <c r="M17" i="10"/>
  <c r="O17" i="10"/>
  <c r="N17" i="10"/>
  <c r="Q17" i="10"/>
  <c r="L17" i="10"/>
  <c r="K17" i="10"/>
  <c r="Q33" i="10"/>
  <c r="P33" i="10"/>
  <c r="O33" i="10"/>
  <c r="N33" i="10"/>
  <c r="M33" i="10"/>
  <c r="L33" i="10"/>
  <c r="K33" i="10"/>
  <c r="S49" i="10"/>
  <c r="N49" i="10" s="1"/>
  <c r="X49" i="10"/>
  <c r="N37" i="10"/>
  <c r="M27" i="10"/>
  <c r="O29" i="10"/>
  <c r="O37" i="10"/>
  <c r="N27" i="10"/>
  <c r="P29" i="10"/>
  <c r="P37" i="10"/>
  <c r="Q45" i="10"/>
  <c r="L27" i="10"/>
  <c r="O27" i="10"/>
  <c r="Q29" i="10"/>
  <c r="P27" i="10"/>
  <c r="Q37" i="10"/>
  <c r="Q27" i="10"/>
  <c r="K29" i="10"/>
  <c r="K37" i="10"/>
  <c r="L37" i="10"/>
  <c r="K49" i="10" l="1"/>
  <c r="L41" i="11"/>
  <c r="O45" i="11"/>
  <c r="O54" i="11" s="1"/>
  <c r="F10" i="1" s="1"/>
  <c r="N45" i="11"/>
  <c r="L45" i="11"/>
  <c r="P45" i="11"/>
  <c r="Q45" i="11"/>
  <c r="K41" i="11"/>
  <c r="P41" i="11"/>
  <c r="N41" i="11"/>
  <c r="L41" i="10"/>
  <c r="N53" i="11"/>
  <c r="K53" i="11"/>
  <c r="Q49" i="11"/>
  <c r="L49" i="11"/>
  <c r="K49" i="11"/>
  <c r="K45" i="10"/>
  <c r="K41" i="10"/>
  <c r="M41" i="10"/>
  <c r="M54" i="11"/>
  <c r="D10" i="1" s="1"/>
  <c r="Y50" i="9" a="1"/>
  <c r="Y50" i="9" s="1"/>
  <c r="X50" i="9" a="1"/>
  <c r="X50" i="9" s="1"/>
  <c r="W50" i="9" a="1"/>
  <c r="W50" i="9" s="1"/>
  <c r="V50" i="9" a="1"/>
  <c r="V50" i="9" s="1"/>
  <c r="U50" i="9" a="1"/>
  <c r="U50" i="9" s="1"/>
  <c r="T50" i="9" a="1"/>
  <c r="T50" i="9" s="1"/>
  <c r="S50" i="9" a="1"/>
  <c r="S50" i="9" s="1"/>
  <c r="Y46" i="9" a="1"/>
  <c r="Y46" i="9" s="1"/>
  <c r="X46" i="9" a="1"/>
  <c r="X46" i="9" s="1"/>
  <c r="W46" i="9" a="1"/>
  <c r="W46" i="9" s="1"/>
  <c r="V46" i="9" a="1"/>
  <c r="V46" i="9" s="1"/>
  <c r="U46" i="9" a="1"/>
  <c r="U46" i="9" s="1"/>
  <c r="T46" i="9" a="1"/>
  <c r="T46" i="9" s="1"/>
  <c r="S46" i="9" a="1"/>
  <c r="S46" i="9" s="1"/>
  <c r="Y42" i="9" a="1"/>
  <c r="Y42" i="9" s="1"/>
  <c r="X42" i="9" a="1"/>
  <c r="X42" i="9" s="1"/>
  <c r="W42" i="9" a="1"/>
  <c r="W42" i="9" s="1"/>
  <c r="V42" i="9" a="1"/>
  <c r="V42" i="9" s="1"/>
  <c r="U42" i="9" a="1"/>
  <c r="U42" i="9" s="1"/>
  <c r="T42" i="9" a="1"/>
  <c r="T42" i="9" s="1"/>
  <c r="S42" i="9" a="1"/>
  <c r="S42" i="9" s="1"/>
  <c r="Y38" i="9" a="1"/>
  <c r="Y38" i="9" s="1"/>
  <c r="X38" i="9" a="1"/>
  <c r="X38" i="9" s="1"/>
  <c r="W38" i="9" a="1"/>
  <c r="W38" i="9" s="1"/>
  <c r="V38" i="9" a="1"/>
  <c r="V38" i="9" s="1"/>
  <c r="U38" i="9" a="1"/>
  <c r="U38" i="9" s="1"/>
  <c r="T38" i="9" a="1"/>
  <c r="T38" i="9" s="1"/>
  <c r="S38" i="9" a="1"/>
  <c r="S38" i="9" s="1"/>
  <c r="Y34" i="9" a="1"/>
  <c r="Y34" i="9" s="1"/>
  <c r="X34" i="9" a="1"/>
  <c r="X34" i="9" s="1"/>
  <c r="W34" i="9" a="1"/>
  <c r="W34" i="9" s="1"/>
  <c r="V34" i="9" a="1"/>
  <c r="V34" i="9" s="1"/>
  <c r="U34" i="9" a="1"/>
  <c r="U34" i="9" s="1"/>
  <c r="T34" i="9" a="1"/>
  <c r="T34" i="9" s="1"/>
  <c r="S34" i="9" a="1"/>
  <c r="S34" i="9" s="1"/>
  <c r="Y30" i="9" a="1"/>
  <c r="Y30" i="9" s="1"/>
  <c r="X30" i="9" a="1"/>
  <c r="X30" i="9" s="1"/>
  <c r="W30" i="9" a="1"/>
  <c r="W30" i="9" s="1"/>
  <c r="V30" i="9" a="1"/>
  <c r="V30" i="9" s="1"/>
  <c r="U30" i="9" a="1"/>
  <c r="U30" i="9" s="1"/>
  <c r="T30" i="9" a="1"/>
  <c r="T30" i="9" s="1"/>
  <c r="S30" i="9" a="1"/>
  <c r="S30" i="9" s="1"/>
  <c r="Y22" i="9" a="1"/>
  <c r="Y22" i="9" s="1"/>
  <c r="X22" i="9" a="1"/>
  <c r="X22" i="9" s="1"/>
  <c r="W22" i="9" a="1"/>
  <c r="W22" i="9" s="1"/>
  <c r="V22" i="9" a="1"/>
  <c r="V22" i="9" s="1"/>
  <c r="U22" i="9" a="1"/>
  <c r="U22" i="9" s="1"/>
  <c r="T22" i="9" a="1"/>
  <c r="T22" i="9" s="1"/>
  <c r="S22" i="9" a="1"/>
  <c r="S22" i="9" s="1"/>
  <c r="Y28" i="9"/>
  <c r="X28" i="9"/>
  <c r="W28" i="9"/>
  <c r="V28" i="9"/>
  <c r="U28" i="9"/>
  <c r="T28" i="9"/>
  <c r="S28" i="9"/>
  <c r="Y26" i="9"/>
  <c r="X26" i="9"/>
  <c r="W26" i="9"/>
  <c r="V26" i="9"/>
  <c r="U26" i="9"/>
  <c r="T26" i="9"/>
  <c r="S26" i="9"/>
  <c r="Y18" i="9" a="1"/>
  <c r="Y18" i="9" s="1"/>
  <c r="X18" i="9" a="1"/>
  <c r="X18" i="9" s="1"/>
  <c r="W18" i="9" a="1"/>
  <c r="W18" i="9" s="1"/>
  <c r="V18" i="9" a="1"/>
  <c r="V18" i="9" s="1"/>
  <c r="U18" i="9" a="1"/>
  <c r="U18" i="9" s="1"/>
  <c r="T18" i="9" a="1"/>
  <c r="T18" i="9" s="1"/>
  <c r="S18" i="9" a="1"/>
  <c r="S18" i="9" s="1"/>
  <c r="Y14" i="9" a="1"/>
  <c r="Y14" i="9" s="1"/>
  <c r="X14" i="9" a="1"/>
  <c r="X14" i="9" s="1"/>
  <c r="W14" i="9" a="1"/>
  <c r="W14" i="9" s="1"/>
  <c r="V14" i="9" a="1"/>
  <c r="V14" i="9" s="1"/>
  <c r="U14" i="9" a="1"/>
  <c r="U14" i="9" s="1"/>
  <c r="T14" i="9" a="1"/>
  <c r="T14" i="9" s="1"/>
  <c r="S14" i="9" a="1"/>
  <c r="S14" i="9" s="1"/>
  <c r="Y10" i="9" a="1"/>
  <c r="Y10" i="9" s="1"/>
  <c r="X10" i="9" a="1"/>
  <c r="X10" i="9" s="1"/>
  <c r="W10" i="9" a="1"/>
  <c r="W10" i="9" s="1"/>
  <c r="V10" i="9" a="1"/>
  <c r="V10" i="9" s="1"/>
  <c r="U10" i="9" a="1"/>
  <c r="U10" i="9" s="1"/>
  <c r="T10" i="9" a="1"/>
  <c r="T10" i="9" s="1"/>
  <c r="S10" i="9" a="1"/>
  <c r="S10" i="9" s="1"/>
  <c r="Y6" i="9" a="1"/>
  <c r="Y6" i="9" s="1"/>
  <c r="X6" i="9" a="1"/>
  <c r="X6" i="9" s="1"/>
  <c r="W6" i="9" a="1"/>
  <c r="W6" i="9" s="1"/>
  <c r="V6" i="9" a="1"/>
  <c r="V6" i="9" s="1"/>
  <c r="U6" i="9" a="1"/>
  <c r="U6" i="9" s="1"/>
  <c r="T6" i="9" a="1"/>
  <c r="T6" i="9" s="1"/>
  <c r="S6" i="9" a="1"/>
  <c r="S6" i="9" s="1"/>
  <c r="Y2" i="9" a="1"/>
  <c r="Y2" i="9" s="1"/>
  <c r="X2" i="9" a="1"/>
  <c r="X2" i="9" s="1"/>
  <c r="W2" i="9" a="1"/>
  <c r="W2" i="9" s="1"/>
  <c r="V2" i="9" a="1"/>
  <c r="V2" i="9" s="1"/>
  <c r="U2" i="9" a="1"/>
  <c r="U2" i="9" s="1"/>
  <c r="T2" i="9" a="1"/>
  <c r="T2" i="9" s="1"/>
  <c r="S2" i="9" a="1"/>
  <c r="S2" i="9" s="1"/>
  <c r="Y42" i="8" a="1"/>
  <c r="Y42" i="8" s="1"/>
  <c r="X42" i="8" a="1"/>
  <c r="X42" i="8" s="1"/>
  <c r="W42" i="8" a="1"/>
  <c r="W42" i="8" s="1"/>
  <c r="V42" i="8" a="1"/>
  <c r="V42" i="8" s="1"/>
  <c r="U42" i="8" a="1"/>
  <c r="U42" i="8" s="1"/>
  <c r="T42" i="8" a="1"/>
  <c r="T42" i="8" s="1"/>
  <c r="S42" i="8" a="1"/>
  <c r="S42" i="8" s="1"/>
  <c r="Y38" i="8" a="1"/>
  <c r="Y38" i="8" s="1"/>
  <c r="X38" i="8" a="1"/>
  <c r="X38" i="8" s="1"/>
  <c r="W38" i="8" a="1"/>
  <c r="W38" i="8" s="1"/>
  <c r="V38" i="8" a="1"/>
  <c r="V38" i="8" s="1"/>
  <c r="U38" i="8" a="1"/>
  <c r="U38" i="8" s="1"/>
  <c r="T38" i="8" a="1"/>
  <c r="T38" i="8" s="1"/>
  <c r="S38" i="8" a="1"/>
  <c r="S38" i="8" s="1"/>
  <c r="Y34" i="8" a="1"/>
  <c r="Y34" i="8" s="1"/>
  <c r="X34" i="8" a="1"/>
  <c r="X34" i="8" s="1"/>
  <c r="W34" i="8" a="1"/>
  <c r="W34" i="8" s="1"/>
  <c r="V34" i="8" a="1"/>
  <c r="V34" i="8" s="1"/>
  <c r="U34" i="8" a="1"/>
  <c r="U34" i="8" s="1"/>
  <c r="T34" i="8" a="1"/>
  <c r="T34" i="8" s="1"/>
  <c r="S34" i="8" a="1"/>
  <c r="S34" i="8" s="1"/>
  <c r="Y30" i="8" a="1"/>
  <c r="Y30" i="8" s="1"/>
  <c r="X30" i="8" a="1"/>
  <c r="X30" i="8" s="1"/>
  <c r="W30" i="8" a="1"/>
  <c r="W30" i="8" s="1"/>
  <c r="V30" i="8" a="1"/>
  <c r="V30" i="8" s="1"/>
  <c r="U30" i="8" a="1"/>
  <c r="U30" i="8" s="1"/>
  <c r="T30" i="8" a="1"/>
  <c r="T30" i="8" s="1"/>
  <c r="S30" i="8" a="1"/>
  <c r="S30" i="8" s="1"/>
  <c r="Y20" i="8"/>
  <c r="X20" i="8"/>
  <c r="W20" i="8"/>
  <c r="V20" i="8"/>
  <c r="U20" i="8"/>
  <c r="T20" i="8"/>
  <c r="S20" i="8"/>
  <c r="Y18" i="8"/>
  <c r="X18" i="8"/>
  <c r="W18" i="8"/>
  <c r="V18" i="8"/>
  <c r="U18" i="8"/>
  <c r="T18" i="8"/>
  <c r="S18" i="8"/>
  <c r="Y26" i="8" a="1"/>
  <c r="Y26" i="8" s="1"/>
  <c r="X26" i="8" a="1"/>
  <c r="X26" i="8" s="1"/>
  <c r="W26" i="8" a="1"/>
  <c r="W26" i="8" s="1"/>
  <c r="V26" i="8" a="1"/>
  <c r="V26" i="8" s="1"/>
  <c r="U26" i="8" a="1"/>
  <c r="U26" i="8" s="1"/>
  <c r="T26" i="8" a="1"/>
  <c r="T26" i="8" s="1"/>
  <c r="S26" i="8" a="1"/>
  <c r="S26" i="8" s="1"/>
  <c r="Y22" i="8" a="1"/>
  <c r="Y22" i="8" s="1"/>
  <c r="X22" i="8" a="1"/>
  <c r="X22" i="8" s="1"/>
  <c r="W22" i="8" a="1"/>
  <c r="W22" i="8" s="1"/>
  <c r="V22" i="8" a="1"/>
  <c r="V22" i="8" s="1"/>
  <c r="U22" i="8" a="1"/>
  <c r="U22" i="8" s="1"/>
  <c r="T22" i="8" a="1"/>
  <c r="T22" i="8" s="1"/>
  <c r="S22" i="8" a="1"/>
  <c r="S22" i="8" s="1"/>
  <c r="Y14" i="8" a="1"/>
  <c r="Y14" i="8" s="1"/>
  <c r="X14" i="8" a="1"/>
  <c r="X14" i="8" s="1"/>
  <c r="W14" i="8" a="1"/>
  <c r="W14" i="8" s="1"/>
  <c r="V14" i="8" a="1"/>
  <c r="V14" i="8" s="1"/>
  <c r="U14" i="8" a="1"/>
  <c r="U14" i="8" s="1"/>
  <c r="T14" i="8" a="1"/>
  <c r="T14" i="8" s="1"/>
  <c r="S14" i="8" a="1"/>
  <c r="S14" i="8" s="1"/>
  <c r="Y10" i="8" a="1"/>
  <c r="Y10" i="8" s="1"/>
  <c r="X10" i="8" a="1"/>
  <c r="X10" i="8" s="1"/>
  <c r="W10" i="8" a="1"/>
  <c r="W10" i="8" s="1"/>
  <c r="V10" i="8" a="1"/>
  <c r="V10" i="8" s="1"/>
  <c r="U10" i="8" a="1"/>
  <c r="U10" i="8" s="1"/>
  <c r="T10" i="8" a="1"/>
  <c r="T10" i="8" s="1"/>
  <c r="S10" i="8" a="1"/>
  <c r="S10" i="8" s="1"/>
  <c r="Y6" i="8" a="1"/>
  <c r="Y6" i="8" s="1"/>
  <c r="X6" i="8" a="1"/>
  <c r="X6" i="8" s="1"/>
  <c r="W6" i="8" a="1"/>
  <c r="W6" i="8" s="1"/>
  <c r="V6" i="8" a="1"/>
  <c r="V6" i="8" s="1"/>
  <c r="U6" i="8" a="1"/>
  <c r="U6" i="8" s="1"/>
  <c r="T6" i="8" a="1"/>
  <c r="T6" i="8" s="1"/>
  <c r="S6" i="8" a="1"/>
  <c r="S6" i="8" s="1"/>
  <c r="Y2" i="8" a="1"/>
  <c r="Y2" i="8" s="1"/>
  <c r="X2" i="8" a="1"/>
  <c r="X2" i="8" s="1"/>
  <c r="W2" i="8" a="1"/>
  <c r="W2" i="8" s="1"/>
  <c r="V2" i="8" a="1"/>
  <c r="V2" i="8" s="1"/>
  <c r="U2" i="8" a="1"/>
  <c r="U2" i="8" s="1"/>
  <c r="T2" i="8" a="1"/>
  <c r="T2" i="8" s="1"/>
  <c r="S2" i="8" a="1"/>
  <c r="S2" i="8" s="1"/>
  <c r="S2" i="13" a="1"/>
  <c r="S2" i="13" s="1"/>
  <c r="T2" i="13" a="1"/>
  <c r="T2" i="13" s="1"/>
  <c r="U2" i="13" a="1"/>
  <c r="U2" i="13" s="1"/>
  <c r="V2" i="13" a="1"/>
  <c r="V2" i="13" s="1"/>
  <c r="W2" i="13" a="1"/>
  <c r="W2" i="13" s="1"/>
  <c r="X2" i="13" a="1"/>
  <c r="X2" i="13" s="1"/>
  <c r="Y2" i="13" a="1"/>
  <c r="Y2" i="13" s="1"/>
  <c r="S6" i="13" a="1"/>
  <c r="S6" i="13" s="1"/>
  <c r="T6" i="13" a="1"/>
  <c r="T6" i="13" s="1"/>
  <c r="U6" i="13" a="1"/>
  <c r="U6" i="13" s="1"/>
  <c r="V6" i="13" a="1"/>
  <c r="V6" i="13" s="1"/>
  <c r="W6" i="13" a="1"/>
  <c r="W6" i="13" s="1"/>
  <c r="X6" i="13" a="1"/>
  <c r="X6" i="13" s="1"/>
  <c r="Y6" i="13" a="1"/>
  <c r="Y6" i="13" s="1"/>
  <c r="S10" i="13" a="1"/>
  <c r="S10" i="13" s="1"/>
  <c r="T10" i="13" a="1"/>
  <c r="T10" i="13" s="1"/>
  <c r="U10" i="13" a="1"/>
  <c r="U10" i="13" s="1"/>
  <c r="V10" i="13" a="1"/>
  <c r="V10" i="13" s="1"/>
  <c r="W10" i="13" a="1"/>
  <c r="W10" i="13" s="1"/>
  <c r="X10" i="13" a="1"/>
  <c r="X10" i="13" s="1"/>
  <c r="Y10" i="13" a="1"/>
  <c r="Y10" i="13" s="1"/>
  <c r="S14" i="13" a="1"/>
  <c r="S14" i="13" s="1"/>
  <c r="T14" i="13" a="1"/>
  <c r="T14" i="13" s="1"/>
  <c r="U14" i="13" a="1"/>
  <c r="U14" i="13" s="1"/>
  <c r="V14" i="13" a="1"/>
  <c r="V14" i="13" s="1"/>
  <c r="W14" i="13" a="1"/>
  <c r="W14" i="13" s="1"/>
  <c r="X14" i="13" a="1"/>
  <c r="X14" i="13" s="1"/>
  <c r="Y14" i="13" a="1"/>
  <c r="Y14" i="13" s="1"/>
  <c r="Y22" i="13" a="1"/>
  <c r="Y22" i="13" s="1"/>
  <c r="X22" i="13" a="1"/>
  <c r="X22" i="13" s="1"/>
  <c r="W22" i="13" a="1"/>
  <c r="W22" i="13" s="1"/>
  <c r="V22" i="13" a="1"/>
  <c r="V22" i="13" s="1"/>
  <c r="U22" i="13" a="1"/>
  <c r="U22" i="13" s="1"/>
  <c r="T22" i="13" a="1"/>
  <c r="T22" i="13" s="1"/>
  <c r="S22" i="13" a="1"/>
  <c r="S22" i="13" s="1"/>
  <c r="Y26" i="13" a="1"/>
  <c r="Y26" i="13" s="1"/>
  <c r="X26" i="13" a="1"/>
  <c r="X26" i="13" s="1"/>
  <c r="W26" i="13" a="1"/>
  <c r="W26" i="13" s="1"/>
  <c r="V26" i="13" a="1"/>
  <c r="V26" i="13" s="1"/>
  <c r="U26" i="13" a="1"/>
  <c r="U26" i="13" s="1"/>
  <c r="T26" i="13" a="1"/>
  <c r="T26" i="13" s="1"/>
  <c r="S26" i="13" a="1"/>
  <c r="S26" i="13" s="1"/>
  <c r="Y42" i="13" a="1"/>
  <c r="Y42" i="13" s="1"/>
  <c r="X42" i="13" a="1"/>
  <c r="X42" i="13" s="1"/>
  <c r="W42" i="13" a="1"/>
  <c r="W42" i="13" s="1"/>
  <c r="V42" i="13" a="1"/>
  <c r="V42" i="13" s="1"/>
  <c r="U42" i="13" a="1"/>
  <c r="U42" i="13" s="1"/>
  <c r="T42" i="13" a="1"/>
  <c r="T42" i="13" s="1"/>
  <c r="S42" i="13" a="1"/>
  <c r="S42" i="13" s="1"/>
  <c r="Y38" i="13" a="1"/>
  <c r="Y38" i="13" s="1"/>
  <c r="X38" i="13" a="1"/>
  <c r="X38" i="13" s="1"/>
  <c r="W38" i="13" a="1"/>
  <c r="W38" i="13" s="1"/>
  <c r="V38" i="13" a="1"/>
  <c r="V38" i="13" s="1"/>
  <c r="U38" i="13" a="1"/>
  <c r="U38" i="13" s="1"/>
  <c r="T38" i="13" a="1"/>
  <c r="T38" i="13" s="1"/>
  <c r="S38" i="13" a="1"/>
  <c r="S38" i="13" s="1"/>
  <c r="Y34" i="13" a="1"/>
  <c r="Y34" i="13" s="1"/>
  <c r="X34" i="13" a="1"/>
  <c r="X34" i="13" s="1"/>
  <c r="W34" i="13" a="1"/>
  <c r="W34" i="13" s="1"/>
  <c r="V34" i="13" a="1"/>
  <c r="V34" i="13" s="1"/>
  <c r="U34" i="13" a="1"/>
  <c r="U34" i="13" s="1"/>
  <c r="T34" i="13" a="1"/>
  <c r="T34" i="13" s="1"/>
  <c r="S34" i="13" a="1"/>
  <c r="S34" i="13" s="1"/>
  <c r="Y30" i="13" a="1"/>
  <c r="Y30" i="13" s="1"/>
  <c r="X30" i="13" a="1"/>
  <c r="X30" i="13" s="1"/>
  <c r="W30" i="13" a="1"/>
  <c r="W30" i="13" s="1"/>
  <c r="V30" i="13" a="1"/>
  <c r="V30" i="13" s="1"/>
  <c r="U30" i="13" a="1"/>
  <c r="U30" i="13" s="1"/>
  <c r="T30" i="13" a="1"/>
  <c r="T30" i="13" s="1"/>
  <c r="S30" i="13" a="1"/>
  <c r="S30" i="13" s="1"/>
  <c r="Y20" i="13"/>
  <c r="X20" i="13"/>
  <c r="W20" i="13"/>
  <c r="V20" i="13"/>
  <c r="U20" i="13"/>
  <c r="T20" i="13"/>
  <c r="S20" i="13"/>
  <c r="Y18" i="13"/>
  <c r="X18" i="13"/>
  <c r="W18" i="13"/>
  <c r="V18" i="13"/>
  <c r="U18" i="13"/>
  <c r="T18" i="13"/>
  <c r="S18" i="13"/>
  <c r="Q54" i="12"/>
  <c r="H11" i="1" s="1"/>
  <c r="P54" i="12"/>
  <c r="G11" i="1" s="1"/>
  <c r="O54" i="12"/>
  <c r="F11" i="1" s="1"/>
  <c r="N54" i="12"/>
  <c r="E11" i="1" s="1"/>
  <c r="M54" i="12"/>
  <c r="D11" i="1" s="1"/>
  <c r="L54" i="12"/>
  <c r="C11" i="1" s="1"/>
  <c r="K54" i="12"/>
  <c r="B11" i="1" s="1"/>
  <c r="P54" i="11" l="1"/>
  <c r="G10" i="1" s="1"/>
  <c r="L54" i="11"/>
  <c r="C10" i="1" s="1"/>
  <c r="Q54" i="11"/>
  <c r="H10" i="1" s="1"/>
  <c r="N54" i="11"/>
  <c r="E10" i="1" s="1"/>
  <c r="K54" i="10"/>
  <c r="K54" i="11"/>
  <c r="B10" i="1" s="1"/>
  <c r="K29" i="9"/>
  <c r="W45" i="13"/>
  <c r="K19" i="13"/>
  <c r="Q19" i="13"/>
  <c r="P19" i="13"/>
  <c r="O19" i="13"/>
  <c r="N19" i="13"/>
  <c r="L19" i="13"/>
  <c r="M19" i="13"/>
  <c r="W37" i="13"/>
  <c r="N25" i="13"/>
  <c r="M25" i="13"/>
  <c r="L25" i="13"/>
  <c r="K25" i="13"/>
  <c r="Q25" i="13"/>
  <c r="O25" i="13"/>
  <c r="P25" i="13"/>
  <c r="L21" i="13"/>
  <c r="K21" i="13"/>
  <c r="Q21" i="13"/>
  <c r="P21" i="13"/>
  <c r="O21" i="13"/>
  <c r="M21" i="13"/>
  <c r="N21" i="13"/>
  <c r="Y41" i="13"/>
  <c r="P29" i="13"/>
  <c r="O29" i="13"/>
  <c r="N29" i="13"/>
  <c r="M29" i="13"/>
  <c r="Q29" i="13"/>
  <c r="L29" i="13"/>
  <c r="K29" i="13"/>
  <c r="Y33" i="13"/>
  <c r="N9" i="13"/>
  <c r="M9" i="13"/>
  <c r="L9" i="13"/>
  <c r="K9" i="13"/>
  <c r="Q9" i="13"/>
  <c r="O9" i="13"/>
  <c r="P9" i="13"/>
  <c r="P13" i="13"/>
  <c r="O13" i="13"/>
  <c r="N13" i="13"/>
  <c r="M13" i="13"/>
  <c r="L13" i="13"/>
  <c r="K13" i="13"/>
  <c r="Q13" i="13"/>
  <c r="L5" i="13"/>
  <c r="M5" i="13"/>
  <c r="Q5" i="13"/>
  <c r="P5" i="13"/>
  <c r="O5" i="13"/>
  <c r="K5" i="13"/>
  <c r="N5" i="13"/>
  <c r="Q17" i="13"/>
  <c r="P17" i="13"/>
  <c r="O17" i="13"/>
  <c r="N17" i="13"/>
  <c r="M17" i="13"/>
  <c r="K17" i="13"/>
  <c r="L17" i="13"/>
  <c r="X33" i="13"/>
  <c r="S45" i="13"/>
  <c r="T37" i="13"/>
  <c r="U41" i="13"/>
  <c r="S41" i="13"/>
  <c r="T45" i="13"/>
  <c r="S33" i="13"/>
  <c r="S37" i="13"/>
  <c r="L37" i="13" s="1"/>
  <c r="T41" i="13"/>
  <c r="U45" i="13"/>
  <c r="V45" i="13"/>
  <c r="T33" i="13"/>
  <c r="U33" i="13"/>
  <c r="U37" i="13"/>
  <c r="V41" i="13"/>
  <c r="V33" i="13"/>
  <c r="V37" i="13"/>
  <c r="W41" i="13"/>
  <c r="N41" i="13" s="1"/>
  <c r="W33" i="13"/>
  <c r="M33" i="13" s="1"/>
  <c r="X41" i="13"/>
  <c r="T33" i="8"/>
  <c r="P19" i="8"/>
  <c r="U37" i="8"/>
  <c r="X41" i="8"/>
  <c r="P41" i="8" s="1"/>
  <c r="U45" i="8"/>
  <c r="S45" i="8"/>
  <c r="L21" i="8"/>
  <c r="T37" i="8"/>
  <c r="U41" i="8"/>
  <c r="T45" i="8"/>
  <c r="W41" i="8"/>
  <c r="N41" i="8" s="1"/>
  <c r="V37" i="8"/>
  <c r="P37" i="8" s="1"/>
  <c r="V33" i="8"/>
  <c r="W37" i="8"/>
  <c r="N37" i="8" s="1"/>
  <c r="V45" i="8"/>
  <c r="N45" i="8" s="1"/>
  <c r="V41" i="8"/>
  <c r="U33" i="8"/>
  <c r="N33" i="8" s="1"/>
  <c r="W33" i="8"/>
  <c r="M33" i="8" s="1"/>
  <c r="W45" i="8"/>
  <c r="P45" i="8" s="1"/>
  <c r="X33" i="8"/>
  <c r="Y41" i="8"/>
  <c r="Y33" i="8"/>
  <c r="S41" i="8"/>
  <c r="M41" i="8" s="1"/>
  <c r="S33" i="8"/>
  <c r="S37" i="8"/>
  <c r="T41" i="8"/>
  <c r="L41" i="8" s="1"/>
  <c r="Q27" i="9"/>
  <c r="S53" i="9"/>
  <c r="V49" i="9"/>
  <c r="V53" i="9"/>
  <c r="P53" i="9" s="1"/>
  <c r="U41" i="9"/>
  <c r="L41" i="9" s="1"/>
  <c r="U45" i="9"/>
  <c r="U49" i="9"/>
  <c r="O49" i="9" s="1"/>
  <c r="M37" i="9"/>
  <c r="X41" i="9"/>
  <c r="T53" i="9"/>
  <c r="L53" i="9" s="1"/>
  <c r="N37" i="9"/>
  <c r="S41" i="9"/>
  <c r="W45" i="9"/>
  <c r="O45" i="9" s="1"/>
  <c r="U53" i="9"/>
  <c r="V41" i="9"/>
  <c r="K41" i="9" s="1"/>
  <c r="W41" i="9"/>
  <c r="P41" i="9" s="1"/>
  <c r="V45" i="9"/>
  <c r="K45" i="9" s="1"/>
  <c r="M27" i="9"/>
  <c r="Q29" i="9"/>
  <c r="T41" i="9"/>
  <c r="N41" i="9" s="1"/>
  <c r="W49" i="9"/>
  <c r="T49" i="9"/>
  <c r="K49" i="9" s="1"/>
  <c r="S45" i="9"/>
  <c r="X49" i="9"/>
  <c r="P49" i="9" s="1"/>
  <c r="W53" i="9"/>
  <c r="O27" i="9"/>
  <c r="T45" i="9"/>
  <c r="Q45" i="9" s="1"/>
  <c r="S49" i="9"/>
  <c r="X53" i="9"/>
  <c r="O53" i="9" s="1"/>
  <c r="M45" i="9"/>
  <c r="P45" i="9"/>
  <c r="M49" i="9"/>
  <c r="Q33" i="9"/>
  <c r="P33" i="9"/>
  <c r="O33" i="9"/>
  <c r="M33" i="9"/>
  <c r="N33" i="9"/>
  <c r="L33" i="9"/>
  <c r="K33" i="9"/>
  <c r="M41" i="9"/>
  <c r="M53" i="9"/>
  <c r="O37" i="9"/>
  <c r="P37" i="9"/>
  <c r="Q37" i="9"/>
  <c r="K37" i="9"/>
  <c r="L37" i="9"/>
  <c r="Q25" i="9"/>
  <c r="P25" i="9"/>
  <c r="O25" i="9"/>
  <c r="N25" i="9"/>
  <c r="M25" i="9"/>
  <c r="L25" i="9"/>
  <c r="K25" i="9"/>
  <c r="P27" i="9"/>
  <c r="L29" i="9"/>
  <c r="K27" i="9"/>
  <c r="M29" i="9"/>
  <c r="L27" i="9"/>
  <c r="N29" i="9"/>
  <c r="O29" i="9"/>
  <c r="N27" i="9"/>
  <c r="P29" i="9"/>
  <c r="Q21" i="9"/>
  <c r="P21" i="9"/>
  <c r="O21" i="9"/>
  <c r="L21" i="9"/>
  <c r="N21" i="9"/>
  <c r="M21" i="9"/>
  <c r="K21" i="9"/>
  <c r="P17" i="9"/>
  <c r="O17" i="9"/>
  <c r="L17" i="9"/>
  <c r="N17" i="9"/>
  <c r="M17" i="9"/>
  <c r="K17" i="9"/>
  <c r="Q17" i="9"/>
  <c r="Q13" i="9"/>
  <c r="P13" i="9"/>
  <c r="O13" i="9"/>
  <c r="N13" i="9"/>
  <c r="M13" i="9"/>
  <c r="L13" i="9"/>
  <c r="K13" i="9"/>
  <c r="Q9" i="9"/>
  <c r="P9" i="9"/>
  <c r="O9" i="9"/>
  <c r="N9" i="9"/>
  <c r="M9" i="9"/>
  <c r="L9" i="9"/>
  <c r="K9" i="9"/>
  <c r="Q5" i="9"/>
  <c r="P5" i="9"/>
  <c r="O5" i="9"/>
  <c r="N5" i="9"/>
  <c r="M5" i="9"/>
  <c r="L5" i="9"/>
  <c r="K5" i="9"/>
  <c r="O5" i="8"/>
  <c r="N5" i="8"/>
  <c r="M5" i="8"/>
  <c r="L5" i="8"/>
  <c r="K5" i="8"/>
  <c r="P5" i="8"/>
  <c r="Q5" i="8"/>
  <c r="Q19" i="8"/>
  <c r="Q21" i="8"/>
  <c r="O45" i="8"/>
  <c r="O19" i="8"/>
  <c r="O21" i="8"/>
  <c r="P21" i="8"/>
  <c r="M37" i="8"/>
  <c r="K21" i="8"/>
  <c r="N21" i="8"/>
  <c r="M21" i="8"/>
  <c r="K19" i="8"/>
  <c r="N19" i="8"/>
  <c r="L19" i="8"/>
  <c r="M19" i="8"/>
  <c r="N29" i="8"/>
  <c r="M29" i="8"/>
  <c r="L29" i="8"/>
  <c r="Q29" i="8"/>
  <c r="O29" i="8"/>
  <c r="K29" i="8"/>
  <c r="P29" i="8"/>
  <c r="Q25" i="8"/>
  <c r="P25" i="8"/>
  <c r="O25" i="8"/>
  <c r="N25" i="8"/>
  <c r="M25" i="8"/>
  <c r="L25" i="8"/>
  <c r="K25" i="8"/>
  <c r="P17" i="8"/>
  <c r="O17" i="8"/>
  <c r="N17" i="8"/>
  <c r="M17" i="8"/>
  <c r="L17" i="8"/>
  <c r="Q17" i="8"/>
  <c r="K17" i="8"/>
  <c r="O13" i="8"/>
  <c r="L13" i="8"/>
  <c r="P13" i="8"/>
  <c r="N13" i="8"/>
  <c r="M13" i="8"/>
  <c r="K13" i="8"/>
  <c r="Q13" i="8"/>
  <c r="Q9" i="8"/>
  <c r="O9" i="8"/>
  <c r="L9" i="8"/>
  <c r="N9" i="8"/>
  <c r="M9" i="8"/>
  <c r="P9" i="8"/>
  <c r="K9" i="8"/>
  <c r="L37" i="8" l="1"/>
  <c r="O37" i="8"/>
  <c r="K37" i="8"/>
  <c r="Q37" i="8"/>
  <c r="P33" i="8"/>
  <c r="Q33" i="8"/>
  <c r="O33" i="8"/>
  <c r="L33" i="8"/>
  <c r="K33" i="8"/>
  <c r="N53" i="9"/>
  <c r="K53" i="9"/>
  <c r="K54" i="9" s="1"/>
  <c r="B8" i="1" s="1"/>
  <c r="Q53" i="9"/>
  <c r="Q49" i="9"/>
  <c r="N49" i="9"/>
  <c r="N54" i="9" s="1"/>
  <c r="E8" i="1" s="1"/>
  <c r="L49" i="9"/>
  <c r="K41" i="13"/>
  <c r="L41" i="13"/>
  <c r="N33" i="13"/>
  <c r="M45" i="8"/>
  <c r="Q45" i="8"/>
  <c r="K45" i="8"/>
  <c r="L45" i="8"/>
  <c r="O41" i="8"/>
  <c r="K41" i="8"/>
  <c r="Q41" i="8"/>
  <c r="N45" i="9"/>
  <c r="L45" i="9"/>
  <c r="O41" i="9"/>
  <c r="O54" i="9" s="1"/>
  <c r="F8" i="1" s="1"/>
  <c r="Q41" i="9"/>
  <c r="P37" i="13"/>
  <c r="L33" i="13"/>
  <c r="Q41" i="13"/>
  <c r="Q33" i="13"/>
  <c r="O33" i="13"/>
  <c r="K45" i="13"/>
  <c r="P41" i="13"/>
  <c r="M41" i="13"/>
  <c r="K33" i="13"/>
  <c r="P33" i="13"/>
  <c r="K37" i="13"/>
  <c r="M45" i="13"/>
  <c r="Q37" i="13"/>
  <c r="M37" i="13"/>
  <c r="O45" i="13"/>
  <c r="O41" i="13"/>
  <c r="L45" i="13"/>
  <c r="N45" i="13"/>
  <c r="O37" i="13"/>
  <c r="Q45" i="13"/>
  <c r="N37" i="13"/>
  <c r="P45" i="13"/>
  <c r="Q54" i="10"/>
  <c r="H9" i="1" s="1"/>
  <c r="O54" i="10"/>
  <c r="F9" i="1" s="1"/>
  <c r="P54" i="10"/>
  <c r="G9" i="1" s="1"/>
  <c r="B9" i="1"/>
  <c r="M54" i="10"/>
  <c r="D9" i="1" s="1"/>
  <c r="L54" i="10"/>
  <c r="C9" i="1" s="1"/>
  <c r="N54" i="10"/>
  <c r="E9" i="1" s="1"/>
  <c r="M54" i="9"/>
  <c r="D8" i="1" s="1"/>
  <c r="P54" i="9"/>
  <c r="G8" i="1" s="1"/>
  <c r="M46" i="8"/>
  <c r="D7" i="1" s="1"/>
  <c r="P46" i="8"/>
  <c r="G7" i="1" s="1"/>
  <c r="N46" i="8"/>
  <c r="E7" i="1" s="1"/>
  <c r="O46" i="8" l="1"/>
  <c r="F7" i="1" s="1"/>
  <c r="L46" i="8"/>
  <c r="C7" i="1" s="1"/>
  <c r="Q54" i="9"/>
  <c r="H8" i="1" s="1"/>
  <c r="L54" i="9"/>
  <c r="C8" i="1" s="1"/>
  <c r="Q46" i="8"/>
  <c r="H7" i="1" s="1"/>
  <c r="K46" i="8"/>
  <c r="B7" i="1" s="1"/>
  <c r="L46" i="13"/>
  <c r="C6" i="1" s="1"/>
  <c r="O46" i="13"/>
  <c r="F6" i="1" s="1"/>
  <c r="M46" i="13"/>
  <c r="D6" i="1" s="1"/>
  <c r="D14" i="1" s="1"/>
  <c r="D15" i="1" s="1"/>
  <c r="K46" i="13"/>
  <c r="B6" i="1" s="1"/>
  <c r="P46" i="13"/>
  <c r="G6" i="1" s="1"/>
  <c r="G14" i="1" s="1"/>
  <c r="G15" i="1" s="1"/>
  <c r="Q46" i="13"/>
  <c r="H6" i="1" s="1"/>
  <c r="N46" i="13"/>
  <c r="E6" i="1" s="1"/>
  <c r="E14" i="1" s="1"/>
  <c r="E15" i="1" s="1"/>
  <c r="F14" i="1" l="1"/>
  <c r="F15" i="1" s="1"/>
  <c r="C14" i="1"/>
  <c r="C15" i="1" s="1"/>
  <c r="H14" i="1"/>
  <c r="H15" i="1" s="1"/>
  <c r="B14" i="1"/>
  <c r="B1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gavin</author>
  </authors>
  <commentList>
    <comment ref="C25" authorId="0" shapeId="0" xr:uid="{883401F1-3947-4681-A51B-58F23DF9C667}">
      <text>
        <r>
          <rPr>
            <b/>
            <sz val="9"/>
            <color indexed="81"/>
            <rFont val="Tahoma"/>
            <charset val="1"/>
          </rPr>
          <t>gavin:</t>
        </r>
        <r>
          <rPr>
            <sz val="9"/>
            <color indexed="81"/>
            <rFont val="Tahoma"/>
            <charset val="1"/>
          </rPr>
          <t xml:space="preserve">
5 laps</t>
        </r>
      </text>
    </comment>
    <comment ref="D25" authorId="0" shapeId="0" xr:uid="{5C292F2B-80A9-48F9-B518-A9922031F5F1}">
      <text>
        <r>
          <rPr>
            <b/>
            <sz val="9"/>
            <color indexed="81"/>
            <rFont val="Tahoma"/>
            <charset val="1"/>
          </rPr>
          <t>gavin:</t>
        </r>
        <r>
          <rPr>
            <sz val="9"/>
            <color indexed="81"/>
            <rFont val="Tahoma"/>
            <charset val="1"/>
          </rPr>
          <t xml:space="preserve">
5 laps</t>
        </r>
      </text>
    </comment>
    <comment ref="E25" authorId="0" shapeId="0" xr:uid="{643D8F1B-5056-4089-AEDD-CCA934B4BEEF}">
      <text>
        <r>
          <rPr>
            <b/>
            <sz val="9"/>
            <color indexed="81"/>
            <rFont val="Tahoma"/>
            <charset val="1"/>
          </rPr>
          <t>gavin:</t>
        </r>
        <r>
          <rPr>
            <sz val="9"/>
            <color indexed="81"/>
            <rFont val="Tahoma"/>
            <charset val="1"/>
          </rPr>
          <t xml:space="preserve">
5 laps</t>
        </r>
      </text>
    </comment>
    <comment ref="C41" authorId="0" shapeId="0" xr:uid="{16A65D61-800F-4386-8AB6-5A0929B6A496}">
      <text>
        <r>
          <rPr>
            <b/>
            <sz val="9"/>
            <color indexed="81"/>
            <rFont val="Tahoma"/>
            <charset val="1"/>
          </rPr>
          <t>gavin:</t>
        </r>
        <r>
          <rPr>
            <sz val="9"/>
            <color indexed="81"/>
            <rFont val="Tahoma"/>
            <charset val="1"/>
          </rPr>
          <t xml:space="preserve">
County Record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<sst xmlns="http://schemas.openxmlformats.org/spreadsheetml/2006/main" count="933" uniqueCount="302">
  <si>
    <t>LEWES</t>
  </si>
  <si>
    <t>PHOENIX</t>
  </si>
  <si>
    <t>WORTHING</t>
  </si>
  <si>
    <t>U11 GIRLS</t>
  </si>
  <si>
    <t>U11 BOYS</t>
  </si>
  <si>
    <t>U13 GIRLS</t>
  </si>
  <si>
    <t>U13 BOYS</t>
  </si>
  <si>
    <t>MATCH 1 SCORE</t>
  </si>
  <si>
    <t>MATCH 2 SCORE</t>
  </si>
  <si>
    <t>MATCH 3 SCORE</t>
  </si>
  <si>
    <t>LEAGUE STANDINGS</t>
  </si>
  <si>
    <t>EVENT</t>
  </si>
  <si>
    <t>1st</t>
  </si>
  <si>
    <t>2nd</t>
  </si>
  <si>
    <t>3rd</t>
  </si>
  <si>
    <t>4th</t>
  </si>
  <si>
    <t>1 LAP RACE</t>
  </si>
  <si>
    <t>A</t>
  </si>
  <si>
    <t>B</t>
  </si>
  <si>
    <t>4 LAP RACE</t>
  </si>
  <si>
    <t>6 LAP PARLAUF</t>
  </si>
  <si>
    <t>N/A</t>
  </si>
  <si>
    <t>4 x 1 LAP RELAY</t>
  </si>
  <si>
    <t>STANDING LONG JUMP</t>
  </si>
  <si>
    <t>VERTICAL JUMP</t>
  </si>
  <si>
    <t>SPEED BOUNCE
(20 sec)</t>
  </si>
  <si>
    <t>U11 GIRLS
POINTS TOTAL</t>
  </si>
  <si>
    <t>U11 BOYS
POINTS TOTAL</t>
  </si>
  <si>
    <t>2 LAP RACE</t>
  </si>
  <si>
    <t>6 LAP RACE</t>
  </si>
  <si>
    <t>4 x 2 LAP RELAY</t>
  </si>
  <si>
    <t>SPEED BOUNCE
(30 sec)</t>
  </si>
  <si>
    <t>U13 GIRLS
POINTS TOTAL</t>
  </si>
  <si>
    <t>U13 BOYS
POINTS TOTAL</t>
  </si>
  <si>
    <t>Race 1</t>
  </si>
  <si>
    <t>Race 2</t>
  </si>
  <si>
    <t>Race 3</t>
  </si>
  <si>
    <t>5th</t>
  </si>
  <si>
    <t>6th</t>
  </si>
  <si>
    <t>7th</t>
  </si>
  <si>
    <t>BRIGHTON</t>
  </si>
  <si>
    <t>CRAWLEY</t>
  </si>
  <si>
    <t>CHICHESTER</t>
  </si>
  <si>
    <t>HORSHAM</t>
  </si>
  <si>
    <t>U15 GIRLS
POINTS TOTAL</t>
  </si>
  <si>
    <t>U15 GIRLS</t>
  </si>
  <si>
    <t>U15 BOYS</t>
  </si>
  <si>
    <t>Worthing Leisure Centre</t>
  </si>
  <si>
    <t>2021/22 SUSSEX SPORTS HALL LEAGUE MATCH 2</t>
  </si>
  <si>
    <t>Hall Length - 36.6m</t>
  </si>
  <si>
    <t>U15 BOYS
POINTS TOTAL</t>
  </si>
  <si>
    <t>8 LAP PARLAUF</t>
  </si>
  <si>
    <t>Number</t>
  </si>
  <si>
    <t>Club</t>
  </si>
  <si>
    <t>Brighton</t>
  </si>
  <si>
    <t>Crawley</t>
  </si>
  <si>
    <t>Chichester</t>
  </si>
  <si>
    <t>Horsham</t>
  </si>
  <si>
    <t>Lewes</t>
  </si>
  <si>
    <t>Phoenix</t>
  </si>
  <si>
    <t>Worthing</t>
  </si>
  <si>
    <t>1.37.7</t>
  </si>
  <si>
    <t>1.46.9</t>
  </si>
  <si>
    <t>1.54.6</t>
  </si>
  <si>
    <t>1.43.4</t>
  </si>
  <si>
    <t>1.35.9</t>
  </si>
  <si>
    <t>1.48.2</t>
  </si>
  <si>
    <t>2.00.3</t>
  </si>
  <si>
    <t>1.35.2</t>
  </si>
  <si>
    <t>1.33.5</t>
  </si>
  <si>
    <t>U11B</t>
  </si>
  <si>
    <t>U11G</t>
  </si>
  <si>
    <t>U13B</t>
  </si>
  <si>
    <t>U13G</t>
  </si>
  <si>
    <t>U15G</t>
  </si>
  <si>
    <t>U15B</t>
  </si>
  <si>
    <t>8th</t>
  </si>
  <si>
    <t>9th</t>
  </si>
  <si>
    <t>10th</t>
  </si>
  <si>
    <t>Oliver Aylward</t>
  </si>
  <si>
    <t>Charlie Coleman</t>
  </si>
  <si>
    <t>Ethan Cowell</t>
  </si>
  <si>
    <t>Aaron Legrain</t>
  </si>
  <si>
    <t>Alfie Prior</t>
  </si>
  <si>
    <t>Adanna Anah</t>
  </si>
  <si>
    <t>Ella Clark</t>
  </si>
  <si>
    <t>Clara Martin</t>
  </si>
  <si>
    <t>Jennifer Klein</t>
  </si>
  <si>
    <t>Zitelu Esiefiho</t>
  </si>
  <si>
    <t>Paul Nixon</t>
  </si>
  <si>
    <t>Sophie Ware</t>
  </si>
  <si>
    <t>Mia Barnes</t>
  </si>
  <si>
    <t>Maya Westgate</t>
  </si>
  <si>
    <t>William Brooks</t>
  </si>
  <si>
    <t>Kaylee Cowell</t>
  </si>
  <si>
    <t>Keira Bruce</t>
  </si>
  <si>
    <t>Christiano Anah</t>
  </si>
  <si>
    <t>Katie Harrison</t>
  </si>
  <si>
    <t>Vittorio Anah</t>
  </si>
  <si>
    <t>Braimoh Busari</t>
  </si>
  <si>
    <t>Toby Jenkins</t>
  </si>
  <si>
    <t>Gharan Kunalam</t>
  </si>
  <si>
    <t>Callum Ware</t>
  </si>
  <si>
    <t>Dami Atinaro</t>
  </si>
  <si>
    <t>Sienna Constable</t>
  </si>
  <si>
    <t>Emma Harrison</t>
  </si>
  <si>
    <t>Ethan Cooper</t>
  </si>
  <si>
    <t>Max Gayle</t>
  </si>
  <si>
    <t>Olivia Scott</t>
  </si>
  <si>
    <t>Beau Bulezuik</t>
  </si>
  <si>
    <t>Jason Akpoveta</t>
  </si>
  <si>
    <t>Isabella Akpoveta</t>
  </si>
  <si>
    <t>Izzy  Wheeler</t>
  </si>
  <si>
    <t>Leyla  Carrillo</t>
  </si>
  <si>
    <t>Ferdinand Akpoveta</t>
  </si>
  <si>
    <t>Joe Wilkie</t>
  </si>
  <si>
    <t>Lily-Mae  Carter</t>
  </si>
  <si>
    <t>Aurelia Smith</t>
  </si>
  <si>
    <t>Evie Delahunt</t>
  </si>
  <si>
    <t>Reggie Tydd</t>
  </si>
  <si>
    <t>Tom Hays</t>
  </si>
  <si>
    <t>Oscar Fermor-McGhie</t>
  </si>
  <si>
    <t>Amy Bomansaan</t>
  </si>
  <si>
    <t>Jia Atkins</t>
  </si>
  <si>
    <t>Dominic Redshaw</t>
  </si>
  <si>
    <t>Samuel Coe</t>
  </si>
  <si>
    <t>Louis Cooper-Seel</t>
  </si>
  <si>
    <t>Jenaveve Lee</t>
  </si>
  <si>
    <t>Stella Gambie</t>
  </si>
  <si>
    <t>Riley Lecheminant-Pay</t>
  </si>
  <si>
    <t>May Powell</t>
  </si>
  <si>
    <t>Marie Leclercq</t>
  </si>
  <si>
    <t>Matthew Noakes</t>
  </si>
  <si>
    <t>Raphael Reed</t>
  </si>
  <si>
    <t>Rosa Howie</t>
  </si>
  <si>
    <t>Raffaele Barra</t>
  </si>
  <si>
    <t>Lily Milton</t>
  </si>
  <si>
    <t>Cheyenne Collins</t>
  </si>
  <si>
    <t>Lewis Wilby</t>
  </si>
  <si>
    <t>Jahnvi Choksi</t>
  </si>
  <si>
    <t>Leighton Norman</t>
  </si>
  <si>
    <t>Jacob Churchill</t>
  </si>
  <si>
    <t>Prince Andrew</t>
  </si>
  <si>
    <t>George Barker</t>
  </si>
  <si>
    <t>Jacob Grant</t>
  </si>
  <si>
    <t>Shane Oakley</t>
  </si>
  <si>
    <t>Ryan Angell</t>
  </si>
  <si>
    <t>Summer Falkingham</t>
  </si>
  <si>
    <t>Enayah Phillips</t>
  </si>
  <si>
    <t>Isabel Griggs</t>
  </si>
  <si>
    <t>Hope Norman</t>
  </si>
  <si>
    <t>Olina Chatfield</t>
  </si>
  <si>
    <t>Amy Haydon</t>
  </si>
  <si>
    <t>Grace Shearing</t>
  </si>
  <si>
    <t>Alice Howie</t>
  </si>
  <si>
    <t>Athlete Name</t>
  </si>
  <si>
    <t>SPEED BOUNCE
(20 secs)</t>
  </si>
  <si>
    <t>1.32.5</t>
  </si>
  <si>
    <t>1.34.2</t>
  </si>
  <si>
    <t>1.39.2</t>
  </si>
  <si>
    <t>1.40.1</t>
  </si>
  <si>
    <t>1.37.6</t>
  </si>
  <si>
    <t>1.38.4</t>
  </si>
  <si>
    <t>1.30.1</t>
  </si>
  <si>
    <t>1.34.7</t>
  </si>
  <si>
    <t>1.34.9</t>
  </si>
  <si>
    <t>1.33.2</t>
  </si>
  <si>
    <t>1.35.1</t>
  </si>
  <si>
    <t>1.38.9</t>
  </si>
  <si>
    <t>1.32.1</t>
  </si>
  <si>
    <t>1.33.0</t>
  </si>
  <si>
    <t>1.36.2</t>
  </si>
  <si>
    <t>1.32.6</t>
  </si>
  <si>
    <t>1.42.5</t>
  </si>
  <si>
    <t>1.43.3</t>
  </si>
  <si>
    <t>1.25.3</t>
  </si>
  <si>
    <t>1.29.4</t>
  </si>
  <si>
    <t>1.31.2</t>
  </si>
  <si>
    <t>1.42.1</t>
  </si>
  <si>
    <t>1.26.5</t>
  </si>
  <si>
    <t>1.27.5</t>
  </si>
  <si>
    <t>1.28.9</t>
  </si>
  <si>
    <t>1.42.6</t>
  </si>
  <si>
    <t>1.55.1</t>
  </si>
  <si>
    <t>1.56.2</t>
  </si>
  <si>
    <t>1.75.5</t>
  </si>
  <si>
    <t>1.49.7</t>
  </si>
  <si>
    <t>1.54.4</t>
  </si>
  <si>
    <t>1.54.5</t>
  </si>
  <si>
    <t>1.55.4</t>
  </si>
  <si>
    <t>1.59.4</t>
  </si>
  <si>
    <t>1.51.3</t>
  </si>
  <si>
    <t>1.52.8</t>
  </si>
  <si>
    <t>1.55.5</t>
  </si>
  <si>
    <t>1.57.9</t>
  </si>
  <si>
    <t>2.14.7</t>
  </si>
  <si>
    <t>1.43.1</t>
  </si>
  <si>
    <t>1.43.5</t>
  </si>
  <si>
    <t>1.44.9</t>
  </si>
  <si>
    <t>1.49.5</t>
  </si>
  <si>
    <t>1.48.1</t>
  </si>
  <si>
    <t>1.42.4</t>
  </si>
  <si>
    <t>1.50.3</t>
  </si>
  <si>
    <t>1.52.7</t>
  </si>
  <si>
    <t>1.52.4</t>
  </si>
  <si>
    <t>1.39.3</t>
  </si>
  <si>
    <t>1.44.3</t>
  </si>
  <si>
    <t>Saffie Ayley</t>
  </si>
  <si>
    <t>Ruby Blowe</t>
  </si>
  <si>
    <t>Ella Blowe</t>
  </si>
  <si>
    <t>Mia  Gaul</t>
  </si>
  <si>
    <t xml:space="preserve"> </t>
  </si>
  <si>
    <t>William  Waghorn</t>
  </si>
  <si>
    <t>Eryn Denton-Brown</t>
  </si>
  <si>
    <t>Niamh Mason</t>
  </si>
  <si>
    <t>Annika Thorpe</t>
  </si>
  <si>
    <t>Bill Scott</t>
  </si>
  <si>
    <t>Edward Hilton</t>
  </si>
  <si>
    <t>Isabella Deighton</t>
  </si>
  <si>
    <t>Maya Bray</t>
  </si>
  <si>
    <t>Maria Breeze</t>
  </si>
  <si>
    <t>Aiden Vicarey</t>
  </si>
  <si>
    <t>Kyon Barnett</t>
  </si>
  <si>
    <t>Lilja Basu</t>
  </si>
  <si>
    <t>Jesse Sobrasuapiri</t>
  </si>
  <si>
    <t>Evie Muggeridge</t>
  </si>
  <si>
    <t>Luis Montero-Meredith</t>
  </si>
  <si>
    <t>Bertie Andrews</t>
  </si>
  <si>
    <t>Olivia Davis</t>
  </si>
  <si>
    <t>Lillie-May Stanely</t>
  </si>
  <si>
    <t>Jamie Rowe</t>
  </si>
  <si>
    <t>Aniqua Phillips</t>
  </si>
  <si>
    <t>Freya LLoyd</t>
  </si>
  <si>
    <t>Edie Holmes</t>
  </si>
  <si>
    <t>Ashton Billet</t>
  </si>
  <si>
    <t>Ruben Ashton</t>
  </si>
  <si>
    <t>Louis Chambers</t>
  </si>
  <si>
    <t>Sophie Shaw</t>
  </si>
  <si>
    <t>Amelie Whitehouse</t>
  </si>
  <si>
    <t>Toby Akingbade</t>
  </si>
  <si>
    <t>Aaron Osimwegie</t>
  </si>
  <si>
    <t>Temperance Cornish</t>
  </si>
  <si>
    <t>May Lestrange</t>
  </si>
  <si>
    <t>Joseph Mountain</t>
  </si>
  <si>
    <t>Zane Yuille</t>
  </si>
  <si>
    <t>Hannah Chizyuka</t>
  </si>
  <si>
    <t>Lila Cox</t>
  </si>
  <si>
    <t>Molly Jones</t>
  </si>
  <si>
    <t>Carys Leyshon</t>
  </si>
  <si>
    <t>Juliette Stangroom</t>
  </si>
  <si>
    <t>Ella Franklin</t>
  </si>
  <si>
    <t>Grace Frith</t>
  </si>
  <si>
    <t>Fletcher  Budd</t>
  </si>
  <si>
    <t>Kai Londrum</t>
  </si>
  <si>
    <t>Austin Stack</t>
  </si>
  <si>
    <t>Harry  Clarke</t>
  </si>
  <si>
    <t>Anna Stangroom</t>
  </si>
  <si>
    <t>Matilde Masset</t>
  </si>
  <si>
    <t>Amy Berman</t>
  </si>
  <si>
    <t>Yuuna Barra</t>
  </si>
  <si>
    <t>Christopher Cheeseman</t>
  </si>
  <si>
    <t>Matthew Cheeseman</t>
  </si>
  <si>
    <t>Vincent Pegley</t>
  </si>
  <si>
    <t>Lily Danreuther</t>
  </si>
  <si>
    <t>Seren Rowe</t>
  </si>
  <si>
    <t>Amelia Dorrington</t>
  </si>
  <si>
    <t>Betty Grice</t>
  </si>
  <si>
    <t>Skye Widdows</t>
  </si>
  <si>
    <t>Evie Hunter</t>
  </si>
  <si>
    <t>Klara  Novak-Wightman</t>
  </si>
  <si>
    <t>Ada Greenaway</t>
  </si>
  <si>
    <t>Esme Murray</t>
  </si>
  <si>
    <t>Poppy  Ilsley</t>
  </si>
  <si>
    <t>Lily Sole</t>
  </si>
  <si>
    <t>Isaac Machin</t>
  </si>
  <si>
    <t>Tommy Batchelor</t>
  </si>
  <si>
    <t>Matthew Reid</t>
  </si>
  <si>
    <t>Arthur Rogers</t>
  </si>
  <si>
    <t>Angus Glyn-Jones</t>
  </si>
  <si>
    <t>Taylor Thom-Watt</t>
  </si>
  <si>
    <t>Dylan Marini</t>
  </si>
  <si>
    <t>Evie Murray</t>
  </si>
  <si>
    <t>Charlotte Short</t>
  </si>
  <si>
    <t>Kira Dunford</t>
  </si>
  <si>
    <t>Rosa Pucci</t>
  </si>
  <si>
    <t>Naomi Barwis</t>
  </si>
  <si>
    <t>Martha Challis</t>
  </si>
  <si>
    <t>Louis Ashworth</t>
  </si>
  <si>
    <t>Toby Salazar</t>
  </si>
  <si>
    <t>Jude Porter</t>
  </si>
  <si>
    <t>Matthew Plummer</t>
  </si>
  <si>
    <t>Nicole Bleasdale</t>
  </si>
  <si>
    <t>Mae Hardy</t>
  </si>
  <si>
    <t>Isla Pursaill</t>
  </si>
  <si>
    <t>Oliver Holt</t>
  </si>
  <si>
    <t>Ethan Usherwood</t>
  </si>
  <si>
    <t>Charlie Fisher</t>
  </si>
  <si>
    <t>Lyla Porter</t>
  </si>
  <si>
    <t>1.13.6 (lap short)</t>
  </si>
  <si>
    <t>1.18.3 (lap short)</t>
  </si>
  <si>
    <t>1.22.5 (lap short)</t>
  </si>
  <si>
    <t>77 (county record)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</si>
</sst>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809]dd/mm/yyyy"/>
    <numFmt numFmtId="165" formatCode="[$-809]General"/>
    <numFmt numFmtId="166" formatCode="[$£-809]#,##0.00;[Red]&quot;-&quot;[$£-809]#,##0.00"/>
    <numFmt numFmtId="167" formatCode="0.0"/>
  </numFmts>
  <fonts count="18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b/>
      <sz val="11"/>
      <color rgb="FF7030A0"/>
      <name val="Calibri"/>
      <family val="2"/>
    </font>
    <font>
      <b/>
      <i/>
      <u/>
      <sz val="16"/>
      <color rgb="FFFF0000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rgb="FFFF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BFBFBF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8">
    <xf numFmtId="0" fontId="0" fillId="0" borderId="0"/>
    <xf numFmtId="165" fontId="4" fillId="0" borderId="0"/>
    <xf numFmtId="0" fontId="5" fillId="0" borderId="0">
      <alignment horizontal="center"/>
    </xf>
    <xf numFmtId="0" fontId="5" fillId="0" borderId="0">
      <alignment horizontal="center" textRotation="90"/>
    </xf>
    <xf numFmtId="0" fontId="6" fillId="0" borderId="0"/>
    <xf numFmtId="166" fontId="6" fillId="0" borderId="0"/>
    <xf numFmtId="0" fontId="11" fillId="0" borderId="0"/>
    <xf numFmtId="0" fontId="3" fillId="0" borderId="0"/>
  </cellStyleXfs>
  <cellXfs count="94">
    <xf numFmtId="0" fontId="0" fillId="0" borderId="0" xfId="0"/>
    <xf numFmtId="165" fontId="7" fillId="0" borderId="0" xfId="1" applyFont="1" applyAlignment="1">
      <alignment horizontal="center" vertical="center"/>
    </xf>
    <xf numFmtId="165" fontId="8" fillId="0" borderId="0" xfId="1" applyFont="1" applyAlignment="1">
      <alignment horizontal="center" vertical="center"/>
    </xf>
    <xf numFmtId="165" fontId="4" fillId="0" borderId="0" xfId="1"/>
    <xf numFmtId="164" fontId="8" fillId="0" borderId="0" xfId="1" applyNumberFormat="1" applyFont="1" applyAlignment="1">
      <alignment horizontal="center" vertical="center"/>
    </xf>
    <xf numFmtId="165" fontId="4" fillId="0" borderId="0" xfId="1" applyAlignment="1">
      <alignment horizontal="center" vertical="center"/>
    </xf>
    <xf numFmtId="165" fontId="9" fillId="0" borderId="0" xfId="1" applyFont="1" applyAlignment="1">
      <alignment horizontal="center" vertical="center"/>
    </xf>
    <xf numFmtId="165" fontId="4" fillId="0" borderId="0" xfId="1" applyFont="1" applyAlignment="1">
      <alignment horizontal="center" vertical="center"/>
    </xf>
    <xf numFmtId="165" fontId="10" fillId="0" borderId="0" xfId="1" applyFont="1"/>
    <xf numFmtId="165" fontId="4" fillId="0" borderId="0" xfId="1" applyFill="1"/>
    <xf numFmtId="165" fontId="4" fillId="0" borderId="2" xfId="1" applyBorder="1"/>
    <xf numFmtId="165" fontId="7" fillId="0" borderId="3" xfId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4" xfId="6" applyFont="1" applyBorder="1" applyAlignment="1">
      <alignment horizontal="center"/>
    </xf>
    <xf numFmtId="165" fontId="14" fillId="0" borderId="0" xfId="1" applyFont="1" applyAlignment="1">
      <alignment horizontal="center" vertical="center" wrapText="1" shrinkToFit="1"/>
    </xf>
    <xf numFmtId="165" fontId="13" fillId="0" borderId="0" xfId="1" applyFont="1" applyAlignment="1">
      <alignment horizontal="center" vertical="center" wrapText="1" shrinkToFit="1"/>
    </xf>
    <xf numFmtId="165" fontId="4" fillId="0" borderId="0" xfId="1" applyFill="1" applyAlignment="1">
      <alignment horizontal="center" vertical="center"/>
    </xf>
    <xf numFmtId="165" fontId="4" fillId="0" borderId="0" xfId="1" applyAlignment="1">
      <alignment horizontal="center" vertical="center"/>
    </xf>
    <xf numFmtId="165" fontId="4" fillId="0" borderId="0" xfId="1" applyFill="1" applyBorder="1"/>
    <xf numFmtId="165" fontId="4" fillId="0" borderId="0" xfId="1" applyFont="1" applyFill="1" applyAlignment="1">
      <alignment horizontal="center" vertical="center"/>
    </xf>
    <xf numFmtId="165" fontId="7" fillId="0" borderId="0" xfId="1" applyFont="1" applyFill="1" applyBorder="1" applyAlignment="1">
      <alignment horizontal="center" vertical="center"/>
    </xf>
    <xf numFmtId="0" fontId="12" fillId="4" borderId="4" xfId="0" applyFont="1" applyFill="1" applyBorder="1" applyAlignment="1">
      <alignment horizontal="center"/>
    </xf>
    <xf numFmtId="165" fontId="8" fillId="5" borderId="0" xfId="1" applyFont="1" applyFill="1" applyAlignment="1">
      <alignment horizontal="center" vertical="center"/>
    </xf>
    <xf numFmtId="165" fontId="4" fillId="5" borderId="0" xfId="1" applyFill="1" applyAlignment="1">
      <alignment horizontal="center" vertical="center"/>
    </xf>
    <xf numFmtId="0" fontId="0" fillId="0" borderId="0" xfId="0" applyFill="1"/>
    <xf numFmtId="165" fontId="4" fillId="0" borderId="0" xfId="1" applyFont="1" applyFill="1" applyBorder="1" applyAlignment="1">
      <alignment horizontal="center" vertical="center"/>
    </xf>
    <xf numFmtId="165" fontId="14" fillId="0" borderId="0" xfId="1" applyFont="1" applyBorder="1" applyAlignment="1">
      <alignment horizontal="center" vertical="center" wrapText="1" shrinkToFit="1"/>
    </xf>
    <xf numFmtId="165" fontId="13" fillId="0" borderId="5" xfId="1" applyFont="1" applyBorder="1" applyAlignment="1">
      <alignment horizontal="center" vertical="center" wrapText="1" shrinkToFit="1"/>
    </xf>
    <xf numFmtId="165" fontId="4" fillId="0" borderId="5" xfId="1" applyFill="1" applyBorder="1" applyAlignment="1">
      <alignment horizontal="center" vertical="center"/>
    </xf>
    <xf numFmtId="165" fontId="13" fillId="0" borderId="0" xfId="1" applyFont="1" applyBorder="1" applyAlignment="1">
      <alignment horizontal="center" vertical="center" wrapText="1" shrinkToFit="1"/>
    </xf>
    <xf numFmtId="165" fontId="14" fillId="0" borderId="6" xfId="1" applyFont="1" applyBorder="1" applyAlignment="1">
      <alignment horizontal="center" vertical="center" wrapText="1" shrinkToFit="1"/>
    </xf>
    <xf numFmtId="165" fontId="4" fillId="0" borderId="6" xfId="1" applyFont="1" applyFill="1" applyBorder="1" applyAlignment="1">
      <alignment horizontal="center" vertical="center"/>
    </xf>
    <xf numFmtId="0" fontId="0" fillId="0" borderId="6" xfId="0" applyBorder="1"/>
    <xf numFmtId="165" fontId="4" fillId="0" borderId="6" xfId="1" applyBorder="1" applyAlignment="1">
      <alignment horizontal="center" vertical="center"/>
    </xf>
    <xf numFmtId="165" fontId="4" fillId="0" borderId="6" xfId="1" applyFill="1" applyBorder="1" applyAlignment="1">
      <alignment horizontal="center" vertical="center"/>
    </xf>
    <xf numFmtId="165" fontId="4" fillId="0" borderId="8" xfId="1" applyFont="1" applyFill="1" applyBorder="1" applyAlignment="1">
      <alignment horizontal="center" vertical="center"/>
    </xf>
    <xf numFmtId="165" fontId="4" fillId="0" borderId="8" xfId="1" applyFill="1" applyBorder="1" applyAlignment="1">
      <alignment horizontal="center" vertical="center"/>
    </xf>
    <xf numFmtId="165" fontId="4" fillId="0" borderId="7" xfId="1" applyFill="1" applyBorder="1" applyAlignment="1">
      <alignment horizontal="center" vertical="center"/>
    </xf>
    <xf numFmtId="165" fontId="4" fillId="0" borderId="9" xfId="1" applyFont="1" applyFill="1" applyBorder="1" applyAlignment="1">
      <alignment horizontal="center" vertical="center"/>
    </xf>
    <xf numFmtId="165" fontId="4" fillId="0" borderId="9" xfId="1" applyBorder="1" applyAlignment="1">
      <alignment horizontal="center" vertical="center"/>
    </xf>
    <xf numFmtId="165" fontId="7" fillId="0" borderId="10" xfId="1" applyFont="1" applyFill="1" applyBorder="1" applyAlignment="1">
      <alignment horizontal="center" vertical="center"/>
    </xf>
    <xf numFmtId="165" fontId="4" fillId="3" borderId="12" xfId="1" applyFill="1" applyBorder="1" applyAlignment="1">
      <alignment horizontal="center" vertical="center"/>
    </xf>
    <xf numFmtId="165" fontId="4" fillId="2" borderId="12" xfId="1" applyFill="1" applyBorder="1" applyAlignment="1">
      <alignment horizontal="center" vertical="center"/>
    </xf>
    <xf numFmtId="165" fontId="4" fillId="2" borderId="13" xfId="1" applyFill="1" applyBorder="1" applyAlignment="1">
      <alignment horizontal="center" vertical="center"/>
    </xf>
    <xf numFmtId="165" fontId="4" fillId="2" borderId="14" xfId="1" applyFill="1" applyBorder="1" applyAlignment="1">
      <alignment horizontal="center" vertical="center"/>
    </xf>
    <xf numFmtId="165" fontId="4" fillId="2" borderId="11" xfId="1" applyFill="1" applyBorder="1" applyAlignment="1">
      <alignment horizontal="center" vertical="center"/>
    </xf>
    <xf numFmtId="165" fontId="4" fillId="0" borderId="15" xfId="1" applyFill="1" applyBorder="1"/>
    <xf numFmtId="165" fontId="8" fillId="5" borderId="5" xfId="1" applyFont="1" applyFill="1" applyBorder="1" applyAlignment="1">
      <alignment horizontal="center" vertical="center"/>
    </xf>
    <xf numFmtId="165" fontId="4" fillId="5" borderId="13" xfId="1" applyFill="1" applyBorder="1" applyAlignment="1">
      <alignment horizontal="center" vertical="center"/>
    </xf>
    <xf numFmtId="165" fontId="4" fillId="5" borderId="5" xfId="1" applyFill="1" applyBorder="1" applyAlignment="1">
      <alignment horizontal="center" vertical="center"/>
    </xf>
    <xf numFmtId="165" fontId="4" fillId="5" borderId="7" xfId="1" applyFill="1" applyBorder="1" applyAlignment="1">
      <alignment horizontal="center" vertical="center"/>
    </xf>
    <xf numFmtId="165" fontId="8" fillId="5" borderId="13" xfId="1" applyFont="1" applyFill="1" applyBorder="1" applyAlignment="1">
      <alignment horizontal="center" vertical="center"/>
    </xf>
    <xf numFmtId="165" fontId="7" fillId="0" borderId="15" xfId="1" applyFont="1" applyBorder="1" applyAlignment="1">
      <alignment horizontal="center" vertical="center" wrapText="1"/>
    </xf>
    <xf numFmtId="165" fontId="8" fillId="0" borderId="6" xfId="1" applyFont="1" applyFill="1" applyBorder="1" applyAlignment="1">
      <alignment horizontal="center" vertical="center"/>
    </xf>
    <xf numFmtId="165" fontId="8" fillId="0" borderId="17" xfId="1" applyFont="1" applyFill="1" applyBorder="1" applyAlignment="1">
      <alignment horizontal="center" vertical="center"/>
    </xf>
    <xf numFmtId="165" fontId="4" fillId="0" borderId="19" xfId="1" applyFont="1" applyFill="1" applyBorder="1" applyAlignment="1">
      <alignment horizontal="center" vertical="center"/>
    </xf>
    <xf numFmtId="167" fontId="13" fillId="0" borderId="5" xfId="1" applyNumberFormat="1" applyFont="1" applyBorder="1" applyAlignment="1">
      <alignment horizontal="center" vertical="center" wrapText="1" shrinkToFit="1"/>
    </xf>
    <xf numFmtId="167" fontId="13" fillId="0" borderId="21" xfId="1" applyNumberFormat="1" applyFont="1" applyBorder="1" applyAlignment="1">
      <alignment horizontal="center" vertical="center" wrapText="1" shrinkToFit="1"/>
    </xf>
    <xf numFmtId="165" fontId="14" fillId="0" borderId="17" xfId="1" applyFont="1" applyBorder="1" applyAlignment="1">
      <alignment horizontal="center" vertical="center" wrapText="1" shrinkToFit="1"/>
    </xf>
    <xf numFmtId="165" fontId="13" fillId="0" borderId="21" xfId="1" applyFont="1" applyBorder="1" applyAlignment="1">
      <alignment horizontal="center" vertical="center" wrapText="1" shrinkToFit="1"/>
    </xf>
    <xf numFmtId="165" fontId="14" fillId="0" borderId="6" xfId="1" applyFont="1" applyFill="1" applyBorder="1" applyAlignment="1">
      <alignment horizontal="center" vertical="center" wrapText="1" shrinkToFit="1"/>
    </xf>
    <xf numFmtId="165" fontId="4" fillId="0" borderId="16" xfId="1" applyFont="1" applyFill="1" applyBorder="1" applyAlignment="1">
      <alignment horizontal="center" vertical="center"/>
    </xf>
    <xf numFmtId="165" fontId="4" fillId="0" borderId="18" xfId="1" applyFont="1" applyFill="1" applyBorder="1" applyAlignment="1">
      <alignment horizontal="center" vertical="center"/>
    </xf>
    <xf numFmtId="165" fontId="4" fillId="0" borderId="20" xfId="1" applyFill="1" applyBorder="1" applyAlignment="1">
      <alignment horizontal="center" vertical="center"/>
    </xf>
    <xf numFmtId="165" fontId="4" fillId="0" borderId="15" xfId="1" applyBorder="1" applyAlignment="1">
      <alignment horizontal="center"/>
    </xf>
    <xf numFmtId="165" fontId="13" fillId="0" borderId="1" xfId="1" applyFont="1" applyBorder="1" applyAlignment="1">
      <alignment horizontal="center" vertical="center" wrapText="1" shrinkToFit="1"/>
    </xf>
    <xf numFmtId="165" fontId="8" fillId="0" borderId="9" xfId="1" applyFont="1" applyFill="1" applyBorder="1" applyAlignment="1">
      <alignment horizontal="center" vertical="center"/>
    </xf>
    <xf numFmtId="167" fontId="13" fillId="0" borderId="7" xfId="1" applyNumberFormat="1" applyFont="1" applyBorder="1" applyAlignment="1">
      <alignment horizontal="center" vertical="center" wrapText="1" shrinkToFit="1"/>
    </xf>
    <xf numFmtId="165" fontId="14" fillId="0" borderId="8" xfId="1" applyFont="1" applyBorder="1" applyAlignment="1">
      <alignment horizontal="center" vertical="center" wrapText="1" shrinkToFit="1"/>
    </xf>
    <xf numFmtId="165" fontId="13" fillId="0" borderId="7" xfId="1" applyFont="1" applyBorder="1" applyAlignment="1">
      <alignment horizontal="center" vertical="center" wrapText="1" shrinkToFit="1"/>
    </xf>
    <xf numFmtId="165" fontId="14" fillId="0" borderId="9" xfId="1" applyFont="1" applyBorder="1" applyAlignment="1">
      <alignment horizontal="center" vertical="center" wrapText="1" shrinkToFit="1"/>
    </xf>
    <xf numFmtId="165" fontId="13" fillId="0" borderId="8" xfId="1" applyFont="1" applyBorder="1" applyAlignment="1">
      <alignment horizontal="center" vertical="center" wrapText="1" shrinkToFit="1"/>
    </xf>
    <xf numFmtId="165" fontId="13" fillId="0" borderId="22" xfId="1" applyFont="1" applyBorder="1" applyAlignment="1">
      <alignment horizontal="center" vertical="center" wrapText="1" shrinkToFit="1"/>
    </xf>
    <xf numFmtId="167" fontId="13" fillId="0" borderId="0" xfId="1" applyNumberFormat="1" applyFont="1" applyBorder="1" applyAlignment="1">
      <alignment horizontal="center" vertical="center" wrapText="1" shrinkToFit="1"/>
    </xf>
    <xf numFmtId="167" fontId="13" fillId="0" borderId="8" xfId="1" applyNumberFormat="1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165" fontId="11" fillId="0" borderId="15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165" fontId="17" fillId="0" borderId="5" xfId="1" applyFont="1" applyBorder="1" applyAlignment="1">
      <alignment horizontal="center" vertical="center" wrapText="1" shrinkToFit="1"/>
    </xf>
    <xf numFmtId="165" fontId="4" fillId="0" borderId="5" xfId="1" applyBorder="1"/>
    <xf numFmtId="165" fontId="8" fillId="0" borderId="12" xfId="1" applyFont="1" applyBorder="1" applyAlignment="1">
      <alignment horizontal="center" vertical="center"/>
    </xf>
    <xf numFmtId="165" fontId="8" fillId="0" borderId="13" xfId="1" applyFont="1" applyBorder="1" applyAlignment="1">
      <alignment horizontal="center" vertical="center"/>
    </xf>
    <xf numFmtId="165" fontId="8" fillId="0" borderId="14" xfId="1" applyFont="1" applyFill="1" applyBorder="1" applyAlignment="1">
      <alignment horizontal="center" vertical="center"/>
    </xf>
    <xf numFmtId="165" fontId="8" fillId="0" borderId="12" xfId="1" applyFont="1" applyFill="1" applyBorder="1" applyAlignment="1">
      <alignment horizontal="center" vertical="center"/>
    </xf>
    <xf numFmtId="165" fontId="8" fillId="0" borderId="13" xfId="1" applyFont="1" applyFill="1" applyBorder="1" applyAlignment="1">
      <alignment horizontal="center" vertical="center"/>
    </xf>
    <xf numFmtId="165" fontId="8" fillId="0" borderId="14" xfId="1" applyFont="1" applyBorder="1" applyAlignment="1">
      <alignment horizontal="center" vertical="center"/>
    </xf>
    <xf numFmtId="165" fontId="8" fillId="0" borderId="12" xfId="1" applyFont="1" applyBorder="1" applyAlignment="1">
      <alignment horizontal="center" vertical="center" wrapText="1"/>
    </xf>
    <xf numFmtId="165" fontId="8" fillId="0" borderId="11" xfId="1" applyFont="1" applyBorder="1" applyAlignment="1">
      <alignment horizontal="center" vertical="center" wrapText="1"/>
    </xf>
    <xf numFmtId="165" fontId="8" fillId="0" borderId="11" xfId="1" applyFont="1" applyBorder="1" applyAlignment="1">
      <alignment horizontal="center" vertical="center"/>
    </xf>
    <xf numFmtId="165" fontId="8" fillId="0" borderId="11" xfId="1" applyFont="1" applyFill="1" applyBorder="1" applyAlignment="1">
      <alignment horizontal="center" vertical="center"/>
    </xf>
    <xf numFmtId="165" fontId="8" fillId="0" borderId="23" xfId="1" applyFont="1" applyBorder="1" applyAlignment="1">
      <alignment horizontal="center" vertical="center" wrapText="1"/>
    </xf>
  </cellXfs>
  <cellStyles count="8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al" xfId="0" builtinId="0" customBuiltin="1"/>
    <cellStyle name="Normal 2" xfId="6" xr:uid="{00000000-0005-0000-0000-000004000000}"/>
    <cellStyle name="Normal 3" xfId="7" xr:uid="{00000000-0005-0000-0000-000005000000}"/>
    <cellStyle name="Result" xfId="4" xr:uid="{00000000-0005-0000-0000-000006000000}"/>
    <cellStyle name="Result2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48"/>
  <sheetViews>
    <sheetView topLeftCell="A5" zoomScaleNormal="100" workbookViewId="0">
      <selection activeCell="G17" sqref="G17"/>
    </sheetView>
  </sheetViews>
  <sheetFormatPr defaultRowHeight="14.4" x14ac:dyDescent="0.3"/>
  <cols>
    <col min="1" max="1" width="41.59765625" style="3" customWidth="1"/>
    <col min="2" max="8" width="10.69921875" style="3" customWidth="1"/>
    <col min="9" max="1024" width="28.59765625" style="3" customWidth="1"/>
  </cols>
  <sheetData>
    <row r="1" spans="1:8" ht="30" customHeight="1" x14ac:dyDescent="0.3">
      <c r="A1" s="1" t="s">
        <v>48</v>
      </c>
      <c r="B1" s="2"/>
      <c r="D1" s="2"/>
    </row>
    <row r="2" spans="1:8" ht="30" customHeight="1" x14ac:dyDescent="0.3">
      <c r="A2" s="4">
        <v>44542</v>
      </c>
      <c r="B2" s="2"/>
      <c r="D2" s="2"/>
    </row>
    <row r="3" spans="1:8" ht="30" customHeight="1" x14ac:dyDescent="0.3">
      <c r="A3" s="2" t="s">
        <v>47</v>
      </c>
      <c r="B3" s="2"/>
      <c r="D3" s="2"/>
    </row>
    <row r="4" spans="1:8" ht="30" customHeight="1" x14ac:dyDescent="0.3">
      <c r="A4" s="2" t="s">
        <v>49</v>
      </c>
      <c r="B4" s="2"/>
      <c r="D4" s="2"/>
    </row>
    <row r="5" spans="1:8" ht="30" customHeight="1" x14ac:dyDescent="0.3">
      <c r="A5" s="5"/>
      <c r="B5" s="6" t="s">
        <v>40</v>
      </c>
      <c r="C5" s="6" t="s">
        <v>41</v>
      </c>
      <c r="D5" s="6" t="s">
        <v>42</v>
      </c>
      <c r="E5" s="6" t="s">
        <v>43</v>
      </c>
      <c r="F5" s="6" t="s">
        <v>0</v>
      </c>
      <c r="G5" s="6" t="s">
        <v>1</v>
      </c>
      <c r="H5" s="6" t="s">
        <v>2</v>
      </c>
    </row>
    <row r="6" spans="1:8" ht="30" customHeight="1" x14ac:dyDescent="0.3">
      <c r="A6" s="2" t="s">
        <v>3</v>
      </c>
      <c r="B6" s="7">
        <f>'U11 Girls'!K46</f>
        <v>78.5</v>
      </c>
      <c r="C6" s="7">
        <f>'U11 Girls'!L46</f>
        <v>84.5</v>
      </c>
      <c r="D6" s="7">
        <f>'U11 Girls'!M46</f>
        <v>23</v>
      </c>
      <c r="E6" s="7">
        <f>'U11 Girls'!N46</f>
        <v>63</v>
      </c>
      <c r="F6" s="7">
        <f>'U11 Girls'!O46</f>
        <v>19</v>
      </c>
      <c r="G6" s="7">
        <f>'U11 Girls'!P46</f>
        <v>50</v>
      </c>
      <c r="H6" s="7">
        <f>'U11 Girls'!Q46</f>
        <v>33</v>
      </c>
    </row>
    <row r="7" spans="1:8" ht="30" customHeight="1" x14ac:dyDescent="0.3">
      <c r="A7" s="2" t="s">
        <v>4</v>
      </c>
      <c r="B7" s="7">
        <f>'U11 Boys'!K46</f>
        <v>78</v>
      </c>
      <c r="C7" s="7">
        <f>'U11 Boys'!L46</f>
        <v>75</v>
      </c>
      <c r="D7" s="7">
        <f>'U11 Boys'!M46</f>
        <v>26</v>
      </c>
      <c r="E7" s="7">
        <f>'U11 Boys'!N46</f>
        <v>39</v>
      </c>
      <c r="F7" s="7">
        <f>'U11 Boys'!O46</f>
        <v>55</v>
      </c>
      <c r="G7" s="7">
        <f>'U11 Boys'!P46</f>
        <v>28</v>
      </c>
      <c r="H7" s="7">
        <f>'U11 Boys'!Q46</f>
        <v>64</v>
      </c>
    </row>
    <row r="8" spans="1:8" ht="30" customHeight="1" x14ac:dyDescent="0.3">
      <c r="A8" s="2" t="s">
        <v>5</v>
      </c>
      <c r="B8" s="7">
        <f>'U13 Girls'!K54</f>
        <v>90.5</v>
      </c>
      <c r="C8" s="7">
        <f>'U13 Girls'!L54</f>
        <v>97.5</v>
      </c>
      <c r="D8" s="7">
        <f>'U13 Girls'!M54</f>
        <v>0</v>
      </c>
      <c r="E8" s="7">
        <f>'U13 Girls'!N54</f>
        <v>77</v>
      </c>
      <c r="F8" s="7">
        <f>'U13 Girls'!O54</f>
        <v>27.5</v>
      </c>
      <c r="G8" s="7">
        <f>'U13 Girls'!P54</f>
        <v>6</v>
      </c>
      <c r="H8" s="7">
        <f>'U13 Girls'!Q54</f>
        <v>76.5</v>
      </c>
    </row>
    <row r="9" spans="1:8" ht="30" customHeight="1" x14ac:dyDescent="0.3">
      <c r="A9" s="2" t="s">
        <v>6</v>
      </c>
      <c r="B9" s="7">
        <f>'U13 Boys'!K54</f>
        <v>69</v>
      </c>
      <c r="C9" s="7">
        <f>'U13 Boys'!L54</f>
        <v>92</v>
      </c>
      <c r="D9" s="7">
        <f>'U13 Boys'!M54</f>
        <v>60</v>
      </c>
      <c r="E9" s="7">
        <f>'U13 Boys'!N54</f>
        <v>47</v>
      </c>
      <c r="F9" s="7">
        <f>'U13 Boys'!O54</f>
        <v>4</v>
      </c>
      <c r="G9" s="7">
        <f>'U13 Boys'!P54</f>
        <v>35</v>
      </c>
      <c r="H9" s="7">
        <f>'U13 Boys'!Q54</f>
        <v>51</v>
      </c>
    </row>
    <row r="10" spans="1:8" ht="30" customHeight="1" x14ac:dyDescent="0.3">
      <c r="A10" s="2" t="s">
        <v>45</v>
      </c>
      <c r="B10" s="7">
        <f>'U15 Girls'!K54</f>
        <v>71</v>
      </c>
      <c r="C10" s="7">
        <f>'U15 Girls'!L54</f>
        <v>90</v>
      </c>
      <c r="D10" s="7">
        <f>'U15 Girls'!M54</f>
        <v>5</v>
      </c>
      <c r="E10" s="7">
        <f>'U15 Girls'!N54</f>
        <v>54</v>
      </c>
      <c r="F10" s="7">
        <f>'U15 Girls'!O54</f>
        <v>19</v>
      </c>
      <c r="G10" s="7">
        <f>'U15 Girls'!P54</f>
        <v>78.5</v>
      </c>
      <c r="H10" s="7">
        <f>'U15 Girls'!Q54</f>
        <v>75</v>
      </c>
    </row>
    <row r="11" spans="1:8" ht="30" customHeight="1" x14ac:dyDescent="0.3">
      <c r="A11" s="2" t="s">
        <v>46</v>
      </c>
      <c r="B11" s="7">
        <f>'U15 Boys'!K54</f>
        <v>54</v>
      </c>
      <c r="C11" s="7">
        <f>'U15 Boys'!L54</f>
        <v>103</v>
      </c>
      <c r="D11" s="7">
        <f>'U15 Boys'!M54</f>
        <v>0</v>
      </c>
      <c r="E11" s="7">
        <f>'U15 Boys'!N54</f>
        <v>30</v>
      </c>
      <c r="F11" s="7">
        <f>'U15 Boys'!O54</f>
        <v>15</v>
      </c>
      <c r="G11" s="7">
        <f>'U15 Boys'!P54</f>
        <v>53</v>
      </c>
      <c r="H11" s="7">
        <f>'U15 Boys'!Q54</f>
        <v>56</v>
      </c>
    </row>
    <row r="12" spans="1:8" ht="30" customHeight="1" x14ac:dyDescent="0.3">
      <c r="A12" s="1" t="s">
        <v>7</v>
      </c>
      <c r="B12" s="1">
        <v>509</v>
      </c>
      <c r="C12" s="1">
        <v>483</v>
      </c>
      <c r="D12" s="1">
        <v>0</v>
      </c>
      <c r="E12" s="1">
        <v>408.5</v>
      </c>
      <c r="F12" s="1">
        <v>52.5</v>
      </c>
      <c r="G12" s="1">
        <v>358</v>
      </c>
      <c r="H12" s="1">
        <v>249</v>
      </c>
    </row>
    <row r="13" spans="1:8" ht="30" customHeight="1" x14ac:dyDescent="0.3">
      <c r="A13" s="1" t="s">
        <v>8</v>
      </c>
      <c r="B13" s="1">
        <v>407</v>
      </c>
      <c r="C13" s="1">
        <v>490.5</v>
      </c>
      <c r="D13" s="1">
        <v>124</v>
      </c>
      <c r="E13" s="1">
        <v>390</v>
      </c>
      <c r="F13" s="1">
        <v>96.5</v>
      </c>
      <c r="G13" s="1">
        <v>404</v>
      </c>
      <c r="H13" s="1">
        <v>299</v>
      </c>
    </row>
    <row r="14" spans="1:8" ht="30" customHeight="1" x14ac:dyDescent="0.3">
      <c r="A14" s="1" t="s">
        <v>9</v>
      </c>
      <c r="B14" s="1">
        <f t="shared" ref="B14:H14" si="0">SUM(B6:B11)</f>
        <v>441</v>
      </c>
      <c r="C14" s="1">
        <f t="shared" si="0"/>
        <v>542</v>
      </c>
      <c r="D14" s="1">
        <f t="shared" si="0"/>
        <v>114</v>
      </c>
      <c r="E14" s="1">
        <f t="shared" si="0"/>
        <v>310</v>
      </c>
      <c r="F14" s="1">
        <f t="shared" si="0"/>
        <v>139.5</v>
      </c>
      <c r="G14" s="1">
        <f t="shared" si="0"/>
        <v>250.5</v>
      </c>
      <c r="H14" s="1">
        <f t="shared" si="0"/>
        <v>355.5</v>
      </c>
    </row>
    <row r="15" spans="1:8" ht="30" customHeight="1" x14ac:dyDescent="0.3">
      <c r="A15" s="6" t="s">
        <v>10</v>
      </c>
      <c r="B15" s="6">
        <f t="shared" ref="B15:H15" si="1">SUM(B12:B14)</f>
        <v>1357</v>
      </c>
      <c r="C15" s="6">
        <f t="shared" si="1"/>
        <v>1515.5</v>
      </c>
      <c r="D15" s="6">
        <f t="shared" si="1"/>
        <v>238</v>
      </c>
      <c r="E15" s="6">
        <f t="shared" si="1"/>
        <v>1108.5</v>
      </c>
      <c r="F15" s="6">
        <f t="shared" si="1"/>
        <v>288.5</v>
      </c>
      <c r="G15" s="6">
        <f t="shared" si="1"/>
        <v>1012.5</v>
      </c>
      <c r="H15" s="6">
        <f t="shared" si="1"/>
        <v>903.5</v>
      </c>
    </row>
    <row r="16" spans="1:8" ht="30" customHeight="1" x14ac:dyDescent="0.3"/>
    <row r="17" spans="4:5" ht="30" customHeight="1" x14ac:dyDescent="0.4">
      <c r="D17" s="8"/>
      <c r="E17" s="8"/>
    </row>
    <row r="18" spans="4:5" ht="30" customHeight="1" x14ac:dyDescent="0.3"/>
    <row r="19" spans="4:5" ht="30" customHeight="1" x14ac:dyDescent="0.3"/>
    <row r="20" spans="4:5" ht="30" customHeight="1" x14ac:dyDescent="0.3"/>
    <row r="21" spans="4:5" ht="30" customHeight="1" x14ac:dyDescent="0.3"/>
    <row r="22" spans="4:5" ht="30" customHeight="1" x14ac:dyDescent="0.3"/>
    <row r="23" spans="4:5" ht="30" customHeight="1" x14ac:dyDescent="0.3"/>
    <row r="24" spans="4:5" ht="30" customHeight="1" x14ac:dyDescent="0.3"/>
    <row r="25" spans="4:5" ht="30" customHeight="1" x14ac:dyDescent="0.3"/>
    <row r="26" spans="4:5" ht="30" customHeight="1" x14ac:dyDescent="0.3"/>
    <row r="27" spans="4:5" ht="30" customHeight="1" x14ac:dyDescent="0.3"/>
    <row r="28" spans="4:5" ht="30" customHeight="1" x14ac:dyDescent="0.3"/>
    <row r="29" spans="4:5" ht="30" customHeight="1" x14ac:dyDescent="0.3"/>
    <row r="30" spans="4:5" ht="30" customHeight="1" x14ac:dyDescent="0.3"/>
    <row r="31" spans="4:5" ht="30" customHeight="1" x14ac:dyDescent="0.3"/>
    <row r="32" spans="4:5" ht="30" customHeight="1" x14ac:dyDescent="0.3"/>
    <row r="33" ht="30" customHeight="1" x14ac:dyDescent="0.3"/>
    <row r="34" ht="30" customHeight="1" x14ac:dyDescent="0.3"/>
    <row r="35" ht="30" customHeight="1" x14ac:dyDescent="0.3"/>
    <row r="36" ht="30" customHeight="1" x14ac:dyDescent="0.3"/>
    <row r="37" ht="30" customHeight="1" x14ac:dyDescent="0.3"/>
    <row r="38" ht="30" customHeight="1" x14ac:dyDescent="0.3"/>
    <row r="39" ht="30" customHeight="1" x14ac:dyDescent="0.3"/>
    <row r="40" ht="30" customHeight="1" x14ac:dyDescent="0.3"/>
    <row r="41" ht="30" customHeight="1" x14ac:dyDescent="0.3"/>
    <row r="42" ht="30" customHeight="1" x14ac:dyDescent="0.3"/>
    <row r="43" ht="30" customHeight="1" x14ac:dyDescent="0.3"/>
    <row r="44" ht="30" customHeight="1" x14ac:dyDescent="0.3"/>
    <row r="45" ht="30" customHeight="1" x14ac:dyDescent="0.3"/>
    <row r="46" ht="30" customHeight="1" x14ac:dyDescent="0.3"/>
    <row r="47" ht="30" customHeight="1" x14ac:dyDescent="0.3"/>
    <row r="48" ht="30" customHeight="1" x14ac:dyDescent="0.3"/>
  </sheetData>
  <pageMargins left="0.70866141732283472" right="0.70866141732283472" top="1.1417322834645669" bottom="1.1417322834645669" header="0.74803149606299213" footer="0.74803149606299213"/>
  <pageSetup paperSize="9" scale="9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6"/>
  <sheetViews>
    <sheetView zoomScaleNormal="100" workbookViewId="0">
      <pane ySplit="1" topLeftCell="A26" activePane="bottomLeft" state="frozen"/>
      <selection pane="bottomLeft" activeCell="G49" sqref="G49"/>
    </sheetView>
  </sheetViews>
  <sheetFormatPr defaultRowHeight="13.8" x14ac:dyDescent="0.25"/>
  <cols>
    <col min="1" max="1" width="18.59765625" bestFit="1" customWidth="1"/>
    <col min="3" max="3" width="15.59765625" bestFit="1" customWidth="1"/>
    <col min="4" max="5" width="17.8984375" bestFit="1" customWidth="1"/>
    <col min="6" max="8" width="18.69921875" bestFit="1" customWidth="1"/>
    <col min="9" max="9" width="17.8984375" bestFit="1" customWidth="1"/>
    <col min="10" max="10" width="2.69921875" customWidth="1"/>
    <col min="11" max="11" width="8.59765625" customWidth="1"/>
    <col min="12" max="12" width="7.69921875" customWidth="1"/>
    <col min="13" max="13" width="8.69921875" customWidth="1"/>
    <col min="14" max="14" width="7.3984375" customWidth="1"/>
    <col min="15" max="15" width="6.19921875" customWidth="1"/>
    <col min="16" max="16" width="7.3984375" customWidth="1"/>
    <col min="17" max="17" width="7.8984375" customWidth="1"/>
    <col min="18" max="18" width="6.09765625" customWidth="1"/>
    <col min="19" max="25" width="0" hidden="1" customWidth="1"/>
  </cols>
  <sheetData>
    <row r="1" spans="1:25" ht="14.4" x14ac:dyDescent="0.25">
      <c r="A1" s="52" t="s">
        <v>11</v>
      </c>
      <c r="B1" s="52"/>
      <c r="C1" s="48" t="s">
        <v>12</v>
      </c>
      <c r="D1" s="48" t="s">
        <v>13</v>
      </c>
      <c r="E1" s="48" t="s">
        <v>14</v>
      </c>
      <c r="F1" s="48" t="s">
        <v>15</v>
      </c>
      <c r="G1" s="48" t="s">
        <v>37</v>
      </c>
      <c r="H1" s="48" t="s">
        <v>38</v>
      </c>
      <c r="I1" s="48" t="s">
        <v>39</v>
      </c>
      <c r="J1" s="49"/>
      <c r="K1" s="50" t="s">
        <v>54</v>
      </c>
      <c r="L1" s="50" t="s">
        <v>55</v>
      </c>
      <c r="M1" s="50" t="s">
        <v>56</v>
      </c>
      <c r="N1" s="50" t="s">
        <v>57</v>
      </c>
      <c r="O1" s="50" t="s">
        <v>58</v>
      </c>
      <c r="P1" s="50" t="s">
        <v>59</v>
      </c>
      <c r="Q1" s="51" t="s">
        <v>60</v>
      </c>
      <c r="R1" s="24"/>
      <c r="S1" s="23" t="s">
        <v>12</v>
      </c>
      <c r="T1" s="23" t="s">
        <v>13</v>
      </c>
      <c r="U1" s="23" t="s">
        <v>14</v>
      </c>
      <c r="V1" s="23" t="s">
        <v>15</v>
      </c>
      <c r="W1" s="23" t="s">
        <v>37</v>
      </c>
      <c r="X1" s="23" t="s">
        <v>38</v>
      </c>
      <c r="Y1" s="23" t="s">
        <v>39</v>
      </c>
    </row>
    <row r="2" spans="1:25" ht="14.4" customHeight="1" x14ac:dyDescent="0.25">
      <c r="A2" s="83" t="s">
        <v>16</v>
      </c>
      <c r="B2" s="88" t="s">
        <v>17</v>
      </c>
      <c r="C2" s="54">
        <v>48</v>
      </c>
      <c r="D2" s="54">
        <v>1</v>
      </c>
      <c r="E2" s="54">
        <v>122</v>
      </c>
      <c r="F2" s="54">
        <v>103</v>
      </c>
      <c r="G2" s="54">
        <v>204</v>
      </c>
      <c r="H2" s="54">
        <v>263</v>
      </c>
      <c r="I2" s="55"/>
      <c r="J2" s="42"/>
      <c r="K2" s="62"/>
      <c r="L2" s="32"/>
      <c r="M2" s="32"/>
      <c r="N2" s="32"/>
      <c r="O2" s="32"/>
      <c r="P2" s="32"/>
      <c r="Q2" s="39"/>
      <c r="R2" s="20"/>
      <c r="S2" s="20" t="str" cm="1">
        <f t="array" ref="S2">IF(C2="","",INDEX($K$1:$Q$1,ROUNDUP(C2/40,0)))</f>
        <v>Crawley</v>
      </c>
      <c r="T2" s="20" t="str" cm="1">
        <f t="array" ref="T2">IF(D2="","",INDEX($K$1:$Q$1,ROUNDUP(D2/40,0)))</f>
        <v>Brighton</v>
      </c>
      <c r="U2" s="20" t="str" cm="1">
        <f t="array" ref="U2">IF(E2="","",INDEX($K$1:$Q$1,ROUNDUP(E2/40,0)))</f>
        <v>Horsham</v>
      </c>
      <c r="V2" s="20" t="str" cm="1">
        <f t="array" ref="V2">IF(F2="","",INDEX($K$1:$Q$1,ROUNDUP(F2/40,0)))</f>
        <v>Chichester</v>
      </c>
      <c r="W2" s="20" t="str" cm="1">
        <f t="array" ref="W2">IF(G2="","",INDEX($K$1:$Q$1,ROUNDUP(G2/40,0)))</f>
        <v>Phoenix</v>
      </c>
      <c r="X2" s="20" t="str" cm="1">
        <f t="array" ref="X2">IF(H2="","",INDEX($K$1:$Q$1,ROUNDUP(H2/40,0)))</f>
        <v>Worthing</v>
      </c>
      <c r="Y2" s="20" t="str" cm="1">
        <f t="array" ref="Y2">IF(I2="","",INDEX($K$1:$Q$1,ROUNDUP(I2/40,0)))</f>
        <v/>
      </c>
    </row>
    <row r="3" spans="1:25" ht="14.4" customHeight="1" x14ac:dyDescent="0.25">
      <c r="A3" s="83"/>
      <c r="B3" s="83"/>
      <c r="C3" s="26" t="str">
        <f>IF(C2="","",IF(ISERROR(VLOOKUP(C2,Athletes!$A:$B,2,FALSE)),"?",VLOOKUP(C2,Athletes!$A:$B,2,FALSE)))</f>
        <v>Ella Clark</v>
      </c>
      <c r="D3" s="26" t="str">
        <f>IF(D2="","",IF(ISERROR(VLOOKUP(D2,Athletes!$A:$B,2,FALSE)),"?",VLOOKUP(D2,Athletes!$A:$B,2,FALSE)))</f>
        <v>Seren Rowe</v>
      </c>
      <c r="E3" s="26" t="str">
        <f>IF(E2="","",IF(ISERROR(VLOOKUP(E2,Athletes!$A:$B,2,FALSE)),"?",VLOOKUP(E2,Athletes!$A:$B,2,FALSE)))</f>
        <v>Olivia Scott</v>
      </c>
      <c r="F3" s="26" t="str">
        <f>IF(F2="","",IF(ISERROR(VLOOKUP(F2,Athletes!$A:$B,2,FALSE)),"?",VLOOKUP(F2,Athletes!$A:$B,2,FALSE)))</f>
        <v>Grace Frith</v>
      </c>
      <c r="G3" s="26" t="str">
        <f>IF(G2="","",IF(ISERROR(VLOOKUP(G2,Athletes!$A:$B,2,FALSE)),"?",VLOOKUP(G2,Athletes!$A:$B,2,FALSE)))</f>
        <v>Marie Leclercq</v>
      </c>
      <c r="H3" s="26" t="str">
        <f>IF(H2="","",IF(ISERROR(VLOOKUP(H2,Athletes!$A:$B,2,FALSE)),"?",VLOOKUP(H2,Athletes!$A:$B,2,FALSE)))</f>
        <v>Evie Muggeridge</v>
      </c>
      <c r="I3" s="56" t="str">
        <f>IF(I2="","",IF(ISERROR(VLOOKUP(I2,Athletes!$A:$B,2,FALSE)),"?",VLOOKUP(I2,Athletes!$A:$B,2,FALSE)))</f>
        <v/>
      </c>
      <c r="J3" s="42"/>
      <c r="K3" s="63"/>
      <c r="L3" s="26"/>
      <c r="M3" s="26"/>
      <c r="N3" s="26"/>
      <c r="O3" s="26"/>
      <c r="P3" s="26"/>
      <c r="Q3" s="36"/>
      <c r="R3" s="20"/>
      <c r="S3" s="20"/>
      <c r="T3" s="20"/>
      <c r="U3" s="20"/>
      <c r="V3" s="20"/>
      <c r="W3" s="20"/>
      <c r="X3" s="20"/>
      <c r="Y3" s="20"/>
    </row>
    <row r="4" spans="1:25" ht="14.4" customHeight="1" x14ac:dyDescent="0.25">
      <c r="A4" s="83"/>
      <c r="B4" s="83"/>
      <c r="C4" s="26" t="str">
        <f>IF(C2="","",IF(ISERROR(VLOOKUP(C2,Athletes!$A:$C,3,FALSE)),"?",VLOOKUP(C2,Athletes!$A:$C,3,FALSE)))</f>
        <v>Crawley</v>
      </c>
      <c r="D4" s="26" t="str">
        <f>IF(D2="","",IF(ISERROR(VLOOKUP(D2,Athletes!$A:$C,3,FALSE)),"?",VLOOKUP(D2,Athletes!$A:$C,3,FALSE)))</f>
        <v>Brighton</v>
      </c>
      <c r="E4" s="26" t="str">
        <f>IF(E2="","",IF(ISERROR(VLOOKUP(E2,Athletes!$A:$C,3,FALSE)),"?",VLOOKUP(E2,Athletes!$A:$C,3,FALSE)))</f>
        <v>Horsham</v>
      </c>
      <c r="F4" s="26" t="str">
        <f>IF(F2="","",IF(ISERROR(VLOOKUP(F2,Athletes!$A:$C,3,FALSE)),"?",VLOOKUP(F2,Athletes!$A:$C,3,FALSE)))</f>
        <v>Chichester</v>
      </c>
      <c r="G4" s="26" t="str">
        <f>IF(G2="","",IF(ISERROR(VLOOKUP(G2,Athletes!$A:$C,3,FALSE)),"?",VLOOKUP(G2,Athletes!$A:$C,3,FALSE)))</f>
        <v>Phoenix</v>
      </c>
      <c r="H4" s="26" t="str">
        <f>IF(H2="","",IF(ISERROR(VLOOKUP(H2,Athletes!$A:$C,3,FALSE)),"?",VLOOKUP(H2,Athletes!$A:$C,3,FALSE)))</f>
        <v>Worthing</v>
      </c>
      <c r="I4" s="26" t="str">
        <f>IF(I2="","",IF(ISERROR(VLOOKUP(I2,Athletes!$A:$C,3,FALSE)),"?",VLOOKUP(I2,Athletes!$A:$C,3,FALSE)))</f>
        <v/>
      </c>
      <c r="J4" s="42"/>
      <c r="K4" s="63"/>
      <c r="L4" s="26"/>
      <c r="M4" s="26"/>
      <c r="N4" s="26"/>
      <c r="O4" s="26"/>
      <c r="P4" s="26"/>
      <c r="Q4" s="36"/>
      <c r="R4" s="20"/>
      <c r="S4" s="20"/>
      <c r="T4" s="20"/>
      <c r="U4" s="20"/>
      <c r="V4" s="20"/>
      <c r="W4" s="20"/>
      <c r="X4" s="20"/>
      <c r="Y4" s="20"/>
    </row>
    <row r="5" spans="1:25" ht="14.4" x14ac:dyDescent="0.25">
      <c r="A5" s="83"/>
      <c r="B5" s="84"/>
      <c r="C5" s="57">
        <v>13.3</v>
      </c>
      <c r="D5" s="57">
        <v>13.4</v>
      </c>
      <c r="E5" s="57">
        <v>14.2</v>
      </c>
      <c r="F5" s="57">
        <v>14.3</v>
      </c>
      <c r="G5" s="57">
        <v>15</v>
      </c>
      <c r="H5" s="57">
        <v>15.3</v>
      </c>
      <c r="I5" s="58"/>
      <c r="J5" s="43"/>
      <c r="K5" s="64">
        <f>IF(ISERROR(MATCH(K$1,$S2:$Y2,0)),"",8-MATCH(K$1,$S2:$Y2,0))</f>
        <v>6</v>
      </c>
      <c r="L5" s="29">
        <f t="shared" ref="L5:Q5" si="0">IF(ISERROR(MATCH(L$1,$S2:$Y2,0)),"",8-MATCH(L$1,$S2:$Y2,0))</f>
        <v>7</v>
      </c>
      <c r="M5" s="29">
        <f t="shared" si="0"/>
        <v>4</v>
      </c>
      <c r="N5" s="29">
        <f t="shared" si="0"/>
        <v>5</v>
      </c>
      <c r="O5" s="29" t="str">
        <f t="shared" si="0"/>
        <v/>
      </c>
      <c r="P5" s="29">
        <f t="shared" si="0"/>
        <v>3</v>
      </c>
      <c r="Q5" s="38">
        <f t="shared" si="0"/>
        <v>2</v>
      </c>
      <c r="R5" s="17"/>
      <c r="S5" s="20"/>
      <c r="T5" s="20"/>
      <c r="U5" s="20"/>
      <c r="V5" s="20"/>
      <c r="W5" s="20"/>
      <c r="X5" s="20"/>
      <c r="Y5" s="20"/>
    </row>
    <row r="6" spans="1:25" ht="14.4" x14ac:dyDescent="0.25">
      <c r="A6" s="83"/>
      <c r="B6" s="83" t="s">
        <v>18</v>
      </c>
      <c r="C6" s="27">
        <v>47</v>
      </c>
      <c r="D6" s="27">
        <v>124</v>
      </c>
      <c r="E6" s="27">
        <v>2</v>
      </c>
      <c r="F6" s="27">
        <v>203</v>
      </c>
      <c r="G6" s="27">
        <v>264</v>
      </c>
      <c r="H6" s="27">
        <v>85</v>
      </c>
      <c r="I6" s="27"/>
      <c r="J6" s="43"/>
      <c r="K6" s="26"/>
      <c r="L6" s="26"/>
      <c r="M6" s="26"/>
      <c r="N6" s="26"/>
      <c r="O6" s="26"/>
      <c r="P6" s="26"/>
      <c r="Q6" s="36"/>
      <c r="R6" s="20"/>
      <c r="S6" s="20" t="str" cm="1">
        <f t="array" ref="S6">IF(C6="","",INDEX($K$1:$Q$1,ROUNDUP(C6/40,0)))</f>
        <v>Crawley</v>
      </c>
      <c r="T6" s="20" t="str" cm="1">
        <f t="array" ref="T6">IF(D6="","",INDEX($K$1:$Q$1,ROUNDUP(D6/40,0)))</f>
        <v>Horsham</v>
      </c>
      <c r="U6" s="20" t="str" cm="1">
        <f t="array" ref="U6">IF(E6="","",INDEX($K$1:$Q$1,ROUNDUP(E6/40,0)))</f>
        <v>Brighton</v>
      </c>
      <c r="V6" s="20" t="str" cm="1">
        <f t="array" ref="V6">IF(F6="","",INDEX($K$1:$Q$1,ROUNDUP(F6/40,0)))</f>
        <v>Phoenix</v>
      </c>
      <c r="W6" s="20" t="str" cm="1">
        <f t="array" ref="W6">IF(G6="","",INDEX($K$1:$Q$1,ROUNDUP(G6/40,0)))</f>
        <v>Worthing</v>
      </c>
      <c r="X6" s="20" t="str" cm="1">
        <f t="array" ref="X6">IF(H6="","",INDEX($K$1:$Q$1,ROUNDUP(H6/40,0)))</f>
        <v>Chichester</v>
      </c>
      <c r="Y6" s="20" t="str" cm="1">
        <f t="array" ref="Y6">IF(I6="","",INDEX($K$1:$Q$1,ROUNDUP(I6/40,0)))</f>
        <v/>
      </c>
    </row>
    <row r="7" spans="1:25" ht="14.4" x14ac:dyDescent="0.25">
      <c r="A7" s="83"/>
      <c r="B7" s="83"/>
      <c r="C7" s="26" t="str">
        <f>IF(C6="","",IF(ISERROR(VLOOKUP(C6,Athletes!$A:$B,2,FALSE)),"?",VLOOKUP(C6,Athletes!$A:$B,2,FALSE)))</f>
        <v>Adanna Anah</v>
      </c>
      <c r="D7" s="26" t="str">
        <f>IF(D6="","",IF(ISERROR(VLOOKUP(D6,Athletes!$A:$B,2,FALSE)),"?",VLOOKUP(D6,Athletes!$A:$B,2,FALSE)))</f>
        <v>Saffie Ayley</v>
      </c>
      <c r="E7" s="26" t="str">
        <f>IF(E6="","",IF(ISERROR(VLOOKUP(E6,Athletes!$A:$B,2,FALSE)),"?",VLOOKUP(E6,Athletes!$A:$B,2,FALSE)))</f>
        <v>Amelia Dorrington</v>
      </c>
      <c r="F7" s="26" t="str">
        <f>IF(F6="","",IF(ISERROR(VLOOKUP(F6,Athletes!$A:$B,2,FALSE)),"?",VLOOKUP(F6,Athletes!$A:$B,2,FALSE)))</f>
        <v>Jenaveve Lee</v>
      </c>
      <c r="G7" s="26" t="str">
        <f>IF(G6="","",IF(ISERROR(VLOOKUP(G6,Athletes!$A:$B,2,FALSE)),"?",VLOOKUP(G6,Athletes!$A:$B,2,FALSE)))</f>
        <v>Summer Falkingham</v>
      </c>
      <c r="H7" s="26" t="str">
        <f>IF(H6="","",IF(ISERROR(VLOOKUP(H6,Athletes!$A:$B,2,FALSE)),"?",VLOOKUP(H6,Athletes!$A:$B,2,FALSE)))</f>
        <v>Ella Franklin</v>
      </c>
      <c r="I7" s="56" t="str">
        <f>IF(I6="","",IF(ISERROR(VLOOKUP(I6,Athletes!$A:$B,2,FALSE)),"?",VLOOKUP(I6,Athletes!$A:$B,2,FALSE)))</f>
        <v/>
      </c>
      <c r="J7" s="43"/>
      <c r="K7" s="26"/>
      <c r="L7" s="26"/>
      <c r="M7" s="26"/>
      <c r="N7" s="26"/>
      <c r="O7" s="26"/>
      <c r="P7" s="26"/>
      <c r="Q7" s="36"/>
      <c r="R7" s="20"/>
      <c r="S7" s="20"/>
      <c r="T7" s="20"/>
      <c r="U7" s="20"/>
      <c r="V7" s="20"/>
      <c r="W7" s="20"/>
      <c r="X7" s="20"/>
      <c r="Y7" s="20"/>
    </row>
    <row r="8" spans="1:25" ht="14.4" x14ac:dyDescent="0.25">
      <c r="A8" s="83"/>
      <c r="B8" s="83"/>
      <c r="C8" s="26" t="str">
        <f>IF(C6="","",IF(ISERROR(VLOOKUP(C6,Athletes!$A:$C,3,FALSE)),"?",VLOOKUP(C6,Athletes!$A:$C,3,FALSE)))</f>
        <v>Crawley</v>
      </c>
      <c r="D8" s="26" t="str">
        <f>IF(D6="","",IF(ISERROR(VLOOKUP(D6,Athletes!$A:$C,3,FALSE)),"?",VLOOKUP(D6,Athletes!$A:$C,3,FALSE)))</f>
        <v>Horsham</v>
      </c>
      <c r="E8" s="26" t="str">
        <f>IF(E6="","",IF(ISERROR(VLOOKUP(E6,Athletes!$A:$C,3,FALSE)),"?",VLOOKUP(E6,Athletes!$A:$C,3,FALSE)))</f>
        <v>Brighton</v>
      </c>
      <c r="F8" s="26" t="str">
        <f>IF(F6="","",IF(ISERROR(VLOOKUP(F6,Athletes!$A:$C,3,FALSE)),"?",VLOOKUP(F6,Athletes!$A:$C,3,FALSE)))</f>
        <v>Phoenix</v>
      </c>
      <c r="G8" s="26" t="str">
        <f>IF(G6="","",IF(ISERROR(VLOOKUP(G6,Athletes!$A:$C,3,FALSE)),"?",VLOOKUP(G6,Athletes!$A:$C,3,FALSE)))</f>
        <v>Worthing</v>
      </c>
      <c r="H8" s="26" t="str">
        <f>IF(H6="","",IF(ISERROR(VLOOKUP(H6,Athletes!$A:$C,3,FALSE)),"?",VLOOKUP(H6,Athletes!$A:$C,3,FALSE)))</f>
        <v>Chichester</v>
      </c>
      <c r="I8" s="26"/>
      <c r="J8" s="43"/>
      <c r="K8" s="26"/>
      <c r="L8" s="26"/>
      <c r="M8" s="26"/>
      <c r="N8" s="26"/>
      <c r="O8" s="26"/>
      <c r="P8" s="26"/>
      <c r="Q8" s="36"/>
      <c r="R8" s="20"/>
      <c r="S8" s="20"/>
      <c r="T8" s="20"/>
      <c r="U8" s="20"/>
      <c r="V8" s="20"/>
      <c r="W8" s="20"/>
      <c r="X8" s="20"/>
      <c r="Y8" s="20"/>
    </row>
    <row r="9" spans="1:25" ht="14.4" x14ac:dyDescent="0.25">
      <c r="A9" s="84"/>
      <c r="B9" s="84"/>
      <c r="C9" s="28">
        <v>13.8</v>
      </c>
      <c r="D9" s="28">
        <v>14</v>
      </c>
      <c r="E9" s="28">
        <v>14.3</v>
      </c>
      <c r="F9" s="28">
        <v>14.5</v>
      </c>
      <c r="G9" s="28">
        <v>14.7</v>
      </c>
      <c r="H9" s="28">
        <v>15</v>
      </c>
      <c r="I9" s="28"/>
      <c r="J9" s="44"/>
      <c r="K9" s="29">
        <f>IF(ISERROR(MATCH(K$1,$S6:$Y6,0)),"",8-MATCH(K$1,$S6:$Y6,0))</f>
        <v>5</v>
      </c>
      <c r="L9" s="29">
        <f t="shared" ref="L9:Q9" si="1">IF(ISERROR(MATCH(L$1,$S6:$Y6,0)),"",8-MATCH(L$1,$S6:$Y6,0))</f>
        <v>7</v>
      </c>
      <c r="M9" s="29">
        <f t="shared" si="1"/>
        <v>2</v>
      </c>
      <c r="N9" s="29">
        <f t="shared" si="1"/>
        <v>6</v>
      </c>
      <c r="O9" s="29" t="str">
        <f t="shared" si="1"/>
        <v/>
      </c>
      <c r="P9" s="29">
        <f t="shared" si="1"/>
        <v>4</v>
      </c>
      <c r="Q9" s="38">
        <f t="shared" si="1"/>
        <v>3</v>
      </c>
      <c r="R9" s="17"/>
      <c r="S9" s="20"/>
      <c r="T9" s="20"/>
      <c r="U9" s="20"/>
      <c r="V9" s="20"/>
      <c r="W9" s="20"/>
      <c r="X9" s="20"/>
      <c r="Y9" s="20"/>
    </row>
    <row r="10" spans="1:25" ht="14.4" x14ac:dyDescent="0.25">
      <c r="A10" s="85" t="s">
        <v>19</v>
      </c>
      <c r="B10" s="85" t="s">
        <v>17</v>
      </c>
      <c r="C10" s="54">
        <v>51</v>
      </c>
      <c r="D10" s="54">
        <v>3</v>
      </c>
      <c r="E10" s="54">
        <v>122</v>
      </c>
      <c r="F10" s="54">
        <v>206</v>
      </c>
      <c r="G10" s="54">
        <v>263</v>
      </c>
      <c r="H10" s="54">
        <v>85</v>
      </c>
      <c r="I10" s="59"/>
      <c r="J10" s="45"/>
      <c r="K10" s="62"/>
      <c r="L10" s="32"/>
      <c r="M10" s="32"/>
      <c r="N10" s="32"/>
      <c r="O10" s="32"/>
      <c r="P10" s="32"/>
      <c r="Q10" s="39"/>
      <c r="R10" s="20"/>
      <c r="S10" s="20" t="str" cm="1">
        <f t="array" ref="S10">IF(C10="","",INDEX($K$1:$Q$1,ROUNDUP(C10/40,0)))</f>
        <v>Crawley</v>
      </c>
      <c r="T10" s="20" t="str" cm="1">
        <f t="array" ref="T10">IF(D10="","",INDEX($K$1:$Q$1,ROUNDUP(D10/40,0)))</f>
        <v>Brighton</v>
      </c>
      <c r="U10" s="20" t="str" cm="1">
        <f t="array" ref="U10">IF(E10="","",INDEX($K$1:$Q$1,ROUNDUP(E10/40,0)))</f>
        <v>Horsham</v>
      </c>
      <c r="V10" s="20" t="str" cm="1">
        <f t="array" ref="V10">IF(F10="","",INDEX($K$1:$Q$1,ROUNDUP(F10/40,0)))</f>
        <v>Phoenix</v>
      </c>
      <c r="W10" s="20" t="str" cm="1">
        <f t="array" ref="W10">IF(G10="","",INDEX($K$1:$Q$1,ROUNDUP(G10/40,0)))</f>
        <v>Worthing</v>
      </c>
      <c r="X10" s="20" t="str" cm="1">
        <f t="array" ref="X10">IF(H10="","",INDEX($K$1:$Q$1,ROUNDUP(H10/40,0)))</f>
        <v>Chichester</v>
      </c>
      <c r="Y10" s="20" t="str" cm="1">
        <f t="array" ref="Y10">IF(I10="","",INDEX($K$1:$Q$1,ROUNDUP(I10/40,0)))</f>
        <v/>
      </c>
    </row>
    <row r="11" spans="1:25" ht="14.4" x14ac:dyDescent="0.25">
      <c r="A11" s="86"/>
      <c r="B11" s="86"/>
      <c r="C11" s="26" t="str">
        <f>IF(C10="","",IF(ISERROR(VLOOKUP(C10,Athletes!$A:$B,2,FALSE)),"?",VLOOKUP(C10,Athletes!$A:$B,2,FALSE)))</f>
        <v>Amelie Whitehouse</v>
      </c>
      <c r="D11" s="26" t="str">
        <f>IF(D10="","",IF(ISERROR(VLOOKUP(D10,Athletes!$A:$B,2,FALSE)),"?",VLOOKUP(D10,Athletes!$A:$B,2,FALSE)))</f>
        <v>Betty Grice</v>
      </c>
      <c r="E11" s="26" t="str">
        <f>IF(E10="","",IF(ISERROR(VLOOKUP(E10,Athletes!$A:$B,2,FALSE)),"?",VLOOKUP(E10,Athletes!$A:$B,2,FALSE)))</f>
        <v>Olivia Scott</v>
      </c>
      <c r="F11" s="26" t="str">
        <f>IF(F10="","",IF(ISERROR(VLOOKUP(F10,Athletes!$A:$B,2,FALSE)),"?",VLOOKUP(F10,Athletes!$A:$B,2,FALSE)))</f>
        <v>Stella Gambie</v>
      </c>
      <c r="G11" s="26" t="str">
        <f>IF(G10="","",IF(ISERROR(VLOOKUP(G10,Athletes!$A:$B,2,FALSE)),"?",VLOOKUP(G10,Athletes!$A:$B,2,FALSE)))</f>
        <v>Evie Muggeridge</v>
      </c>
      <c r="H11" s="26" t="str">
        <f>IF(H10="","",IF(ISERROR(VLOOKUP(H10,Athletes!$A:$B,2,FALSE)),"?",VLOOKUP(H10,Athletes!$A:$B,2,FALSE)))</f>
        <v>Ella Franklin</v>
      </c>
      <c r="I11" s="56" t="str">
        <f>IF(I10="","",IF(ISERROR(VLOOKUP(I10,Athletes!$A:$B,2,FALSE)),"?",VLOOKUP(I10,Athletes!$A:$B,2,FALSE)))</f>
        <v/>
      </c>
      <c r="J11" s="43"/>
      <c r="K11" s="63"/>
      <c r="L11" s="26"/>
      <c r="M11" s="26"/>
      <c r="N11" s="26"/>
      <c r="O11" s="26"/>
      <c r="P11" s="26"/>
      <c r="Q11" s="36"/>
      <c r="R11" s="20"/>
      <c r="S11" s="20"/>
      <c r="T11" s="20"/>
      <c r="U11" s="20"/>
      <c r="V11" s="20"/>
      <c r="W11" s="20"/>
      <c r="X11" s="20"/>
      <c r="Y11" s="20"/>
    </row>
    <row r="12" spans="1:25" ht="14.4" x14ac:dyDescent="0.25">
      <c r="A12" s="86"/>
      <c r="B12" s="86"/>
      <c r="C12" s="26" t="str">
        <f>IF(C10="","",IF(ISERROR(VLOOKUP(C10,Athletes!$A:$C,3,FALSE)),"?",VLOOKUP(C10,Athletes!$A:$C,3,FALSE)))</f>
        <v>Crawley</v>
      </c>
      <c r="D12" s="26" t="str">
        <f>IF(D10="","",IF(ISERROR(VLOOKUP(D10,Athletes!$A:$C,3,FALSE)),"?",VLOOKUP(D10,Athletes!$A:$C,3,FALSE)))</f>
        <v>Brighton</v>
      </c>
      <c r="E12" s="26" t="str">
        <f>IF(E10="","",IF(ISERROR(VLOOKUP(E10,Athletes!$A:$C,3,FALSE)),"?",VLOOKUP(E10,Athletes!$A:$C,3,FALSE)))</f>
        <v>Horsham</v>
      </c>
      <c r="F12" s="26" t="str">
        <f>IF(F10="","",IF(ISERROR(VLOOKUP(F10,Athletes!$A:$C,3,FALSE)),"?",VLOOKUP(F10,Athletes!$A:$C,3,FALSE)))</f>
        <v>Phoenix</v>
      </c>
      <c r="G12" s="26" t="str">
        <f>IF(G10="","",IF(ISERROR(VLOOKUP(G10,Athletes!$A:$C,3,FALSE)),"?",VLOOKUP(G10,Athletes!$A:$C,3,FALSE)))</f>
        <v>Worthing</v>
      </c>
      <c r="H12" s="26" t="str">
        <f>IF(H10="","",IF(ISERROR(VLOOKUP(H10,Athletes!$A:$C,3,FALSE)),"?",VLOOKUP(H10,Athletes!$A:$C,3,FALSE)))</f>
        <v>Chichester</v>
      </c>
      <c r="I12" s="56"/>
      <c r="J12" s="43"/>
      <c r="K12" s="63"/>
      <c r="L12" s="26"/>
      <c r="M12" s="26"/>
      <c r="N12" s="26"/>
      <c r="O12" s="26"/>
      <c r="P12" s="26"/>
      <c r="Q12" s="36"/>
      <c r="R12" s="20"/>
      <c r="S12" s="20"/>
      <c r="T12" s="20"/>
      <c r="U12" s="20"/>
      <c r="V12" s="20"/>
      <c r="W12" s="20"/>
      <c r="X12" s="20"/>
      <c r="Y12" s="20"/>
    </row>
    <row r="13" spans="1:25" ht="14.4" x14ac:dyDescent="0.25">
      <c r="A13" s="86"/>
      <c r="B13" s="87"/>
      <c r="C13" s="57">
        <v>60.8</v>
      </c>
      <c r="D13" s="57">
        <v>60.9</v>
      </c>
      <c r="E13" s="57">
        <v>63.8</v>
      </c>
      <c r="F13" s="57">
        <v>64.2</v>
      </c>
      <c r="G13" s="57">
        <v>66.5</v>
      </c>
      <c r="H13" s="57">
        <v>67</v>
      </c>
      <c r="I13" s="60"/>
      <c r="J13" s="43"/>
      <c r="K13" s="64">
        <f>IF(ISERROR(MATCH(K$1,$S10:$Y10,0)),"",8-MATCH(K$1,$S10:$Y10,0))</f>
        <v>6</v>
      </c>
      <c r="L13" s="29">
        <f t="shared" ref="L13:Q13" si="2">IF(ISERROR(MATCH(L$1,$S10:$Y10,0)),"",8-MATCH(L$1,$S10:$Y10,0))</f>
        <v>7</v>
      </c>
      <c r="M13" s="29">
        <f t="shared" si="2"/>
        <v>2</v>
      </c>
      <c r="N13" s="29">
        <f t="shared" si="2"/>
        <v>5</v>
      </c>
      <c r="O13" s="29" t="str">
        <f t="shared" si="2"/>
        <v/>
      </c>
      <c r="P13" s="29">
        <f t="shared" si="2"/>
        <v>4</v>
      </c>
      <c r="Q13" s="38">
        <f t="shared" si="2"/>
        <v>3</v>
      </c>
      <c r="R13" s="17"/>
      <c r="S13" s="20"/>
      <c r="T13" s="20"/>
      <c r="U13" s="20"/>
      <c r="V13" s="20"/>
      <c r="W13" s="20"/>
      <c r="X13" s="20"/>
      <c r="Y13" s="20"/>
    </row>
    <row r="14" spans="1:25" ht="14.4" x14ac:dyDescent="0.25">
      <c r="A14" s="86"/>
      <c r="B14" s="86" t="s">
        <v>18</v>
      </c>
      <c r="C14" s="27">
        <v>124</v>
      </c>
      <c r="D14" s="27">
        <v>4</v>
      </c>
      <c r="E14" s="27">
        <v>50</v>
      </c>
      <c r="F14" s="27">
        <v>203</v>
      </c>
      <c r="G14" s="27"/>
      <c r="H14" s="27"/>
      <c r="I14" s="27"/>
      <c r="J14" s="43"/>
      <c r="K14" s="26"/>
      <c r="L14" s="26"/>
      <c r="M14" s="26"/>
      <c r="N14" s="26"/>
      <c r="O14" s="26"/>
      <c r="P14" s="26"/>
      <c r="Q14" s="36"/>
      <c r="R14" s="20"/>
      <c r="S14" s="20" t="str" cm="1">
        <f t="array" ref="S14">IF(C14="","",INDEX($K$1:$Q$1,ROUNDUP(C14/40,0)))</f>
        <v>Horsham</v>
      </c>
      <c r="T14" s="20" t="str" cm="1">
        <f t="array" ref="T14">IF(D14="","",INDEX($K$1:$Q$1,ROUNDUP(D14/40,0)))</f>
        <v>Brighton</v>
      </c>
      <c r="U14" s="20" t="str" cm="1">
        <f t="array" ref="U14">IF(E14="","",INDEX($K$1:$Q$1,ROUNDUP(E14/40,0)))</f>
        <v>Crawley</v>
      </c>
      <c r="V14" s="20" t="str" cm="1">
        <f t="array" ref="V14">IF(F14="","",INDEX($K$1:$Q$1,ROUNDUP(F14/40,0)))</f>
        <v>Phoenix</v>
      </c>
      <c r="W14" s="20" t="str" cm="1">
        <f t="array" ref="W14">IF(G14="","",INDEX($K$1:$Q$1,ROUNDUP(G14/40,0)))</f>
        <v/>
      </c>
      <c r="X14" s="20" t="str" cm="1">
        <f t="array" ref="X14">IF(H14="","",INDEX($K$1:$Q$1,ROUNDUP(H14/40,0)))</f>
        <v/>
      </c>
      <c r="Y14" s="20" t="str" cm="1">
        <f t="array" ref="Y14">IF(I14="","",INDEX($K$1:$Q$1,ROUNDUP(I14/40,0)))</f>
        <v/>
      </c>
    </row>
    <row r="15" spans="1:25" ht="14.4" x14ac:dyDescent="0.25">
      <c r="A15" s="86"/>
      <c r="B15" s="86"/>
      <c r="C15" s="26" t="str">
        <f>IF(C14="","",IF(ISERROR(VLOOKUP(C14,Athletes!$A:$B,2,FALSE)),"?",VLOOKUP(C14,Athletes!$A:$B,2,FALSE)))</f>
        <v>Saffie Ayley</v>
      </c>
      <c r="D15" s="26" t="str">
        <f>IF(D14="","",IF(ISERROR(VLOOKUP(D14,Athletes!$A:$B,2,FALSE)),"?",VLOOKUP(D14,Athletes!$A:$B,2,FALSE)))</f>
        <v>Skye Widdows</v>
      </c>
      <c r="E15" s="26" t="str">
        <f>IF(E14="","",IF(ISERROR(VLOOKUP(E14,Athletes!$A:$B,2,FALSE)),"?",VLOOKUP(E14,Athletes!$A:$B,2,FALSE)))</f>
        <v>Sophie Shaw</v>
      </c>
      <c r="F15" s="26" t="str">
        <f>IF(F14="","",IF(ISERROR(VLOOKUP(F14,Athletes!$A:$B,2,FALSE)),"?",VLOOKUP(F14,Athletes!$A:$B,2,FALSE)))</f>
        <v>Jenaveve Lee</v>
      </c>
      <c r="G15" s="26" t="str">
        <f>IF(G14="","",IF(ISERROR(VLOOKUP(G14,Athletes!$A:$B,2,FALSE)),"?",VLOOKUP(G14,Athletes!$A:$B,2,FALSE)))</f>
        <v/>
      </c>
      <c r="H15" s="26" t="str">
        <f>IF(H14="","",IF(ISERROR(VLOOKUP(H14,Athletes!$A:$B,2,FALSE)),"?",VLOOKUP(H14,Athletes!$A:$B,2,FALSE)))</f>
        <v/>
      </c>
      <c r="I15" s="56" t="str">
        <f>IF(I14="","",IF(ISERROR(VLOOKUP(I14,Athletes!$A:$B,2,FALSE)),"?",VLOOKUP(I14,Athletes!$A:$B,2,FALSE)))</f>
        <v/>
      </c>
      <c r="J15" s="43"/>
      <c r="K15" s="26"/>
      <c r="L15" s="26"/>
      <c r="M15" s="26"/>
      <c r="N15" s="26"/>
      <c r="O15" s="26"/>
      <c r="P15" s="26"/>
      <c r="Q15" s="36"/>
      <c r="R15" s="20"/>
      <c r="S15" s="20"/>
      <c r="T15" s="20"/>
      <c r="U15" s="20"/>
      <c r="V15" s="20"/>
      <c r="W15" s="20"/>
      <c r="X15" s="20"/>
      <c r="Y15" s="20"/>
    </row>
    <row r="16" spans="1:25" ht="14.4" x14ac:dyDescent="0.25">
      <c r="A16" s="86"/>
      <c r="B16" s="86"/>
      <c r="C16" s="26" t="str">
        <f>IF(C14="","",IF(ISERROR(VLOOKUP(C14,Athletes!$A:$C,3,FALSE)),"?",VLOOKUP(C14,Athletes!$A:$C,3,FALSE)))</f>
        <v>Horsham</v>
      </c>
      <c r="D16" s="26" t="str">
        <f>IF(D14="","",IF(ISERROR(VLOOKUP(D14,Athletes!$A:$C,3,FALSE)),"?",VLOOKUP(D14,Athletes!$A:$C,3,FALSE)))</f>
        <v>Brighton</v>
      </c>
      <c r="E16" s="26" t="str">
        <f>IF(E14="","",IF(ISERROR(VLOOKUP(E14,Athletes!$A:$C,3,FALSE)),"?",VLOOKUP(E14,Athletes!$A:$C,3,FALSE)))</f>
        <v>Crawley</v>
      </c>
      <c r="F16" s="26" t="str">
        <f>IF(F14="","",IF(ISERROR(VLOOKUP(F14,Athletes!$A:$C,3,FALSE)),"?",VLOOKUP(F14,Athletes!$A:$C,3,FALSE)))</f>
        <v>Phoenix</v>
      </c>
      <c r="G16" s="26"/>
      <c r="H16" s="26"/>
      <c r="I16" s="26"/>
      <c r="J16" s="43"/>
      <c r="K16" s="26"/>
      <c r="L16" s="26"/>
      <c r="M16" s="26"/>
      <c r="N16" s="26"/>
      <c r="O16" s="26"/>
      <c r="P16" s="26"/>
      <c r="Q16" s="36"/>
      <c r="R16" s="20"/>
      <c r="S16" s="20"/>
      <c r="T16" s="20"/>
      <c r="U16" s="20"/>
      <c r="V16" s="20"/>
      <c r="W16" s="20"/>
      <c r="X16" s="20"/>
      <c r="Y16" s="20"/>
    </row>
    <row r="17" spans="1:25" ht="14.4" x14ac:dyDescent="0.25">
      <c r="A17" s="87"/>
      <c r="B17" s="87"/>
      <c r="C17" s="28">
        <v>60.7</v>
      </c>
      <c r="D17" s="28">
        <v>62.5</v>
      </c>
      <c r="E17" s="28">
        <v>63.2</v>
      </c>
      <c r="F17" s="28">
        <v>65.5</v>
      </c>
      <c r="G17" s="28"/>
      <c r="H17" s="28"/>
      <c r="I17" s="28"/>
      <c r="J17" s="44"/>
      <c r="K17" s="29">
        <f>IF(ISERROR(MATCH(K$1,$S14:$Y14,0)),"",8-MATCH(K$1,$S14:$Y14,0))</f>
        <v>6</v>
      </c>
      <c r="L17" s="29">
        <f t="shared" ref="L17:Q17" si="3">IF(ISERROR(MATCH(L$1,$S14:$Y14,0)),"",8-MATCH(L$1,$S14:$Y14,0))</f>
        <v>5</v>
      </c>
      <c r="M17" s="29" t="str">
        <f t="shared" si="3"/>
        <v/>
      </c>
      <c r="N17" s="29">
        <f t="shared" si="3"/>
        <v>7</v>
      </c>
      <c r="O17" s="29" t="str">
        <f t="shared" si="3"/>
        <v/>
      </c>
      <c r="P17" s="29">
        <f t="shared" si="3"/>
        <v>4</v>
      </c>
      <c r="Q17" s="38" t="str">
        <f t="shared" si="3"/>
        <v/>
      </c>
      <c r="R17" s="17"/>
      <c r="S17" s="20"/>
      <c r="T17" s="20"/>
      <c r="U17" s="20"/>
      <c r="V17" s="20"/>
      <c r="W17" s="20"/>
      <c r="X17" s="20"/>
      <c r="Y17" s="20"/>
    </row>
    <row r="18" spans="1:25" ht="14.4" x14ac:dyDescent="0.25">
      <c r="A18" s="88" t="s">
        <v>20</v>
      </c>
      <c r="B18" s="88" t="s">
        <v>21</v>
      </c>
      <c r="C18" s="31" t="s">
        <v>54</v>
      </c>
      <c r="D18" s="31" t="s">
        <v>57</v>
      </c>
      <c r="E18" s="31" t="s">
        <v>55</v>
      </c>
      <c r="F18" s="31" t="s">
        <v>59</v>
      </c>
      <c r="G18" s="31" t="s">
        <v>56</v>
      </c>
      <c r="H18" s="31" t="s">
        <v>60</v>
      </c>
      <c r="I18" s="31"/>
      <c r="J18" s="45"/>
      <c r="K18" s="33"/>
      <c r="L18" s="34"/>
      <c r="M18" s="34"/>
      <c r="N18" s="34"/>
      <c r="O18" s="35"/>
      <c r="P18" s="34"/>
      <c r="Q18" s="40"/>
      <c r="R18" s="18"/>
      <c r="S18" s="17" t="str">
        <f>IF(C18="","",C18)</f>
        <v>Brighton</v>
      </c>
      <c r="T18" s="17" t="str">
        <f>IF(D18="","",D18)</f>
        <v>Horsham</v>
      </c>
      <c r="U18" s="17" t="str">
        <f>IF(E18="","",E18)</f>
        <v>Crawley</v>
      </c>
      <c r="V18" s="17" t="str">
        <f>IF(F18="","",F18)</f>
        <v>Phoenix</v>
      </c>
      <c r="W18" s="17" t="str">
        <f t="shared" ref="W18:Y18" si="4">IF(G18="","",G18)</f>
        <v>Chichester</v>
      </c>
      <c r="X18" s="17" t="str">
        <f t="shared" si="4"/>
        <v>Worthing</v>
      </c>
      <c r="Y18" s="17" t="str">
        <f t="shared" si="4"/>
        <v/>
      </c>
    </row>
    <row r="19" spans="1:25" ht="14.4" x14ac:dyDescent="0.25">
      <c r="A19" s="84"/>
      <c r="B19" s="84"/>
      <c r="C19" s="28">
        <v>1.29</v>
      </c>
      <c r="D19" s="28">
        <v>1.3</v>
      </c>
      <c r="E19" s="28" t="s">
        <v>177</v>
      </c>
      <c r="F19" s="28" t="s">
        <v>69</v>
      </c>
      <c r="G19" s="28" t="s">
        <v>65</v>
      </c>
      <c r="H19" s="28" t="s">
        <v>178</v>
      </c>
      <c r="I19" s="28"/>
      <c r="J19" s="44"/>
      <c r="K19" s="29">
        <f t="shared" ref="K19:Q19" si="5">IF(ISERROR(MATCH(K$1,$S18:$Y18,0)),"",16-2*MATCH(K$1,$S18:$Y18,0))</f>
        <v>14</v>
      </c>
      <c r="L19" s="29">
        <f t="shared" si="5"/>
        <v>10</v>
      </c>
      <c r="M19" s="29">
        <f t="shared" si="5"/>
        <v>6</v>
      </c>
      <c r="N19" s="29">
        <f t="shared" si="5"/>
        <v>12</v>
      </c>
      <c r="O19" s="29" t="str">
        <f t="shared" si="5"/>
        <v/>
      </c>
      <c r="P19" s="29">
        <f t="shared" si="5"/>
        <v>8</v>
      </c>
      <c r="Q19" s="38">
        <f t="shared" si="5"/>
        <v>4</v>
      </c>
      <c r="R19" s="17"/>
      <c r="S19" s="17"/>
      <c r="T19" s="17"/>
      <c r="U19" s="17"/>
      <c r="V19" s="17"/>
      <c r="W19" s="17"/>
      <c r="X19" s="17"/>
      <c r="Y19" s="17"/>
    </row>
    <row r="20" spans="1:25" ht="14.4" x14ac:dyDescent="0.25">
      <c r="A20" s="88" t="s">
        <v>22</v>
      </c>
      <c r="B20" s="88" t="s">
        <v>21</v>
      </c>
      <c r="C20" s="31" t="s">
        <v>54</v>
      </c>
      <c r="D20" s="31" t="s">
        <v>55</v>
      </c>
      <c r="E20" s="31" t="s">
        <v>59</v>
      </c>
      <c r="F20" s="31" t="s">
        <v>57</v>
      </c>
      <c r="G20" s="31"/>
      <c r="H20" s="31"/>
      <c r="I20" s="31"/>
      <c r="J20" s="45"/>
      <c r="K20" s="33"/>
      <c r="L20" s="34"/>
      <c r="M20" s="34"/>
      <c r="N20" s="34"/>
      <c r="O20" s="35"/>
      <c r="P20" s="34"/>
      <c r="Q20" s="40"/>
      <c r="R20" s="18"/>
      <c r="S20" s="17" t="str">
        <f>IF(C20="","",C20)</f>
        <v>Brighton</v>
      </c>
      <c r="T20" s="17" t="str">
        <f>IF(D20="","",D20)</f>
        <v>Crawley</v>
      </c>
      <c r="U20" s="17" t="str">
        <f>IF(E20="","",E20)</f>
        <v>Phoenix</v>
      </c>
      <c r="V20" s="17" t="str">
        <f>IF(F20="","",F20)</f>
        <v>Horsham</v>
      </c>
      <c r="W20" s="17" t="str">
        <f t="shared" ref="W20:Y20" si="6">IF(G20="","",G20)</f>
        <v/>
      </c>
      <c r="X20" s="17" t="str">
        <f t="shared" si="6"/>
        <v/>
      </c>
      <c r="Y20" s="17" t="str">
        <f t="shared" si="6"/>
        <v/>
      </c>
    </row>
    <row r="21" spans="1:25" ht="14.4" x14ac:dyDescent="0.25">
      <c r="A21" s="84"/>
      <c r="B21" s="84"/>
      <c r="C21" s="28">
        <v>56.2</v>
      </c>
      <c r="D21" s="28">
        <v>57.8</v>
      </c>
      <c r="E21" s="28">
        <v>60.5</v>
      </c>
      <c r="F21" s="28">
        <v>63.1</v>
      </c>
      <c r="G21" s="28"/>
      <c r="H21" s="28"/>
      <c r="I21" s="28"/>
      <c r="J21" s="44"/>
      <c r="K21" s="29">
        <f t="shared" ref="K21:Q21" si="7">IF(ISERROR(MATCH(K$1,$S20:$Y20,0)),"",16-2*MATCH(K$1,$S20:$Y20,0))</f>
        <v>14</v>
      </c>
      <c r="L21" s="29">
        <f t="shared" si="7"/>
        <v>12</v>
      </c>
      <c r="M21" s="29" t="str">
        <f t="shared" si="7"/>
        <v/>
      </c>
      <c r="N21" s="29">
        <f t="shared" si="7"/>
        <v>8</v>
      </c>
      <c r="O21" s="29" t="str">
        <f t="shared" si="7"/>
        <v/>
      </c>
      <c r="P21" s="29">
        <f t="shared" si="7"/>
        <v>10</v>
      </c>
      <c r="Q21" s="38" t="str">
        <f t="shared" si="7"/>
        <v/>
      </c>
      <c r="R21" s="17"/>
      <c r="S21" s="17"/>
      <c r="T21" s="17"/>
      <c r="U21" s="17"/>
      <c r="V21" s="17"/>
      <c r="W21" s="17"/>
      <c r="X21" s="17"/>
      <c r="Y21" s="17"/>
    </row>
    <row r="22" spans="1:25" ht="14.4" x14ac:dyDescent="0.25">
      <c r="A22" s="88" t="s">
        <v>23</v>
      </c>
      <c r="B22" s="88" t="s">
        <v>17</v>
      </c>
      <c r="C22" s="31">
        <v>166</v>
      </c>
      <c r="D22" s="31">
        <v>1</v>
      </c>
      <c r="E22" s="31">
        <v>47</v>
      </c>
      <c r="F22" s="31">
        <v>265</v>
      </c>
      <c r="G22" s="31">
        <v>125</v>
      </c>
      <c r="H22" s="31">
        <v>203</v>
      </c>
      <c r="I22" s="59">
        <v>85</v>
      </c>
      <c r="J22" s="45"/>
      <c r="K22" s="62"/>
      <c r="L22" s="32"/>
      <c r="M22" s="32"/>
      <c r="N22" s="32"/>
      <c r="O22" s="32"/>
      <c r="P22" s="32"/>
      <c r="Q22" s="39"/>
      <c r="R22" s="20"/>
      <c r="S22" s="20" t="str" cm="1">
        <f t="array" ref="S22">IF(C22="","",INDEX($K$1:$Q$1,ROUNDUP(C22/40,0)))</f>
        <v>Lewes</v>
      </c>
      <c r="T22" s="20" t="str" cm="1">
        <f t="array" ref="T22">IF(D22="","",INDEX($K$1:$Q$1,ROUNDUP(D22/40,0)))</f>
        <v>Brighton</v>
      </c>
      <c r="U22" s="20" t="str" cm="1">
        <f t="array" ref="U22">IF(E22="","",INDEX($K$1:$Q$1,ROUNDUP(E22/40,0)))</f>
        <v>Crawley</v>
      </c>
      <c r="V22" s="20" t="str" cm="1">
        <f t="array" ref="V22">IF(F22="","",INDEX($K$1:$Q$1,ROUNDUP(F22/40,0)))</f>
        <v>Worthing</v>
      </c>
      <c r="W22" s="20" t="str" cm="1">
        <f t="array" ref="W22">IF(G22="","",INDEX($K$1:$Q$1,ROUNDUP(G22/40,0)))</f>
        <v>Horsham</v>
      </c>
      <c r="X22" s="20" t="str" cm="1">
        <f t="array" ref="X22">IF(H22="","",INDEX($K$1:$Q$1,ROUNDUP(H22/40,0)))</f>
        <v>Phoenix</v>
      </c>
      <c r="Y22" s="20" t="str" cm="1">
        <f t="array" ref="Y22">IF(I22="","",INDEX($K$1:$Q$1,ROUNDUP(I22/40,0)))</f>
        <v>Chichester</v>
      </c>
    </row>
    <row r="23" spans="1:25" ht="14.4" x14ac:dyDescent="0.25">
      <c r="A23" s="83"/>
      <c r="B23" s="83"/>
      <c r="C23" s="26" t="str">
        <f>IF(C22="","",IF(ISERROR(VLOOKUP(C22,Athletes!$A:$B,2,FALSE)),"?",VLOOKUP(C22,Athletes!$A:$B,2,FALSE)))</f>
        <v>Annika Thorpe</v>
      </c>
      <c r="D23" s="26" t="str">
        <f>IF(D22="","",IF(ISERROR(VLOOKUP(D22,Athletes!$A:$B,2,FALSE)),"?",VLOOKUP(D22,Athletes!$A:$B,2,FALSE)))</f>
        <v>Seren Rowe</v>
      </c>
      <c r="E23" s="26" t="str">
        <f>IF(E22="","",IF(ISERROR(VLOOKUP(E22,Athletes!$A:$B,2,FALSE)),"?",VLOOKUP(E22,Athletes!$A:$B,2,FALSE)))</f>
        <v>Adanna Anah</v>
      </c>
      <c r="F23" s="26" t="str">
        <f>IF(F22="","",IF(ISERROR(VLOOKUP(F22,Athletes!$A:$B,2,FALSE)),"?",VLOOKUP(F22,Athletes!$A:$B,2,FALSE)))</f>
        <v>Enayah Phillips</v>
      </c>
      <c r="G23" s="26" t="str">
        <f>IF(G22="","",IF(ISERROR(VLOOKUP(G22,Athletes!$A:$B,2,FALSE)),"?",VLOOKUP(G22,Athletes!$A:$B,2,FALSE)))</f>
        <v>Ruby Blowe</v>
      </c>
      <c r="H23" s="26" t="str">
        <f>IF(H22="","",IF(ISERROR(VLOOKUP(H22,Athletes!$A:$B,2,FALSE)),"?",VLOOKUP(H22,Athletes!$A:$B,2,FALSE)))</f>
        <v>Jenaveve Lee</v>
      </c>
      <c r="I23" s="56" t="str">
        <f>IF(I22="","",IF(ISERROR(VLOOKUP(I22,Athletes!$A:$B,2,FALSE)),"?",VLOOKUP(I22,Athletes!$A:$B,2,FALSE)))</f>
        <v>Ella Franklin</v>
      </c>
      <c r="J23" s="43"/>
      <c r="K23" s="63"/>
      <c r="L23" s="26"/>
      <c r="M23" s="26"/>
      <c r="N23" s="26"/>
      <c r="O23" s="26"/>
      <c r="P23" s="26"/>
      <c r="Q23" s="36"/>
      <c r="R23" s="20"/>
      <c r="S23" s="20"/>
      <c r="T23" s="20"/>
      <c r="U23" s="20"/>
      <c r="V23" s="20"/>
      <c r="W23" s="20"/>
      <c r="X23" s="20"/>
      <c r="Y23" s="20"/>
    </row>
    <row r="24" spans="1:25" ht="14.4" x14ac:dyDescent="0.25">
      <c r="A24" s="83"/>
      <c r="B24" s="83"/>
      <c r="C24" s="26" t="str">
        <f>IF(C22="","",IF(ISERROR(VLOOKUP(C22,Athletes!$A:$C,3,FALSE)),"?",VLOOKUP(C22,Athletes!$A:$C,3,FALSE)))</f>
        <v>Lewes</v>
      </c>
      <c r="D24" s="26" t="str">
        <f>IF(D22="","",IF(ISERROR(VLOOKUP(D22,Athletes!$A:$C,3,FALSE)),"?",VLOOKUP(D22,Athletes!$A:$C,3,FALSE)))</f>
        <v>Brighton</v>
      </c>
      <c r="E24" s="26" t="str">
        <f>IF(E22="","",IF(ISERROR(VLOOKUP(E22,Athletes!$A:$C,3,FALSE)),"?",VLOOKUP(E22,Athletes!$A:$C,3,FALSE)))</f>
        <v>Crawley</v>
      </c>
      <c r="F24" s="26" t="str">
        <f>IF(F22="","",IF(ISERROR(VLOOKUP(F22,Athletes!$A:$C,3,FALSE)),"?",VLOOKUP(F22,Athletes!$A:$C,3,FALSE)))</f>
        <v>Worthing</v>
      </c>
      <c r="G24" s="26" t="str">
        <f>IF(G22="","",IF(ISERROR(VLOOKUP(G22,Athletes!$A:$C,3,FALSE)),"?",VLOOKUP(G22,Athletes!$A:$C,3,FALSE)))</f>
        <v>Horsham</v>
      </c>
      <c r="H24" s="26" t="str">
        <f>IF(H22="","",IF(ISERROR(VLOOKUP(H22,Athletes!$A:$C,3,FALSE)),"?",VLOOKUP(H22,Athletes!$A:$C,3,FALSE)))</f>
        <v>Phoenix</v>
      </c>
      <c r="I24" s="26" t="str">
        <f>IF(I22="","",IF(ISERROR(VLOOKUP(I22,Athletes!$A:$C,3,FALSE)),"?",VLOOKUP(I22,Athletes!$A:$C,3,FALSE)))</f>
        <v>Chichester</v>
      </c>
      <c r="J24" s="43"/>
      <c r="K24" s="63"/>
      <c r="L24" s="26"/>
      <c r="M24" s="26"/>
      <c r="N24" s="26"/>
      <c r="O24" s="26"/>
      <c r="P24" s="26"/>
      <c r="Q24" s="36"/>
      <c r="R24" s="20"/>
      <c r="S24" s="20"/>
      <c r="T24" s="20"/>
      <c r="U24" s="20"/>
      <c r="V24" s="20"/>
      <c r="W24" s="20"/>
      <c r="X24" s="20"/>
      <c r="Y24" s="20"/>
    </row>
    <row r="25" spans="1:25" ht="14.4" x14ac:dyDescent="0.25">
      <c r="A25" s="83"/>
      <c r="B25" s="84"/>
      <c r="C25" s="28">
        <v>2.04</v>
      </c>
      <c r="D25" s="28">
        <v>2.0299999999999998</v>
      </c>
      <c r="E25" s="28">
        <v>1.96</v>
      </c>
      <c r="F25" s="28">
        <v>1.69</v>
      </c>
      <c r="G25" s="28">
        <v>1.61</v>
      </c>
      <c r="H25" s="28">
        <v>1.41</v>
      </c>
      <c r="I25" s="60">
        <v>1.28</v>
      </c>
      <c r="J25" s="43"/>
      <c r="K25" s="64">
        <f>IF(ISERROR(MATCH(K$1,$S22:$Y22,0)),"",8-MATCH(K$1,$S22:$Y22,0))</f>
        <v>6</v>
      </c>
      <c r="L25" s="29">
        <f t="shared" ref="L25:Q25" si="8">IF(ISERROR(MATCH(L$1,$S22:$Y22,0)),"",8-MATCH(L$1,$S22:$Y22,0))</f>
        <v>5</v>
      </c>
      <c r="M25" s="29">
        <f t="shared" si="8"/>
        <v>1</v>
      </c>
      <c r="N25" s="29">
        <f t="shared" si="8"/>
        <v>3</v>
      </c>
      <c r="O25" s="29">
        <f t="shared" si="8"/>
        <v>7</v>
      </c>
      <c r="P25" s="29">
        <f t="shared" si="8"/>
        <v>2</v>
      </c>
      <c r="Q25" s="38">
        <f t="shared" si="8"/>
        <v>4</v>
      </c>
      <c r="R25" s="17"/>
      <c r="S25" s="20"/>
      <c r="T25" s="20"/>
      <c r="U25" s="20"/>
      <c r="V25" s="20"/>
      <c r="W25" s="20"/>
      <c r="X25" s="20"/>
      <c r="Y25" s="20"/>
    </row>
    <row r="26" spans="1:25" ht="14.4" x14ac:dyDescent="0.25">
      <c r="A26" s="83"/>
      <c r="B26" s="83" t="s">
        <v>18</v>
      </c>
      <c r="C26" s="27">
        <v>48</v>
      </c>
      <c r="D26" s="27">
        <v>2</v>
      </c>
      <c r="E26" s="27">
        <v>264</v>
      </c>
      <c r="F26" s="27">
        <v>126</v>
      </c>
      <c r="G26" s="27"/>
      <c r="H26" s="27"/>
      <c r="I26" s="27"/>
      <c r="J26" s="43"/>
      <c r="K26" s="26"/>
      <c r="L26" s="26"/>
      <c r="M26" s="26"/>
      <c r="N26" s="26"/>
      <c r="O26" s="26"/>
      <c r="P26" s="26"/>
      <c r="Q26" s="36"/>
      <c r="R26" s="20"/>
      <c r="S26" s="20" t="str" cm="1">
        <f t="array" ref="S26">IF(C26="","",INDEX($K$1:$Q$1,ROUNDUP(C26/40,0)))</f>
        <v>Crawley</v>
      </c>
      <c r="T26" s="20" t="str" cm="1">
        <f t="array" ref="T26">IF(D26="","",INDEX($K$1:$Q$1,ROUNDUP(D26/40,0)))</f>
        <v>Brighton</v>
      </c>
      <c r="U26" s="20" t="str" cm="1">
        <f t="array" ref="U26">IF(E26="","",INDEX($K$1:$Q$1,ROUNDUP(E26/40,0)))</f>
        <v>Worthing</v>
      </c>
      <c r="V26" s="20" t="str" cm="1">
        <f t="array" ref="V26">IF(F26="","",INDEX($K$1:$Q$1,ROUNDUP(F26/40,0)))</f>
        <v>Horsham</v>
      </c>
      <c r="W26" s="20" t="str" cm="1">
        <f t="array" ref="W26">IF(G26="","",INDEX($K$1:$Q$1,ROUNDUP(G26/40,0)))</f>
        <v/>
      </c>
      <c r="X26" s="20" t="str" cm="1">
        <f t="array" ref="X26">IF(H26="","",INDEX($K$1:$Q$1,ROUNDUP(H26/40,0)))</f>
        <v/>
      </c>
      <c r="Y26" s="20" t="str" cm="1">
        <f t="array" ref="Y26">IF(I26="","",INDEX($K$1:$Q$1,ROUNDUP(I26/40,0)))</f>
        <v/>
      </c>
    </row>
    <row r="27" spans="1:25" ht="14.4" x14ac:dyDescent="0.25">
      <c r="A27" s="83"/>
      <c r="B27" s="83"/>
      <c r="C27" s="26" t="str">
        <f>IF(C26="","",IF(ISERROR(VLOOKUP(C26,Athletes!$A:$B,2,FALSE)),"?",VLOOKUP(C26,Athletes!$A:$B,2,FALSE)))</f>
        <v>Ella Clark</v>
      </c>
      <c r="D27" s="26" t="str">
        <f>IF(D26="","",IF(ISERROR(VLOOKUP(D26,Athletes!$A:$B,2,FALSE)),"?",VLOOKUP(D26,Athletes!$A:$B,2,FALSE)))</f>
        <v>Amelia Dorrington</v>
      </c>
      <c r="E27" s="26" t="str">
        <f>IF(E26="","",IF(ISERROR(VLOOKUP(E26,Athletes!$A:$B,2,FALSE)),"?",VLOOKUP(E26,Athletes!$A:$B,2,FALSE)))</f>
        <v>Summer Falkingham</v>
      </c>
      <c r="F27" s="26" t="str">
        <f>IF(F26="","",IF(ISERROR(VLOOKUP(F26,Athletes!$A:$B,2,FALSE)),"?",VLOOKUP(F26,Athletes!$A:$B,2,FALSE)))</f>
        <v>Ella Blowe</v>
      </c>
      <c r="G27" s="26" t="str">
        <f>IF(G26="","",IF(ISERROR(VLOOKUP(G26,Athletes!$A:$B,2,FALSE)),"?",VLOOKUP(G26,Athletes!$A:$B,2,FALSE)))</f>
        <v/>
      </c>
      <c r="H27" s="26" t="str">
        <f>IF(H26="","",IF(ISERROR(VLOOKUP(H26,Athletes!$A:$B,2,FALSE)),"?",VLOOKUP(H26,Athletes!$A:$B,2,FALSE)))</f>
        <v/>
      </c>
      <c r="I27" s="56" t="str">
        <f>IF(I26="","",IF(ISERROR(VLOOKUP(I26,Athletes!$A:$B,2,FALSE)),"?",VLOOKUP(I26,Athletes!$A:$B,2,FALSE)))</f>
        <v/>
      </c>
      <c r="J27" s="43"/>
      <c r="K27" s="26"/>
      <c r="L27" s="26"/>
      <c r="M27" s="26"/>
      <c r="N27" s="26"/>
      <c r="O27" s="26"/>
      <c r="P27" s="26"/>
      <c r="Q27" s="36"/>
      <c r="R27" s="20"/>
      <c r="S27" s="20"/>
      <c r="T27" s="20"/>
      <c r="U27" s="20"/>
      <c r="V27" s="20"/>
      <c r="W27" s="20"/>
      <c r="X27" s="20"/>
      <c r="Y27" s="20"/>
    </row>
    <row r="28" spans="1:25" ht="14.4" x14ac:dyDescent="0.25">
      <c r="A28" s="83"/>
      <c r="B28" s="83"/>
      <c r="C28" s="26" t="str">
        <f>IF(C26="","",IF(ISERROR(VLOOKUP(C26,Athletes!$A:$C,3,FALSE)),"?",VLOOKUP(C26,Athletes!$A:$C,3,FALSE)))</f>
        <v>Crawley</v>
      </c>
      <c r="D28" s="26" t="str">
        <f>IF(D26="","",IF(ISERROR(VLOOKUP(D26,Athletes!$A:$C,3,FALSE)),"?",VLOOKUP(D26,Athletes!$A:$C,3,FALSE)))</f>
        <v>Brighton</v>
      </c>
      <c r="E28" s="26" t="str">
        <f>IF(E26="","",IF(ISERROR(VLOOKUP(E26,Athletes!$A:$C,3,FALSE)),"?",VLOOKUP(E26,Athletes!$A:$C,3,FALSE)))</f>
        <v>Worthing</v>
      </c>
      <c r="F28" s="26" t="str">
        <f>IF(F26="","",IF(ISERROR(VLOOKUP(F26,Athletes!$A:$C,3,FALSE)),"?",VLOOKUP(F26,Athletes!$A:$C,3,FALSE)))</f>
        <v>Horsham</v>
      </c>
      <c r="G28" s="26"/>
      <c r="H28" s="26"/>
      <c r="I28" s="26"/>
      <c r="J28" s="43"/>
      <c r="K28" s="26"/>
      <c r="L28" s="26"/>
      <c r="M28" s="26"/>
      <c r="N28" s="26"/>
      <c r="O28" s="26"/>
      <c r="P28" s="26"/>
      <c r="Q28" s="36"/>
      <c r="R28" s="20"/>
      <c r="S28" s="20"/>
      <c r="T28" s="20"/>
      <c r="U28" s="20"/>
      <c r="V28" s="20"/>
      <c r="W28" s="20"/>
      <c r="X28" s="20"/>
      <c r="Y28" s="20"/>
    </row>
    <row r="29" spans="1:25" ht="14.4" x14ac:dyDescent="0.25">
      <c r="A29" s="84"/>
      <c r="B29" s="84"/>
      <c r="C29" s="28">
        <v>1.86</v>
      </c>
      <c r="D29" s="28">
        <v>1.8</v>
      </c>
      <c r="E29" s="28">
        <v>1.57</v>
      </c>
      <c r="F29" s="28">
        <v>1.39</v>
      </c>
      <c r="G29" s="28"/>
      <c r="H29" s="28"/>
      <c r="I29" s="28"/>
      <c r="J29" s="44"/>
      <c r="K29" s="29">
        <f>IF(ISERROR(MATCH(K$1,$S26:$Y26,0)),"",8-MATCH(K$1,$S26:$Y26,0))</f>
        <v>6</v>
      </c>
      <c r="L29" s="29">
        <f t="shared" ref="L29:Q29" si="9">IF(ISERROR(MATCH(L$1,$S26:$Y26,0)),"",8-MATCH(L$1,$S26:$Y26,0))</f>
        <v>7</v>
      </c>
      <c r="M29" s="29" t="str">
        <f t="shared" si="9"/>
        <v/>
      </c>
      <c r="N29" s="29">
        <f t="shared" si="9"/>
        <v>4</v>
      </c>
      <c r="O29" s="29" t="str">
        <f t="shared" si="9"/>
        <v/>
      </c>
      <c r="P29" s="29" t="str">
        <f t="shared" si="9"/>
        <v/>
      </c>
      <c r="Q29" s="38">
        <f t="shared" si="9"/>
        <v>5</v>
      </c>
      <c r="R29" s="17"/>
      <c r="S29" s="20"/>
      <c r="T29" s="20"/>
      <c r="U29" s="20"/>
      <c r="V29" s="20"/>
      <c r="W29" s="20"/>
      <c r="X29" s="20"/>
      <c r="Y29" s="20"/>
    </row>
    <row r="30" spans="1:25" ht="14.4" x14ac:dyDescent="0.25">
      <c r="A30" s="83" t="s">
        <v>24</v>
      </c>
      <c r="B30" s="88" t="s">
        <v>17</v>
      </c>
      <c r="C30" s="31">
        <v>47</v>
      </c>
      <c r="D30" s="31">
        <v>265</v>
      </c>
      <c r="E30" s="61">
        <v>166</v>
      </c>
      <c r="F30" s="31">
        <v>2</v>
      </c>
      <c r="G30" s="31">
        <v>103</v>
      </c>
      <c r="H30" s="31">
        <v>202</v>
      </c>
      <c r="I30" s="59">
        <v>126</v>
      </c>
      <c r="J30" s="43"/>
      <c r="K30" s="62"/>
      <c r="L30" s="32"/>
      <c r="M30" s="32"/>
      <c r="N30" s="32"/>
      <c r="O30" s="32"/>
      <c r="P30" s="32"/>
      <c r="Q30" s="39"/>
      <c r="R30" s="20"/>
      <c r="S30" s="20" t="str" cm="1">
        <f t="array" ref="S30">IF(C30="","",INDEX($K$1:$Q$1,ROUNDUP(C30/40,0)))</f>
        <v>Crawley</v>
      </c>
      <c r="T30" s="20" t="str" cm="1">
        <f t="array" ref="T30">IF(D30="","",INDEX($K$1:$Q$1,ROUNDUP(D30/40,0)))</f>
        <v>Worthing</v>
      </c>
      <c r="U30" s="20" t="str" cm="1">
        <f t="array" ref="U30">IF(E30="","",INDEX($K$1:$Q$1,ROUNDUP(E30/40,0)))</f>
        <v>Lewes</v>
      </c>
      <c r="V30" s="20" t="str" cm="1">
        <f t="array" ref="V30">IF(F30="","",INDEX($K$1:$Q$1,ROUNDUP(F30/40,0)))</f>
        <v>Brighton</v>
      </c>
      <c r="W30" s="20" t="str" cm="1">
        <f t="array" ref="W30">IF(G30="","",INDEX($K$1:$Q$1,ROUNDUP(G30/40,0)))</f>
        <v>Chichester</v>
      </c>
      <c r="X30" s="20" t="str" cm="1">
        <f t="array" ref="X30">IF(H30="","",INDEX($K$1:$Q$1,ROUNDUP(H30/40,0)))</f>
        <v>Phoenix</v>
      </c>
      <c r="Y30" s="20" t="str" cm="1">
        <f t="array" ref="Y30">IF(I30="","",INDEX($K$1:$Q$1,ROUNDUP(I30/40,0)))</f>
        <v>Horsham</v>
      </c>
    </row>
    <row r="31" spans="1:25" ht="14.4" x14ac:dyDescent="0.25">
      <c r="A31" s="83"/>
      <c r="B31" s="83"/>
      <c r="C31" s="26" t="str">
        <f>IF(C30="","",IF(ISERROR(VLOOKUP(C30,Athletes!$A:$B,2,FALSE)),"?",VLOOKUP(C30,Athletes!$A:$B,2,FALSE)))</f>
        <v>Adanna Anah</v>
      </c>
      <c r="D31" s="26" t="str">
        <f>IF(D30="","",IF(ISERROR(VLOOKUP(D30,Athletes!$A:$B,2,FALSE)),"?",VLOOKUP(D30,Athletes!$A:$B,2,FALSE)))</f>
        <v>Enayah Phillips</v>
      </c>
      <c r="E31" s="26" t="str">
        <f>IF(E30="","",IF(ISERROR(VLOOKUP(E30,Athletes!$A:$B,2,FALSE)),"?",VLOOKUP(E30,Athletes!$A:$B,2,FALSE)))</f>
        <v>Annika Thorpe</v>
      </c>
      <c r="F31" s="26" t="str">
        <f>IF(F30="","",IF(ISERROR(VLOOKUP(F30,Athletes!$A:$B,2,FALSE)),"?",VLOOKUP(F30,Athletes!$A:$B,2,FALSE)))</f>
        <v>Amelia Dorrington</v>
      </c>
      <c r="G31" s="26" t="str">
        <f>IF(G30="","",IF(ISERROR(VLOOKUP(G30,Athletes!$A:$B,2,FALSE)),"?",VLOOKUP(G30,Athletes!$A:$B,2,FALSE)))</f>
        <v>Grace Frith</v>
      </c>
      <c r="H31" s="26" t="str">
        <f>IF(H30="","",IF(ISERROR(VLOOKUP(H30,Athletes!$A:$B,2,FALSE)),"?",VLOOKUP(H30,Athletes!$A:$B,2,FALSE)))</f>
        <v>Amy Berman</v>
      </c>
      <c r="I31" s="56" t="str">
        <f>IF(I30="","",IF(ISERROR(VLOOKUP(I30,Athletes!$A:$B,2,FALSE)),"?",VLOOKUP(I30,Athletes!$A:$B,2,FALSE)))</f>
        <v>Ella Blowe</v>
      </c>
      <c r="J31" s="43"/>
      <c r="K31" s="63"/>
      <c r="L31" s="26"/>
      <c r="M31" s="26"/>
      <c r="N31" s="26"/>
      <c r="O31" s="26"/>
      <c r="P31" s="26"/>
      <c r="Q31" s="36"/>
      <c r="R31" s="20"/>
      <c r="S31" s="20"/>
      <c r="T31" s="20"/>
      <c r="U31" s="20"/>
      <c r="V31" s="20"/>
      <c r="W31" s="20"/>
      <c r="X31" s="20"/>
      <c r="Y31" s="20"/>
    </row>
    <row r="32" spans="1:25" ht="14.4" x14ac:dyDescent="0.25">
      <c r="A32" s="83"/>
      <c r="B32" s="83"/>
      <c r="C32" s="26" t="str">
        <f>IF(C30="","",IF(ISERROR(VLOOKUP(C30,Athletes!$A:$C,3,FALSE)),"?",VLOOKUP(C30,Athletes!$A:$C,3,FALSE)))</f>
        <v>Crawley</v>
      </c>
      <c r="D32" s="26" t="str">
        <f>IF(D30="","",IF(ISERROR(VLOOKUP(D30,Athletes!$A:$C,3,FALSE)),"?",VLOOKUP(D30,Athletes!$A:$C,3,FALSE)))</f>
        <v>Worthing</v>
      </c>
      <c r="E32" s="26" t="str">
        <f>IF(E30="","",IF(ISERROR(VLOOKUP(E30,Athletes!$A:$C,3,FALSE)),"?",VLOOKUP(E30,Athletes!$A:$C,3,FALSE)))</f>
        <v>Lewes</v>
      </c>
      <c r="F32" s="26" t="str">
        <f>IF(F30="","",IF(ISERROR(VLOOKUP(F30,Athletes!$A:$C,3,FALSE)),"?",VLOOKUP(F30,Athletes!$A:$C,3,FALSE)))</f>
        <v>Brighton</v>
      </c>
      <c r="G32" s="26" t="str">
        <f>IF(G30="","",IF(ISERROR(VLOOKUP(G30,Athletes!$A:$C,3,FALSE)),"?",VLOOKUP(G30,Athletes!$A:$C,3,FALSE)))</f>
        <v>Chichester</v>
      </c>
      <c r="H32" s="26" t="str">
        <f>IF(H30="","",IF(ISERROR(VLOOKUP(H30,Athletes!$A:$C,3,FALSE)),"?",VLOOKUP(H30,Athletes!$A:$C,3,FALSE)))</f>
        <v>Phoenix</v>
      </c>
      <c r="I32" s="26" t="str">
        <f>IF(I30="","",IF(ISERROR(VLOOKUP(I30,Athletes!$A:$C,3,FALSE)),"?",VLOOKUP(I30,Athletes!$A:$C,3,FALSE)))</f>
        <v>Horsham</v>
      </c>
      <c r="J32" s="43"/>
      <c r="K32" s="63"/>
      <c r="L32" s="26"/>
      <c r="M32" s="26"/>
      <c r="N32" s="26"/>
      <c r="O32" s="26"/>
      <c r="P32" s="26"/>
      <c r="Q32" s="36"/>
      <c r="R32" s="20"/>
      <c r="S32" s="20"/>
      <c r="T32" s="20"/>
      <c r="U32" s="20"/>
      <c r="V32" s="20"/>
      <c r="W32" s="20"/>
      <c r="X32" s="20"/>
      <c r="Y32" s="20"/>
    </row>
    <row r="33" spans="1:25" ht="14.4" x14ac:dyDescent="0.25">
      <c r="A33" s="83"/>
      <c r="B33" s="84"/>
      <c r="C33" s="28">
        <v>50</v>
      </c>
      <c r="D33" s="28">
        <v>47</v>
      </c>
      <c r="E33" s="28">
        <v>44</v>
      </c>
      <c r="F33" s="28">
        <v>43</v>
      </c>
      <c r="G33" s="28">
        <v>35</v>
      </c>
      <c r="H33" s="28">
        <v>31</v>
      </c>
      <c r="I33" s="60">
        <v>25</v>
      </c>
      <c r="J33" s="43"/>
      <c r="K33" s="64">
        <f t="shared" ref="K33:Q33" si="10">IF(ISERROR(MATCH(K$1,$S30:$Y30,0)),"",8-MATCH(K$1,$S30:$Y30,0)+IF(ISERROR(MATCH(K$1,$S30:$Y30,0)),0,INDEX($S33:$Y33,1,MATCH(K$1,$S30:$Y30,0))))</f>
        <v>4</v>
      </c>
      <c r="L33" s="29">
        <f t="shared" si="10"/>
        <v>7</v>
      </c>
      <c r="M33" s="29">
        <f t="shared" si="10"/>
        <v>3</v>
      </c>
      <c r="N33" s="29">
        <f t="shared" si="10"/>
        <v>1</v>
      </c>
      <c r="O33" s="29">
        <f t="shared" si="10"/>
        <v>5</v>
      </c>
      <c r="P33" s="29">
        <f t="shared" si="10"/>
        <v>2</v>
      </c>
      <c r="Q33" s="38">
        <f t="shared" si="10"/>
        <v>6</v>
      </c>
      <c r="R33" s="17"/>
      <c r="S33" s="20">
        <f>IF(C30="","",IF(INDEX($C33:$I33,1,MATCH(S30,$S30:$Y30,0))=INDEX($C33:$I33,1,MATCH(T30,$S30:$Y30,0)),-0.5,0)+IF(INDEX($C33:$I33,1,MATCH(S30,$S30:$Y30,0))=INDEX($C33:$I33,1,MATCH(U30,$S30:$Y30,0)),-0.5,0))</f>
        <v>0</v>
      </c>
      <c r="T33" s="20">
        <f>IF(D30="","",IF(INDEX($C33:$I33,1,MATCH(T30,$S30:$Y30,0))=INDEX($C33:$I33,1,MATCH(S30,$S30:$Y30,0)),0.5,0)+IF(INDEX($C33:$I33,1,MATCH(T30,$S30:$Y30,0))=INDEX($C33:$I33,1,MATCH(U30,$S30:$Y30,0)),-0.5,0)+IF(INDEX($C33:$I33,1,MATCH(T30,$S30:$Y30,0))=INDEX($C33:$I33,1,MATCH(V30,$S30:$Y30,0)),-0.5,0))</f>
        <v>0</v>
      </c>
      <c r="U33" s="20">
        <f>IF(E30="","",IF(INDEX($C33:$I33,1,MATCH(U30,$S30:$Y30,0))=INDEX($C33:$I33,1,MATCH(S30,$S30:$Y30,0)),0.5,0)+IF(INDEX($C33:$I33,1,MATCH(U30,$S30:$Y30,0))=INDEX($C33:$I33,1,MATCH(T30,$S30:$Y30,0)),0.5,0)+IF(INDEX($C33:$I33,1,MATCH(U30,$S30:$Y30,0))=INDEX($C33:$I33,1,MATCH(V30,$S30:$Y30,0)),-0.5,0)+IF(INDEX($C33:$I33,1,MATCH(U30,$S30:$Y30,0))=INDEX($C33:$I33,1,MATCH(W30,$S30:$Y30,0)),-0.5,0))</f>
        <v>0</v>
      </c>
      <c r="V33" s="20">
        <f>IF(F30="","",IF(INDEX($C33:$I33,1,MATCH(V30,$S30:$Y30,0))=INDEX($C33:$I33,1,MATCH(T30,$S30:$Y30,0)),0.5,0)+IF(INDEX($C33:$I33,1,MATCH(V30,$S30:$Y30,0))=INDEX($C33:$I33,1,MATCH(U30,$S30:$Y30,0)),0.5,0)+IF(INDEX($C33:$I33,1,MATCH(V30,$S30:$Y30,0))=INDEX($C33:$I33,1,MATCH(W30,$S30:$Y30,0)),-0.5,0)+IF(INDEX($C33:$I33,1,MATCH(V30,$S30:$Y30,0))=INDEX($C33:$I33,1,MATCH(X30,$S30:$Y30,0)),-0.5,0))</f>
        <v>0</v>
      </c>
      <c r="W33" s="20">
        <f>IF(G30="","",IF(INDEX($C33:$I33,1,MATCH(W30,$S30:$Y30,0))=INDEX($C33:$I33,1,MATCH(U30,$S30:$Y30,0)),0.5,0)+IF(INDEX($C33:$I33,1,MATCH(W30,$S30:$Y30,0))=INDEX($C33:$I33,1,MATCH(V30,$S30:$Y30,0)),0.5,0)+IF(INDEX($C33:$I33,1,MATCH(W30,$S30:$Y30,0))=INDEX($C33:$I33,1,MATCH(X30,$S30:$Y30,0)),-0.5,0)+IF(INDEX($C33:$I33,1,MATCH(W30,$S30:$Y30,0))=INDEX($C33:$I33,1,MATCH(Y30,$S30:$Y30,0)),-0.5,0))</f>
        <v>0</v>
      </c>
      <c r="X33" s="20">
        <f>IF(H30="","",IF(INDEX($C33:$I33,1,MATCH(X30,$S30:$Y30,0))=INDEX($C33:$I33,1,MATCH(V30,$S30:$Y30,0)),0.5,0)+IF(INDEX($C33:$I33,1,MATCH(X30,$S30:$Y30,0))=INDEX($C33:$I33,1,MATCH(W30,$S30:$Y30,0)),0.5,0)+IF(INDEX($C33:$I33,1,MATCH(X30,$S30:$Y30,0))=INDEX($C33:$I33,1,MATCH(Y30,$S30:$Y30,0)),-0.5,0))</f>
        <v>0</v>
      </c>
      <c r="Y33" s="20">
        <f>IF(I30="","",IF(INDEX($C33:$I33,1,MATCH(Y30,$S30:$Y30,0))=INDEX($C33:$I33,1,MATCH(W30,$S30:$Y30,0)),0.5,0)+IF(INDEX($C33:$I33,1,MATCH(Y30,$S30:$Y30,0))=INDEX($C33:$I33,1,MATCH(X30,$S30:$Y30,0)),0.5,0))</f>
        <v>0</v>
      </c>
    </row>
    <row r="34" spans="1:25" ht="14.4" x14ac:dyDescent="0.25">
      <c r="A34" s="83"/>
      <c r="B34" s="83" t="s">
        <v>18</v>
      </c>
      <c r="C34" s="27">
        <v>48</v>
      </c>
      <c r="D34" s="27">
        <v>6</v>
      </c>
      <c r="E34" s="27">
        <v>204</v>
      </c>
      <c r="F34" s="27">
        <v>125</v>
      </c>
      <c r="G34" s="27"/>
      <c r="H34" s="27"/>
      <c r="I34" s="27"/>
      <c r="J34" s="43"/>
      <c r="K34" s="26"/>
      <c r="L34" s="26"/>
      <c r="M34" s="26"/>
      <c r="N34" s="26"/>
      <c r="O34" s="26"/>
      <c r="P34" s="26"/>
      <c r="Q34" s="36"/>
      <c r="R34" s="20"/>
      <c r="S34" s="20" t="str" cm="1">
        <f t="array" ref="S34">IF(C34="","",INDEX($K$1:$Q$1,ROUNDUP(C34/40,0)))</f>
        <v>Crawley</v>
      </c>
      <c r="T34" s="20" t="str" cm="1">
        <f t="array" ref="T34">IF(D34="","",INDEX($K$1:$Q$1,ROUNDUP(D34/40,0)))</f>
        <v>Brighton</v>
      </c>
      <c r="U34" s="20" t="str" cm="1">
        <f t="array" ref="U34">IF(E34="","",INDEX($K$1:$Q$1,ROUNDUP(E34/40,0)))</f>
        <v>Phoenix</v>
      </c>
      <c r="V34" s="20" t="str" cm="1">
        <f t="array" ref="V34">IF(F34="","",INDEX($K$1:$Q$1,ROUNDUP(F34/40,0)))</f>
        <v>Horsham</v>
      </c>
      <c r="W34" s="20" t="str" cm="1">
        <f t="array" ref="W34">IF(G34="","",INDEX($K$1:$Q$1,ROUNDUP(G34/40,0)))</f>
        <v/>
      </c>
      <c r="X34" s="20" t="str" cm="1">
        <f t="array" ref="X34">IF(H34="","",INDEX($K$1:$Q$1,ROUNDUP(H34/40,0)))</f>
        <v/>
      </c>
      <c r="Y34" s="20" t="str" cm="1">
        <f t="array" ref="Y34">IF(I34="","",INDEX($K$1:$Q$1,ROUNDUP(I34/40,0)))</f>
        <v/>
      </c>
    </row>
    <row r="35" spans="1:25" ht="14.4" x14ac:dyDescent="0.25">
      <c r="A35" s="83"/>
      <c r="B35" s="83"/>
      <c r="C35" s="26" t="str">
        <f>IF(C34="","",IF(ISERROR(VLOOKUP(C34,Athletes!$A:$B,2,FALSE)),"?",VLOOKUP(C34,Athletes!$A:$B,2,FALSE)))</f>
        <v>Ella Clark</v>
      </c>
      <c r="D35" s="26" t="str">
        <f>IF(D34="","",IF(ISERROR(VLOOKUP(D34,Athletes!$A:$B,2,FALSE)),"?",VLOOKUP(D34,Athletes!$A:$B,2,FALSE)))</f>
        <v>Klara  Novak-Wightman</v>
      </c>
      <c r="E35" s="26" t="str">
        <f>IF(E34="","",IF(ISERROR(VLOOKUP(E34,Athletes!$A:$B,2,FALSE)),"?",VLOOKUP(E34,Athletes!$A:$B,2,FALSE)))</f>
        <v>Marie Leclercq</v>
      </c>
      <c r="F35" s="26" t="str">
        <f>IF(F34="","",IF(ISERROR(VLOOKUP(F34,Athletes!$A:$B,2,FALSE)),"?",VLOOKUP(F34,Athletes!$A:$B,2,FALSE)))</f>
        <v>Ruby Blowe</v>
      </c>
      <c r="G35" s="26" t="str">
        <f>IF(G34="","",IF(ISERROR(VLOOKUP(G34,Athletes!$A:$B,2,FALSE)),"?",VLOOKUP(G34,Athletes!$A:$B,2,FALSE)))</f>
        <v/>
      </c>
      <c r="H35" s="26" t="str">
        <f>IF(H34="","",IF(ISERROR(VLOOKUP(H34,Athletes!$A:$B,2,FALSE)),"?",VLOOKUP(H34,Athletes!$A:$B,2,FALSE)))</f>
        <v/>
      </c>
      <c r="I35" s="56" t="str">
        <f>IF(I34="","",IF(ISERROR(VLOOKUP(I34,Athletes!$A:$B,2,FALSE)),"?",VLOOKUP(I34,Athletes!$A:$B,2,FALSE)))</f>
        <v/>
      </c>
      <c r="J35" s="43"/>
      <c r="K35" s="26"/>
      <c r="L35" s="26"/>
      <c r="M35" s="26"/>
      <c r="N35" s="26"/>
      <c r="O35" s="26"/>
      <c r="P35" s="26"/>
      <c r="Q35" s="36"/>
      <c r="R35" s="20"/>
      <c r="S35" s="20"/>
      <c r="T35" s="20"/>
      <c r="U35" s="20"/>
      <c r="V35" s="20"/>
      <c r="W35" s="20"/>
      <c r="X35" s="20"/>
      <c r="Y35" s="20"/>
    </row>
    <row r="36" spans="1:25" ht="14.4" x14ac:dyDescent="0.25">
      <c r="A36" s="83"/>
      <c r="B36" s="83"/>
      <c r="C36" s="26" t="str">
        <f>IF(C34="","",IF(ISERROR(VLOOKUP(C34,Athletes!$A:$C,3,FALSE)),"?",VLOOKUP(C34,Athletes!$A:$C,3,FALSE)))</f>
        <v>Crawley</v>
      </c>
      <c r="D36" s="26" t="str">
        <f>IF(D34="","",IF(ISERROR(VLOOKUP(D34,Athletes!$A:$C,3,FALSE)),"?",VLOOKUP(D34,Athletes!$A:$C,3,FALSE)))</f>
        <v>Brighton</v>
      </c>
      <c r="E36" s="26" t="str">
        <f>IF(E34="","",IF(ISERROR(VLOOKUP(E34,Athletes!$A:$C,3,FALSE)),"?",VLOOKUP(E34,Athletes!$A:$C,3,FALSE)))</f>
        <v>Phoenix</v>
      </c>
      <c r="F36" s="26" t="str">
        <f>IF(F34="","",IF(ISERROR(VLOOKUP(F34,Athletes!$A:$C,3,FALSE)),"?",VLOOKUP(F34,Athletes!$A:$C,3,FALSE)))</f>
        <v>Horsham</v>
      </c>
      <c r="G36" s="26"/>
      <c r="H36" s="26"/>
      <c r="I36" s="26"/>
      <c r="J36" s="43"/>
      <c r="K36" s="26"/>
      <c r="L36" s="26"/>
      <c r="M36" s="26"/>
      <c r="N36" s="26"/>
      <c r="O36" s="26"/>
      <c r="P36" s="26"/>
      <c r="Q36" s="36"/>
      <c r="R36" s="20"/>
      <c r="S36" s="20"/>
      <c r="T36" s="20"/>
      <c r="U36" s="20"/>
      <c r="V36" s="20"/>
      <c r="W36" s="20"/>
      <c r="X36" s="20"/>
      <c r="Y36" s="20"/>
    </row>
    <row r="37" spans="1:25" ht="14.4" x14ac:dyDescent="0.25">
      <c r="A37" s="84"/>
      <c r="B37" s="84"/>
      <c r="C37" s="28">
        <v>37</v>
      </c>
      <c r="D37" s="28">
        <v>35</v>
      </c>
      <c r="E37" s="28">
        <v>33</v>
      </c>
      <c r="F37" s="28">
        <v>23</v>
      </c>
      <c r="G37" s="28"/>
      <c r="H37" s="28"/>
      <c r="I37" s="28"/>
      <c r="J37" s="44"/>
      <c r="K37" s="29">
        <f t="shared" ref="K37:Q37" si="11">IF(ISERROR(MATCH(K$1,$S34:$Y34,0)),"",8-MATCH(K$1,$S34:$Y34,0)+IF(ISERROR(MATCH(K$1,$S34:$Y34,0)),0,INDEX($S37:$Y37,1,MATCH(K$1,$S34:$Y34,0))))</f>
        <v>6</v>
      </c>
      <c r="L37" s="29">
        <f t="shared" si="11"/>
        <v>7</v>
      </c>
      <c r="M37" s="29" t="str">
        <f t="shared" si="11"/>
        <v/>
      </c>
      <c r="N37" s="29">
        <f t="shared" si="11"/>
        <v>4</v>
      </c>
      <c r="O37" s="29" t="str">
        <f t="shared" si="11"/>
        <v/>
      </c>
      <c r="P37" s="29">
        <f t="shared" si="11"/>
        <v>5</v>
      </c>
      <c r="Q37" s="38" t="str">
        <f t="shared" si="11"/>
        <v/>
      </c>
      <c r="R37" s="17"/>
      <c r="S37" s="20">
        <f>IF(C34="","",IF(INDEX($C37:$I37,1,MATCH(S34,$S34:$Y34,0))=INDEX($C37:$I37,1,MATCH(T34,$S34:$Y34,0)),-0.5,0)+IF(INDEX($C37:$I37,1,MATCH(S34,$S34:$Y34,0))=INDEX($C37:$I37,1,MATCH(U34,$S34:$Y34,0)),-0.5,0))</f>
        <v>0</v>
      </c>
      <c r="T37" s="20">
        <f>IF(D34="","",IF(INDEX($C37:$I37,1,MATCH(T34,$S34:$Y34,0))=INDEX($C37:$I37,1,MATCH(S34,$S34:$Y34,0)),0.5,0)+IF(INDEX($C37:$I37,1,MATCH(T34,$S34:$Y34,0))=INDEX($C37:$I37,1,MATCH(U34,$S34:$Y34,0)),-0.5,0)+IF(INDEX($C37:$I37,1,MATCH(T34,$S34:$Y34,0))=INDEX($C37:$I37,1,MATCH(V34,$S34:$Y34,0)),-0.5,0))</f>
        <v>0</v>
      </c>
      <c r="U37" s="20">
        <f>IF(E34="","",IF(INDEX($C37:$I37,1,MATCH(U34,$S34:$Y34,0))=INDEX($C37:$I37,1,MATCH(S34,$S34:$Y34,0)),0.5,0)+IF(INDEX($C37:$I37,1,MATCH(U34,$S34:$Y34,0))=INDEX($C37:$I37,1,MATCH(T34,$S34:$Y34,0)),0.5,0)+IF(INDEX($C37:$I37,1,MATCH(U34,$S34:$Y34,0))=INDEX($C37:$I37,1,MATCH(V34,$S34:$Y34,0)),-0.5,0)+IF(INDEX($C37:$I37,1,MATCH(U34,$S34:$Y34,0))=INDEX($C37:$I37,1,MATCH(W34,$S34:$Y34,0)),-0.5,0))</f>
        <v>0</v>
      </c>
      <c r="V37" s="20">
        <f>IF(F34="","",IF(INDEX($C37:$I37,1,MATCH(V34,$S34:$Y34,0))=INDEX($C37:$I37,1,MATCH(T34,$S34:$Y34,0)),0.5,0)+IF(INDEX($C37:$I37,1,MATCH(V34,$S34:$Y34,0))=INDEX($C37:$I37,1,MATCH(U34,$S34:$Y34,0)),0.5,0)+IF(INDEX($C37:$I37,1,MATCH(V34,$S34:$Y34,0))=INDEX($C37:$I37,1,MATCH(W34,$S34:$Y34,0)),-0.5,0)+IF(INDEX($C37:$I37,1,MATCH(V34,$S34:$Y34,0))=INDEX($C37:$I37,1,MATCH(X34,$S34:$Y34,0)),-0.5,0))</f>
        <v>0</v>
      </c>
      <c r="W37" s="20" t="str">
        <f>IF(G34="","",IF(INDEX($C37:$I37,1,MATCH(W34,$S34:$Y34,0))=INDEX($C37:$I37,1,MATCH(U34,$S34:$Y34,0)),0.5,0)+IF(INDEX($C37:$I37,1,MATCH(W34,$S34:$Y34,0))=INDEX($C37:$I37,1,MATCH(V34,$S34:$Y34,0)),0.5,0)+IF(INDEX($C37:$I37,1,MATCH(W34,$S34:$Y34,0))=INDEX($C37:$I37,1,MATCH(X34,$S34:$Y34,0)),-0.5,0)+IF(INDEX($C37:$I37,1,MATCH(W34,$S34:$Y34,0))=INDEX($C37:$I37,1,MATCH(Y34,$S34:$Y34,0)),-0.5,0))</f>
        <v/>
      </c>
      <c r="X37" s="20" t="str">
        <f>IF(H34="","",IF(INDEX($C37:$I37,1,MATCH(X34,$S34:$Y34,0))=INDEX($C37:$I37,1,MATCH(V34,$S34:$Y34,0)),0.5,0)+IF(INDEX($C37:$I37,1,MATCH(X34,$S34:$Y34,0))=INDEX($C37:$I37,1,MATCH(W34,$S34:$Y34,0)),0.5,0)+IF(INDEX($C37:$I37,1,MATCH(X34,$S34:$Y34,0))=INDEX($C37:$I37,1,MATCH(Y34,$S34:$Y34,0)),-0.5,0))</f>
        <v/>
      </c>
      <c r="Y37" s="20" t="str">
        <f>IF(I34="","",IF(INDEX($C37:$I37,1,MATCH(Y34,$S34:$Y34,0))=INDEX($C37:$I37,1,MATCH(W34,$S34:$Y34,0)),0.5,0)+IF(INDEX($C37:$I37,1,MATCH(Y34,$S34:$Y34,0))=INDEX($C37:$I37,1,MATCH(X34,$S34:$Y34,0)),0.5,0))</f>
        <v/>
      </c>
    </row>
    <row r="38" spans="1:25" ht="14.4" customHeight="1" x14ac:dyDescent="0.25">
      <c r="A38" s="89" t="s">
        <v>25</v>
      </c>
      <c r="B38" s="88" t="s">
        <v>17</v>
      </c>
      <c r="C38" s="31">
        <v>166</v>
      </c>
      <c r="D38" s="31">
        <v>265</v>
      </c>
      <c r="E38" s="31">
        <v>82</v>
      </c>
      <c r="F38" s="31">
        <v>49</v>
      </c>
      <c r="G38" s="31">
        <v>125</v>
      </c>
      <c r="H38" s="31">
        <v>3</v>
      </c>
      <c r="I38" s="59">
        <v>202</v>
      </c>
      <c r="J38" s="43"/>
      <c r="K38" s="62"/>
      <c r="L38" s="32"/>
      <c r="M38" s="32"/>
      <c r="N38" s="32"/>
      <c r="O38" s="32"/>
      <c r="P38" s="32"/>
      <c r="Q38" s="39"/>
      <c r="R38" s="20"/>
      <c r="S38" s="20" t="str" cm="1">
        <f t="array" ref="S38">IF(C38="","",INDEX($K$1:$Q$1,ROUNDUP(C38/40,0)))</f>
        <v>Lewes</v>
      </c>
      <c r="T38" s="20" t="str" cm="1">
        <f t="array" ref="T38">IF(D38="","",INDEX($K$1:$Q$1,ROUNDUP(D38/40,0)))</f>
        <v>Worthing</v>
      </c>
      <c r="U38" s="20" t="str" cm="1">
        <f t="array" ref="U38">IF(E38="","",INDEX($K$1:$Q$1,ROUNDUP(E38/40,0)))</f>
        <v>Chichester</v>
      </c>
      <c r="V38" s="20" t="str" cm="1">
        <f t="array" ref="V38">IF(F38="","",INDEX($K$1:$Q$1,ROUNDUP(F38/40,0)))</f>
        <v>Crawley</v>
      </c>
      <c r="W38" s="20" t="str" cm="1">
        <f t="array" ref="W38">IF(G38="","",INDEX($K$1:$Q$1,ROUNDUP(G38/40,0)))</f>
        <v>Horsham</v>
      </c>
      <c r="X38" s="20" t="str" cm="1">
        <f t="array" ref="X38">IF(H38="","",INDEX($K$1:$Q$1,ROUNDUP(H38/40,0)))</f>
        <v>Brighton</v>
      </c>
      <c r="Y38" s="20" t="str" cm="1">
        <f t="array" ref="Y38">IF(I38="","",INDEX($K$1:$Q$1,ROUNDUP(I38/40,0)))</f>
        <v>Phoenix</v>
      </c>
    </row>
    <row r="39" spans="1:25" ht="14.4" customHeight="1" x14ac:dyDescent="0.25">
      <c r="A39" s="89"/>
      <c r="B39" s="83"/>
      <c r="C39" s="26" t="str">
        <f>IF(C38="","",IF(ISERROR(VLOOKUP(C38,Athletes!$A:$B,2,FALSE)),"?",VLOOKUP(C38,Athletes!$A:$B,2,FALSE)))</f>
        <v>Annika Thorpe</v>
      </c>
      <c r="D39" s="26" t="str">
        <f>IF(D38="","",IF(ISERROR(VLOOKUP(D38,Athletes!$A:$B,2,FALSE)),"?",VLOOKUP(D38,Athletes!$A:$B,2,FALSE)))</f>
        <v>Enayah Phillips</v>
      </c>
      <c r="E39" s="26" t="str">
        <f>IF(E38="","",IF(ISERROR(VLOOKUP(E38,Athletes!$A:$B,2,FALSE)),"?",VLOOKUP(E38,Athletes!$A:$B,2,FALSE)))</f>
        <v>Juliette Stangroom</v>
      </c>
      <c r="F39" s="26" t="str">
        <f>IF(F38="","",IF(ISERROR(VLOOKUP(F38,Athletes!$A:$B,2,FALSE)),"?",VLOOKUP(F38,Athletes!$A:$B,2,FALSE)))</f>
        <v>Clara Martin</v>
      </c>
      <c r="G39" s="26" t="str">
        <f>IF(G38="","",IF(ISERROR(VLOOKUP(G38,Athletes!$A:$B,2,FALSE)),"?",VLOOKUP(G38,Athletes!$A:$B,2,FALSE)))</f>
        <v>Ruby Blowe</v>
      </c>
      <c r="H39" s="26" t="str">
        <f>IF(H38="","",IF(ISERROR(VLOOKUP(H38,Athletes!$A:$B,2,FALSE)),"?",VLOOKUP(H38,Athletes!$A:$B,2,FALSE)))</f>
        <v>Betty Grice</v>
      </c>
      <c r="I39" s="56" t="str">
        <f>IF(I38="","",IF(ISERROR(VLOOKUP(I38,Athletes!$A:$B,2,FALSE)),"?",VLOOKUP(I38,Athletes!$A:$B,2,FALSE)))</f>
        <v>Amy Berman</v>
      </c>
      <c r="J39" s="43"/>
      <c r="K39" s="63"/>
      <c r="L39" s="26"/>
      <c r="M39" s="26"/>
      <c r="N39" s="26"/>
      <c r="O39" s="26"/>
      <c r="P39" s="26"/>
      <c r="Q39" s="36"/>
      <c r="R39" s="20"/>
      <c r="S39" s="20"/>
      <c r="T39" s="20"/>
      <c r="U39" s="20"/>
      <c r="V39" s="20"/>
      <c r="W39" s="20"/>
      <c r="X39" s="20"/>
      <c r="Y39" s="20"/>
    </row>
    <row r="40" spans="1:25" ht="14.4" customHeight="1" x14ac:dyDescent="0.25">
      <c r="A40" s="89"/>
      <c r="B40" s="83"/>
      <c r="C40" s="26" t="str">
        <f>IF(C38="","",IF(ISERROR(VLOOKUP(C38,Athletes!$A:$C,3,FALSE)),"?",VLOOKUP(C38,Athletes!$A:$C,3,FALSE)))</f>
        <v>Lewes</v>
      </c>
      <c r="D40" s="26" t="str">
        <f>IF(D38="","",IF(ISERROR(VLOOKUP(D38,Athletes!$A:$C,3,FALSE)),"?",VLOOKUP(D38,Athletes!$A:$C,3,FALSE)))</f>
        <v>Worthing</v>
      </c>
      <c r="E40" s="26" t="str">
        <f>IF(E38="","",IF(ISERROR(VLOOKUP(E38,Athletes!$A:$C,3,FALSE)),"?",VLOOKUP(E38,Athletes!$A:$C,3,FALSE)))</f>
        <v>Chichester</v>
      </c>
      <c r="F40" s="26" t="str">
        <f>IF(F38="","",IF(ISERROR(VLOOKUP(F38,Athletes!$A:$C,3,FALSE)),"?",VLOOKUP(F38,Athletes!$A:$C,3,FALSE)))</f>
        <v>Crawley</v>
      </c>
      <c r="G40" s="26" t="str">
        <f>IF(G38="","",IF(ISERROR(VLOOKUP(G38,Athletes!$A:$C,3,FALSE)),"?",VLOOKUP(G38,Athletes!$A:$C,3,FALSE)))</f>
        <v>Horsham</v>
      </c>
      <c r="H40" s="26" t="str">
        <f>IF(H38="","",IF(ISERROR(VLOOKUP(H38,Athletes!$A:$C,3,FALSE)),"?",VLOOKUP(H38,Athletes!$A:$C,3,FALSE)))</f>
        <v>Brighton</v>
      </c>
      <c r="I40" s="26" t="str">
        <f>IF(I38="","",IF(ISERROR(VLOOKUP(I38,Athletes!$A:$C,3,FALSE)),"?",VLOOKUP(I38,Athletes!$A:$C,3,FALSE)))</f>
        <v>Phoenix</v>
      </c>
      <c r="J40" s="43"/>
      <c r="K40" s="63"/>
      <c r="L40" s="26"/>
      <c r="M40" s="26"/>
      <c r="N40" s="26"/>
      <c r="O40" s="26"/>
      <c r="P40" s="26"/>
      <c r="Q40" s="36"/>
      <c r="R40" s="20"/>
      <c r="S40" s="20"/>
      <c r="T40" s="20"/>
      <c r="U40" s="20"/>
      <c r="V40" s="20"/>
      <c r="W40" s="20"/>
      <c r="X40" s="20"/>
      <c r="Y40" s="20"/>
    </row>
    <row r="41" spans="1:25" ht="14.4" x14ac:dyDescent="0.25">
      <c r="A41" s="89"/>
      <c r="B41" s="84"/>
      <c r="C41" s="28">
        <v>55</v>
      </c>
      <c r="D41" s="28">
        <v>50</v>
      </c>
      <c r="E41" s="28">
        <v>49</v>
      </c>
      <c r="F41" s="28">
        <v>45</v>
      </c>
      <c r="G41" s="28">
        <v>44</v>
      </c>
      <c r="H41" s="28">
        <v>43</v>
      </c>
      <c r="I41" s="60">
        <v>43</v>
      </c>
      <c r="J41" s="43"/>
      <c r="K41" s="64">
        <f t="shared" ref="K41:Q41" si="12">IF(ISERROR(MATCH(K$1,$S38:$Y38,0)),"",8-MATCH(K$1,$S38:$Y38,0)+IF(ISERROR(MATCH(K$1,$S38:$Y38,0)),0,INDEX($S41:$Y41,1,MATCH(K$1,$S38:$Y38,0))))</f>
        <v>1.5</v>
      </c>
      <c r="L41" s="29">
        <f t="shared" si="12"/>
        <v>4</v>
      </c>
      <c r="M41" s="29">
        <f t="shared" si="12"/>
        <v>5</v>
      </c>
      <c r="N41" s="29">
        <f t="shared" si="12"/>
        <v>3</v>
      </c>
      <c r="O41" s="29">
        <f t="shared" si="12"/>
        <v>7</v>
      </c>
      <c r="P41" s="29">
        <f t="shared" si="12"/>
        <v>1.5</v>
      </c>
      <c r="Q41" s="38">
        <f t="shared" si="12"/>
        <v>6</v>
      </c>
      <c r="R41" s="17"/>
      <c r="S41" s="20">
        <f>IF(C38="","",IF(INDEX($C41:$I41,1,MATCH(S38,$S38:$Y38,0))=INDEX($C41:$I41,1,MATCH(T38,$S38:$Y38,0)),-0.5,0)+IF(INDEX($C41:$I41,1,MATCH(S38,$S38:$Y38,0))=INDEX($C41:$I41,1,MATCH(U38,$S38:$Y38,0)),-0.5,0))</f>
        <v>0</v>
      </c>
      <c r="T41" s="20">
        <f>IF(D38="","",IF(INDEX($C41:$I41,1,MATCH(T38,$S38:$Y38,0))=INDEX($C41:$I41,1,MATCH(S38,$S38:$Y38,0)),0.5,0)+IF(INDEX($C41:$I41,1,MATCH(T38,$S38:$Y38,0))=INDEX($C41:$I41,1,MATCH(U38,$S38:$Y38,0)),-0.5,0)+IF(INDEX($C41:$I41,1,MATCH(T38,$S38:$Y38,0))=INDEX($C41:$I41,1,MATCH(V38,$S38:$Y38,0)),-0.5,0))</f>
        <v>0</v>
      </c>
      <c r="U41" s="20">
        <f>IF(E38="","",IF(INDEX($C41:$I41,1,MATCH(U38,$S38:$Y38,0))=INDEX($C41:$I41,1,MATCH(S38,$S38:$Y38,0)),0.5,0)+IF(INDEX($C41:$I41,1,MATCH(U38,$S38:$Y38,0))=INDEX($C41:$I41,1,MATCH(T38,$S38:$Y38,0)),0.5,0)+IF(INDEX($C41:$I41,1,MATCH(U38,$S38:$Y38,0))=INDEX($C41:$I41,1,MATCH(V38,$S38:$Y38,0)),-0.5,0)+IF(INDEX($C41:$I41,1,MATCH(U38,$S38:$Y38,0))=INDEX($C41:$I41,1,MATCH(W38,$S38:$Y38,0)),-0.5,0))</f>
        <v>0</v>
      </c>
      <c r="V41" s="20">
        <f>IF(F38="","",IF(INDEX($C41:$I41,1,MATCH(V38,$S38:$Y38,0))=INDEX($C41:$I41,1,MATCH(T38,$S38:$Y38,0)),0.5,0)+IF(INDEX($C41:$I41,1,MATCH(V38,$S38:$Y38,0))=INDEX($C41:$I41,1,MATCH(U38,$S38:$Y38,0)),0.5,0)+IF(INDEX($C41:$I41,1,MATCH(V38,$S38:$Y38,0))=INDEX($C41:$I41,1,MATCH(W38,$S38:$Y38,0)),-0.5,0)+IF(INDEX($C41:$I41,1,MATCH(V38,$S38:$Y38,0))=INDEX($C41:$I41,1,MATCH(X38,$S38:$Y38,0)),-0.5,0))</f>
        <v>0</v>
      </c>
      <c r="W41" s="20">
        <f>IF(G38="","",IF(INDEX($C41:$I41,1,MATCH(W38,$S38:$Y38,0))=INDEX($C41:$I41,1,MATCH(U38,$S38:$Y38,0)),0.5,0)+IF(INDEX($C41:$I41,1,MATCH(W38,$S38:$Y38,0))=INDEX($C41:$I41,1,MATCH(V38,$S38:$Y38,0)),0.5,0)+IF(INDEX($C41:$I41,1,MATCH(W38,$S38:$Y38,0))=INDEX($C41:$I41,1,MATCH(X38,$S38:$Y38,0)),-0.5,0)+IF(INDEX($C41:$I41,1,MATCH(W38,$S38:$Y38,0))=INDEX($C41:$I41,1,MATCH(Y38,$S38:$Y38,0)),-0.5,0))</f>
        <v>0</v>
      </c>
      <c r="X41" s="20">
        <f>IF(H38="","",IF(INDEX($C41:$I41,1,MATCH(X38,$S38:$Y38,0))=INDEX($C41:$I41,1,MATCH(V38,$S38:$Y38,0)),0.5,0)+IF(INDEX($C41:$I41,1,MATCH(X38,$S38:$Y38,0))=INDEX($C41:$I41,1,MATCH(W38,$S38:$Y38,0)),0.5,0)+IF(INDEX($C41:$I41,1,MATCH(X38,$S38:$Y38,0))=INDEX($C41:$I41,1,MATCH(Y38,$S38:$Y38,0)),-0.5,0))</f>
        <v>-0.5</v>
      </c>
      <c r="Y41" s="20">
        <f>IF(I38="","",IF(INDEX($C41:$I41,1,MATCH(Y38,$S38:$Y38,0))=INDEX($C41:$I41,1,MATCH(W38,$S38:$Y38,0)),0.5,0)+IF(INDEX($C41:$I41,1,MATCH(Y38,$S38:$Y38,0))=INDEX($C41:$I41,1,MATCH(X38,$S38:$Y38,0)),0.5,0))</f>
        <v>0.5</v>
      </c>
    </row>
    <row r="42" spans="1:25" ht="14.4" x14ac:dyDescent="0.25">
      <c r="A42" s="89"/>
      <c r="B42" s="83" t="s">
        <v>18</v>
      </c>
      <c r="C42" s="15">
        <v>50</v>
      </c>
      <c r="D42" s="15">
        <v>206</v>
      </c>
      <c r="E42" s="15">
        <v>125</v>
      </c>
      <c r="F42" s="15">
        <v>7</v>
      </c>
      <c r="G42" s="15"/>
      <c r="H42" s="15"/>
      <c r="I42" s="15"/>
      <c r="J42" s="43"/>
      <c r="K42" s="20"/>
      <c r="L42" s="20"/>
      <c r="M42" s="20"/>
      <c r="N42" s="20"/>
      <c r="O42" s="20"/>
      <c r="P42" s="20"/>
      <c r="Q42" s="36"/>
      <c r="R42" s="20"/>
      <c r="S42" s="20" t="str" cm="1">
        <f t="array" ref="S42">IF(C42="","",INDEX($K$1:$Q$1,ROUNDUP(C42/40,0)))</f>
        <v>Crawley</v>
      </c>
      <c r="T42" s="20" t="str" cm="1">
        <f t="array" ref="T42">IF(D42="","",INDEX($K$1:$Q$1,ROUNDUP(D42/40,0)))</f>
        <v>Phoenix</v>
      </c>
      <c r="U42" s="20" t="str" cm="1">
        <f t="array" ref="U42">IF(E42="","",INDEX($K$1:$Q$1,ROUNDUP(E42/40,0)))</f>
        <v>Horsham</v>
      </c>
      <c r="V42" s="20" t="str" cm="1">
        <f t="array" ref="V42">IF(F42="","",INDEX($K$1:$Q$1,ROUNDUP(F42/40,0)))</f>
        <v>Brighton</v>
      </c>
      <c r="W42" s="20" t="str" cm="1">
        <f t="array" ref="W42">IF(G42="","",INDEX($K$1:$Q$1,ROUNDUP(G42/40,0)))</f>
        <v/>
      </c>
      <c r="X42" s="20" t="str" cm="1">
        <f t="array" ref="X42">IF(H42="","",INDEX($K$1:$Q$1,ROUNDUP(H42/40,0)))</f>
        <v/>
      </c>
      <c r="Y42" s="20" t="str" cm="1">
        <f t="array" ref="Y42">IF(I42="","",INDEX($K$1:$Q$1,ROUNDUP(I42/40,0)))</f>
        <v/>
      </c>
    </row>
    <row r="43" spans="1:25" ht="14.4" x14ac:dyDescent="0.25">
      <c r="A43" s="89"/>
      <c r="B43" s="83"/>
      <c r="C43" s="26" t="str">
        <f>IF(C42="","",IF(ISERROR(VLOOKUP(C42,Athletes!$A:$B,2,FALSE)),"?",VLOOKUP(C42,Athletes!$A:$B,2,FALSE)))</f>
        <v>Sophie Shaw</v>
      </c>
      <c r="D43" s="26" t="str">
        <f>IF(D42="","",IF(ISERROR(VLOOKUP(D42,Athletes!$A:$B,2,FALSE)),"?",VLOOKUP(D42,Athletes!$A:$B,2,FALSE)))</f>
        <v>Stella Gambie</v>
      </c>
      <c r="E43" s="26" t="str">
        <f>IF(E42="","",IF(ISERROR(VLOOKUP(E42,Athletes!$A:$B,2,FALSE)),"?",VLOOKUP(E42,Athletes!$A:$B,2,FALSE)))</f>
        <v>Ruby Blowe</v>
      </c>
      <c r="F43" s="26" t="str">
        <f>IF(F42="","",IF(ISERROR(VLOOKUP(F42,Athletes!$A:$B,2,FALSE)),"?",VLOOKUP(F42,Athletes!$A:$B,2,FALSE)))</f>
        <v>Ada Greenaway</v>
      </c>
      <c r="G43" s="26" t="str">
        <f>IF(G42="","",IF(ISERROR(VLOOKUP(G42,Athletes!$A:$B,2,FALSE)),"?",VLOOKUP(G42,Athletes!$A:$B,2,FALSE)))</f>
        <v/>
      </c>
      <c r="H43" s="26" t="str">
        <f>IF(H42="","",IF(ISERROR(VLOOKUP(H42,Athletes!$A:$B,2,FALSE)),"?",VLOOKUP(H42,Athletes!$A:$B,2,FALSE)))</f>
        <v/>
      </c>
      <c r="I43" s="56" t="str">
        <f>IF(I42="","",IF(ISERROR(VLOOKUP(I42,Athletes!$A:$B,2,FALSE)),"?",VLOOKUP(I42,Athletes!$A:$B,2,FALSE)))</f>
        <v/>
      </c>
      <c r="J43" s="43"/>
      <c r="K43" s="20"/>
      <c r="L43" s="20"/>
      <c r="M43" s="20"/>
      <c r="N43" s="20"/>
      <c r="O43" s="20"/>
      <c r="P43" s="20"/>
      <c r="Q43" s="36"/>
      <c r="R43" s="20"/>
      <c r="S43" s="20"/>
      <c r="T43" s="20"/>
      <c r="U43" s="20"/>
      <c r="V43" s="20"/>
      <c r="W43" s="20"/>
      <c r="X43" s="20"/>
      <c r="Y43" s="20"/>
    </row>
    <row r="44" spans="1:25" ht="14.4" x14ac:dyDescent="0.25">
      <c r="A44" s="89"/>
      <c r="B44" s="83"/>
      <c r="C44" s="26" t="str">
        <f>IF(C42="","",IF(ISERROR(VLOOKUP(C42,Athletes!$A:$C,3,FALSE)),"?",VLOOKUP(C42,Athletes!$A:$C,3,FALSE)))</f>
        <v>Crawley</v>
      </c>
      <c r="D44" s="26" t="str">
        <f>IF(D42="","",IF(ISERROR(VLOOKUP(D42,Athletes!$A:$C,3,FALSE)),"?",VLOOKUP(D42,Athletes!$A:$C,3,FALSE)))</f>
        <v>Phoenix</v>
      </c>
      <c r="E44" s="26" t="str">
        <f>IF(E42="","",IF(ISERROR(VLOOKUP(E42,Athletes!$A:$C,3,FALSE)),"?",VLOOKUP(E42,Athletes!$A:$C,3,FALSE)))</f>
        <v>Horsham</v>
      </c>
      <c r="F44" s="26" t="str">
        <f>IF(F42="","",IF(ISERROR(VLOOKUP(F42,Athletes!$A:$C,3,FALSE)),"?",VLOOKUP(F42,Athletes!$A:$C,3,FALSE)))</f>
        <v>Brighton</v>
      </c>
      <c r="G44" s="26"/>
      <c r="H44" s="26"/>
      <c r="I44" s="26"/>
      <c r="J44" s="43"/>
      <c r="K44" s="20"/>
      <c r="L44" s="20"/>
      <c r="M44" s="20"/>
      <c r="N44" s="20"/>
      <c r="O44" s="20"/>
      <c r="P44" s="20"/>
      <c r="Q44" s="36"/>
      <c r="R44" s="20"/>
      <c r="S44" s="20"/>
      <c r="T44" s="20"/>
      <c r="U44" s="20"/>
      <c r="V44" s="20"/>
      <c r="W44" s="20"/>
      <c r="X44" s="20"/>
      <c r="Y44" s="20"/>
    </row>
    <row r="45" spans="1:25" ht="14.4" x14ac:dyDescent="0.25">
      <c r="A45" s="90"/>
      <c r="B45" s="91"/>
      <c r="C45" s="16">
        <v>45</v>
      </c>
      <c r="D45" s="16">
        <v>45</v>
      </c>
      <c r="E45" s="16">
        <v>44</v>
      </c>
      <c r="F45" s="16">
        <v>43</v>
      </c>
      <c r="G45" s="16"/>
      <c r="H45" s="16"/>
      <c r="I45" s="16"/>
      <c r="J45" s="46"/>
      <c r="K45" s="17">
        <f t="shared" ref="K45:Q45" si="13">IF(ISERROR(MATCH(K$1,$S42:$Y42,0)),"",8-MATCH(K$1,$S42:$Y42,0)+IF(ISERROR(MATCH(K$1,$S42:$Y42,0)),0,INDEX($S45:$Y45,1,MATCH(K$1,$S42:$Y42,0))))</f>
        <v>4</v>
      </c>
      <c r="L45" s="17">
        <f t="shared" si="13"/>
        <v>6.5</v>
      </c>
      <c r="M45" s="17" t="str">
        <f t="shared" si="13"/>
        <v/>
      </c>
      <c r="N45" s="17">
        <f t="shared" si="13"/>
        <v>5</v>
      </c>
      <c r="O45" s="17" t="str">
        <f t="shared" si="13"/>
        <v/>
      </c>
      <c r="P45" s="17">
        <f t="shared" si="13"/>
        <v>6.5</v>
      </c>
      <c r="Q45" s="37" t="str">
        <f t="shared" si="13"/>
        <v/>
      </c>
      <c r="R45" s="17"/>
      <c r="S45" s="20">
        <f>IF(C42="","",IF(INDEX($C45:$I45,1,MATCH(S42,$S42:$Y42,0))=INDEX($C45:$I45,1,MATCH(T42,$S42:$Y42,0)),-0.5,0)+IF(INDEX($C45:$I45,1,MATCH(S42,$S42:$Y42,0))=INDEX($C45:$I45,1,MATCH(U42,$S42:$Y42,0)),-0.5,0))</f>
        <v>-0.5</v>
      </c>
      <c r="T45" s="20">
        <f>IF(D42="","",IF(INDEX($C45:$I45,1,MATCH(T42,$S42:$Y42,0))=INDEX($C45:$I45,1,MATCH(S42,$S42:$Y42,0)),0.5,0)+IF(INDEX($C45:$I45,1,MATCH(T42,$S42:$Y42,0))=INDEX($C45:$I45,1,MATCH(U42,$S42:$Y42,0)),-0.5,0)+IF(INDEX($C45:$I45,1,MATCH(T42,$S42:$Y42,0))=INDEX($C45:$I45,1,MATCH(V42,$S42:$Y42,0)),-0.5,0))</f>
        <v>0.5</v>
      </c>
      <c r="U45" s="20">
        <f>IF(E42="","",IF(INDEX($C45:$I45,1,MATCH(U42,$S42:$Y42,0))=INDEX($C45:$I45,1,MATCH(S42,$S42:$Y42,0)),0.5,0)+IF(INDEX($C45:$I45,1,MATCH(U42,$S42:$Y42,0))=INDEX($C45:$I45,1,MATCH(T42,$S42:$Y42,0)),0.5,0)+IF(INDEX($C45:$I45,1,MATCH(U42,$S42:$Y42,0))=INDEX($C45:$I45,1,MATCH(V42,$S42:$Y42,0)),-0.5,0)+IF(INDEX($C45:$I45,1,MATCH(U42,$S42:$Y42,0))=INDEX($C45:$I45,1,MATCH(W42,$S42:$Y42,0)),-0.5,0))</f>
        <v>0</v>
      </c>
      <c r="V45" s="20">
        <f>IF(F42="","",IF(INDEX($C45:$I45,1,MATCH(V42,$S42:$Y42,0))=INDEX($C45:$I45,1,MATCH(T42,$S42:$Y42,0)),0.5,0)+IF(INDEX($C45:$I45,1,MATCH(V42,$S42:$Y42,0))=INDEX($C45:$I45,1,MATCH(U42,$S42:$Y42,0)),0.5,0)+IF(INDEX($C45:$I45,1,MATCH(V42,$S42:$Y42,0))=INDEX($C45:$I45,1,MATCH(W42,$S42:$Y42,0)),-0.5,0)+IF(INDEX($C45:$I45,1,MATCH(V42,$S42:$Y42,0))=INDEX($C45:$I45,1,MATCH(X42,$S42:$Y42,0)),-0.5,0))</f>
        <v>0</v>
      </c>
      <c r="W45" s="20" t="str">
        <f>IF(G42="","",IF(INDEX($C45:$I45,1,MATCH(W42,$S42:$Y42,0))=INDEX($C45:$I45,1,MATCH(U42,$S42:$Y42,0)),0.5,0)+IF(INDEX($C45:$I45,1,MATCH(W42,$S42:$Y42,0))=INDEX($C45:$I45,1,MATCH(V42,$S42:$Y42,0)),0.5,0)+IF(INDEX($C45:$I45,1,MATCH(W42,$S42:$Y42,0))=INDEX($C45:$I45,1,MATCH(X42,$S42:$Y42,0)),-0.5,0)+IF(INDEX($C45:$I45,1,MATCH(W42,$S42:$Y42,0))=INDEX($C45:$I45,1,MATCH(Y42,$S42:$Y42,0)),-0.5,0))</f>
        <v/>
      </c>
      <c r="X45" s="20" t="str">
        <f>IF(H42="","",IF(INDEX($C45:$I45,1,MATCH(X42,$S42:$Y42,0))=INDEX($C45:$I45,1,MATCH(V42,$S42:$Y42,0)),0.5,0)+IF(INDEX($C45:$I45,1,MATCH(X42,$S42:$Y42,0))=INDEX($C45:$I45,1,MATCH(W42,$S42:$Y42,0)),0.5,0)+IF(INDEX($C45:$I45,1,MATCH(X42,$S42:$Y42,0))=INDEX($C45:$I45,1,MATCH(Y42,$S42:$Y42,0)),-0.5,0))</f>
        <v/>
      </c>
      <c r="Y45" s="20" t="str">
        <f>IF(I42="","",IF(INDEX($C45:$I45,1,MATCH(Y42,$S42:$Y42,0))=INDEX($C45:$I45,1,MATCH(W42,$S42:$Y42,0)),0.5,0)+IF(INDEX($C45:$I45,1,MATCH(Y42,$S42:$Y42,0))=INDEX($C45:$I45,1,MATCH(X42,$S42:$Y42,0)),0.5,0))</f>
        <v/>
      </c>
    </row>
    <row r="46" spans="1:25" ht="28.8" x14ac:dyDescent="0.3">
      <c r="A46" s="53" t="s">
        <v>26</v>
      </c>
      <c r="B46" s="65"/>
      <c r="C46" s="10"/>
      <c r="D46" s="10"/>
      <c r="E46" s="10"/>
      <c r="F46" s="10"/>
      <c r="G46" s="10"/>
      <c r="H46" s="10"/>
      <c r="I46" s="10"/>
      <c r="J46" s="47"/>
      <c r="K46" s="11">
        <f t="shared" ref="K46:Q46" si="14">SUM(K5:K45)</f>
        <v>78.5</v>
      </c>
      <c r="L46" s="11">
        <f t="shared" si="14"/>
        <v>84.5</v>
      </c>
      <c r="M46" s="11">
        <f t="shared" si="14"/>
        <v>23</v>
      </c>
      <c r="N46" s="11">
        <f t="shared" si="14"/>
        <v>63</v>
      </c>
      <c r="O46" s="11">
        <f t="shared" si="14"/>
        <v>19</v>
      </c>
      <c r="P46" s="11">
        <f t="shared" si="14"/>
        <v>50</v>
      </c>
      <c r="Q46" s="41">
        <f t="shared" si="14"/>
        <v>33</v>
      </c>
      <c r="R46" s="21"/>
      <c r="S46" s="19"/>
      <c r="T46" s="19"/>
      <c r="U46" s="19"/>
      <c r="V46" s="19"/>
      <c r="W46" s="19"/>
      <c r="X46" s="19"/>
      <c r="Y46" s="19"/>
    </row>
  </sheetData>
  <mergeCells count="19">
    <mergeCell ref="B2:B5"/>
    <mergeCell ref="B34:B37"/>
    <mergeCell ref="B38:B41"/>
    <mergeCell ref="B42:B45"/>
    <mergeCell ref="B6:B9"/>
    <mergeCell ref="B10:B13"/>
    <mergeCell ref="B14:B17"/>
    <mergeCell ref="B18:B19"/>
    <mergeCell ref="B20:B21"/>
    <mergeCell ref="B22:B25"/>
    <mergeCell ref="B26:B29"/>
    <mergeCell ref="B30:B33"/>
    <mergeCell ref="A2:A9"/>
    <mergeCell ref="A10:A17"/>
    <mergeCell ref="A22:A29"/>
    <mergeCell ref="A30:A37"/>
    <mergeCell ref="A38:A45"/>
    <mergeCell ref="A18:A19"/>
    <mergeCell ref="A20:A21"/>
  </mergeCells>
  <pageMargins left="0.70866141732283472" right="0.70866141732283472" top="0.74803149606299213" bottom="0.74803149606299213" header="0.31496062992125984" footer="0.31496062992125984"/>
  <pageSetup paperSize="9" scale="72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46"/>
  <sheetViews>
    <sheetView zoomScaleNormal="100" workbookViewId="0">
      <pane ySplit="1" topLeftCell="A17" activePane="bottomLeft" state="frozen"/>
      <selection pane="bottomLeft" activeCell="H35" sqref="H35"/>
    </sheetView>
  </sheetViews>
  <sheetFormatPr defaultRowHeight="13.8" x14ac:dyDescent="0.25"/>
  <cols>
    <col min="1" max="1" width="18.59765625" bestFit="1" customWidth="1"/>
    <col min="3" max="3" width="15.59765625" bestFit="1" customWidth="1"/>
    <col min="4" max="5" width="17.8984375" bestFit="1" customWidth="1"/>
    <col min="6" max="8" width="18.69921875" bestFit="1" customWidth="1"/>
    <col min="9" max="9" width="17.8984375" bestFit="1" customWidth="1"/>
    <col min="10" max="10" width="4.09765625" customWidth="1"/>
    <col min="11" max="11" width="7.5" bestFit="1" customWidth="1"/>
    <col min="12" max="12" width="7.09765625" bestFit="1" customWidth="1"/>
    <col min="13" max="13" width="9.09765625" bestFit="1" customWidth="1"/>
    <col min="14" max="14" width="7.69921875" bestFit="1" customWidth="1"/>
    <col min="15" max="15" width="5.69921875" bestFit="1" customWidth="1"/>
    <col min="16" max="16" width="7.19921875" bestFit="1" customWidth="1"/>
    <col min="17" max="17" width="8.09765625" bestFit="1" customWidth="1"/>
    <col min="18" max="18" width="6.09765625" customWidth="1"/>
    <col min="19" max="25" width="9" hidden="1" customWidth="1"/>
  </cols>
  <sheetData>
    <row r="1" spans="1:26" ht="14.4" x14ac:dyDescent="0.25">
      <c r="A1" s="52" t="s">
        <v>11</v>
      </c>
      <c r="B1" s="52"/>
      <c r="C1" s="48" t="s">
        <v>12</v>
      </c>
      <c r="D1" s="48" t="s">
        <v>13</v>
      </c>
      <c r="E1" s="48" t="s">
        <v>14</v>
      </c>
      <c r="F1" s="48" t="s">
        <v>15</v>
      </c>
      <c r="G1" s="48" t="s">
        <v>37</v>
      </c>
      <c r="H1" s="48" t="s">
        <v>38</v>
      </c>
      <c r="I1" s="48" t="s">
        <v>39</v>
      </c>
      <c r="J1" s="49"/>
      <c r="K1" s="50" t="s">
        <v>54</v>
      </c>
      <c r="L1" s="50" t="s">
        <v>55</v>
      </c>
      <c r="M1" s="50" t="s">
        <v>56</v>
      </c>
      <c r="N1" s="50" t="s">
        <v>57</v>
      </c>
      <c r="O1" s="50" t="s">
        <v>58</v>
      </c>
      <c r="P1" s="50" t="s">
        <v>59</v>
      </c>
      <c r="Q1" s="51" t="s">
        <v>60</v>
      </c>
      <c r="R1" s="24"/>
      <c r="S1" s="23" t="s">
        <v>12</v>
      </c>
      <c r="T1" s="23" t="s">
        <v>13</v>
      </c>
      <c r="U1" s="23" t="s">
        <v>14</v>
      </c>
      <c r="V1" s="23" t="s">
        <v>15</v>
      </c>
      <c r="W1" s="23" t="s">
        <v>37</v>
      </c>
      <c r="X1" s="23" t="s">
        <v>38</v>
      </c>
      <c r="Y1" s="23" t="s">
        <v>39</v>
      </c>
      <c r="Z1" s="25"/>
    </row>
    <row r="2" spans="1:26" ht="14.4" x14ac:dyDescent="0.25">
      <c r="A2" s="83" t="s">
        <v>16</v>
      </c>
      <c r="B2" s="88" t="s">
        <v>17</v>
      </c>
      <c r="C2" s="54">
        <v>123</v>
      </c>
      <c r="D2" s="54">
        <v>90</v>
      </c>
      <c r="E2" s="54">
        <v>41</v>
      </c>
      <c r="F2" s="54">
        <v>13</v>
      </c>
      <c r="G2" s="54">
        <v>172</v>
      </c>
      <c r="H2" s="54">
        <v>266</v>
      </c>
      <c r="I2" s="54">
        <v>213</v>
      </c>
      <c r="J2" s="42"/>
      <c r="K2" s="62"/>
      <c r="L2" s="32"/>
      <c r="M2" s="32"/>
      <c r="N2" s="32"/>
      <c r="O2" s="32"/>
      <c r="P2" s="32"/>
      <c r="Q2" s="39"/>
      <c r="R2" s="20"/>
      <c r="S2" s="20" t="str" cm="1">
        <f t="array" ref="S2">IF(C2="","",INDEX($K$1:$Q$1,ROUNDUP(C2/40,0)))</f>
        <v>Horsham</v>
      </c>
      <c r="T2" s="20" t="str" cm="1">
        <f t="array" ref="T2">IF(D2="","",INDEX($K$1:$Q$1,ROUNDUP(D2/40,0)))</f>
        <v>Chichester</v>
      </c>
      <c r="U2" s="20" t="str" cm="1">
        <f t="array" ref="U2">IF(E2="","",INDEX($K$1:$Q$1,ROUNDUP(E2/40,0)))</f>
        <v>Crawley</v>
      </c>
      <c r="V2" s="20" t="str" cm="1">
        <f t="array" ref="V2">IF(F2="","",INDEX($K$1:$Q$1,ROUNDUP(F2/40,0)))</f>
        <v>Brighton</v>
      </c>
      <c r="W2" s="20" t="str" cm="1">
        <f t="array" ref="W2">IF(G2="","",INDEX($K$1:$Q$1,ROUNDUP(G2/40,0)))</f>
        <v>Lewes</v>
      </c>
      <c r="X2" s="20" t="str" cm="1">
        <f t="array" ref="X2">IF(H2="","",INDEX($K$1:$Q$1,ROUNDUP(H2/40,0)))</f>
        <v>Worthing</v>
      </c>
      <c r="Y2" s="20" t="str" cm="1">
        <f t="array" ref="Y2">IF(I2="","",INDEX($K$1:$Q$1,ROUNDUP(I2/40,0)))</f>
        <v>Phoenix</v>
      </c>
    </row>
    <row r="3" spans="1:26" ht="14.4" x14ac:dyDescent="0.25">
      <c r="A3" s="83"/>
      <c r="B3" s="83"/>
      <c r="C3" s="26" t="str">
        <f>IF(C2="","",IF(ISERROR(VLOOKUP(C2,Athletes!$A:$B,2,FALSE)),"?",VLOOKUP(C2,Athletes!$A:$B,2,FALSE)))</f>
        <v>Beau Bulezuik</v>
      </c>
      <c r="D3" s="26" t="str">
        <f>IF(D2="","",IF(ISERROR(VLOOKUP(D2,Athletes!$A:$B,2,FALSE)),"?",VLOOKUP(D2,Athletes!$A:$B,2,FALSE)))</f>
        <v>Max Gayle</v>
      </c>
      <c r="E3" s="26" t="str">
        <f>IF(E2="","",IF(ISERROR(VLOOKUP(E2,Athletes!$A:$B,2,FALSE)),"?",VLOOKUP(E2,Athletes!$A:$B,2,FALSE)))</f>
        <v>Oliver Aylward</v>
      </c>
      <c r="F3" s="26" t="str">
        <f>IF(F2="","",IF(ISERROR(VLOOKUP(F2,Athletes!$A:$B,2,FALSE)),"?",VLOOKUP(F2,Athletes!$A:$B,2,FALSE)))</f>
        <v>Matthew Reid</v>
      </c>
      <c r="G3" s="26" t="str">
        <f>IF(G2="","",IF(ISERROR(VLOOKUP(G2,Athletes!$A:$B,2,FALSE)),"?",VLOOKUP(G2,Athletes!$A:$B,2,FALSE)))</f>
        <v>Oscar Fermor-McGhie</v>
      </c>
      <c r="H3" s="26" t="str">
        <f>IF(H2="","",IF(ISERROR(VLOOKUP(H2,Athletes!$A:$B,2,FALSE)),"?",VLOOKUP(H2,Athletes!$A:$B,2,FALSE)))</f>
        <v>Prince Andrew</v>
      </c>
      <c r="I3" s="56" t="str">
        <f>IF(I2="","",IF(ISERROR(VLOOKUP(I2,Athletes!$A:$B,2,FALSE)),"?",VLOOKUP(I2,Athletes!$A:$B,2,FALSE)))</f>
        <v>Christopher Cheeseman</v>
      </c>
      <c r="J3" s="42"/>
      <c r="K3" s="63"/>
      <c r="L3" s="26"/>
      <c r="M3" s="26"/>
      <c r="N3" s="26"/>
      <c r="O3" s="26"/>
      <c r="P3" s="26"/>
      <c r="Q3" s="36"/>
      <c r="R3" s="20"/>
      <c r="S3" s="20"/>
      <c r="T3" s="20"/>
      <c r="U3" s="20"/>
      <c r="V3" s="20"/>
      <c r="W3" s="20"/>
      <c r="X3" s="20"/>
      <c r="Y3" s="20"/>
    </row>
    <row r="4" spans="1:26" ht="14.4" x14ac:dyDescent="0.25">
      <c r="A4" s="83"/>
      <c r="B4" s="83"/>
      <c r="C4" s="26" t="str">
        <f>IF(C2="","",IF(ISERROR(VLOOKUP(C2,Athletes!$A:$C,3,FALSE)),"?",VLOOKUP(C2,Athletes!$A:$C,3,FALSE)))</f>
        <v>Horsham</v>
      </c>
      <c r="D4" s="26" t="str">
        <f>IF(D2="","",IF(ISERROR(VLOOKUP(D2,Athletes!$A:$C,3,FALSE)),"?",VLOOKUP(D2,Athletes!$A:$C,3,FALSE)))</f>
        <v>Chichester</v>
      </c>
      <c r="E4" s="26" t="str">
        <f>IF(E2="","",IF(ISERROR(VLOOKUP(E2,Athletes!$A:$C,3,FALSE)),"?",VLOOKUP(E2,Athletes!$A:$C,3,FALSE)))</f>
        <v>Crawley</v>
      </c>
      <c r="F4" s="26" t="str">
        <f>IF(F2="","",IF(ISERROR(VLOOKUP(F2,Athletes!$A:$C,3,FALSE)),"?",VLOOKUP(F2,Athletes!$A:$C,3,FALSE)))</f>
        <v>Brighton</v>
      </c>
      <c r="G4" s="26" t="str">
        <f>IF(G2="","",IF(ISERROR(VLOOKUP(G2,Athletes!$A:$C,3,FALSE)),"?",VLOOKUP(G2,Athletes!$A:$C,3,FALSE)))</f>
        <v>Lewes</v>
      </c>
      <c r="H4" s="26" t="str">
        <f>IF(H2="","",IF(ISERROR(VLOOKUP(H2,Athletes!$A:$C,3,FALSE)),"?",VLOOKUP(H2,Athletes!$A:$C,3,FALSE)))</f>
        <v>Worthing</v>
      </c>
      <c r="I4" s="26" t="str">
        <f>IF(I2="","",IF(ISERROR(VLOOKUP(I2,Athletes!$A:$C,3,FALSE)),"?",VLOOKUP(I2,Athletes!$A:$C,3,FALSE)))</f>
        <v>Phoenix</v>
      </c>
      <c r="J4" s="42"/>
      <c r="K4" s="63"/>
      <c r="L4" s="26"/>
      <c r="M4" s="26"/>
      <c r="N4" s="26"/>
      <c r="O4" s="26"/>
      <c r="P4" s="26"/>
      <c r="Q4" s="36"/>
      <c r="R4" s="20"/>
      <c r="S4" s="20"/>
      <c r="T4" s="20"/>
      <c r="U4" s="20"/>
      <c r="V4" s="20"/>
      <c r="W4" s="20"/>
      <c r="X4" s="20"/>
      <c r="Y4" s="20"/>
    </row>
    <row r="5" spans="1:26" ht="14.4" x14ac:dyDescent="0.25">
      <c r="A5" s="83"/>
      <c r="B5" s="84"/>
      <c r="C5" s="57">
        <v>13.2</v>
      </c>
      <c r="D5" s="57">
        <v>13.4</v>
      </c>
      <c r="E5" s="57">
        <v>13.5</v>
      </c>
      <c r="F5" s="57">
        <v>13.9</v>
      </c>
      <c r="G5" s="57">
        <v>14</v>
      </c>
      <c r="H5" s="57">
        <v>14.1</v>
      </c>
      <c r="I5" s="58">
        <v>16.100000000000001</v>
      </c>
      <c r="J5" s="43"/>
      <c r="K5" s="64">
        <f>IF(ISERROR(MATCH(K$1,$S2:$Y2,0)),"",8-MATCH(K$1,$S2:$Y2,0))</f>
        <v>4</v>
      </c>
      <c r="L5" s="29">
        <f t="shared" ref="L5:Q5" si="0">IF(ISERROR(MATCH(L$1,$S2:$Y2,0)),"",8-MATCH(L$1,$S2:$Y2,0))</f>
        <v>5</v>
      </c>
      <c r="M5" s="29">
        <f t="shared" si="0"/>
        <v>6</v>
      </c>
      <c r="N5" s="29">
        <f t="shared" si="0"/>
        <v>7</v>
      </c>
      <c r="O5" s="29">
        <f t="shared" si="0"/>
        <v>3</v>
      </c>
      <c r="P5" s="29">
        <f t="shared" si="0"/>
        <v>1</v>
      </c>
      <c r="Q5" s="38">
        <f t="shared" si="0"/>
        <v>2</v>
      </c>
      <c r="R5" s="17"/>
    </row>
    <row r="6" spans="1:26" ht="14.4" x14ac:dyDescent="0.25">
      <c r="A6" s="83"/>
      <c r="B6" s="83" t="s">
        <v>18</v>
      </c>
      <c r="C6" s="27">
        <v>45</v>
      </c>
      <c r="D6" s="27">
        <v>12</v>
      </c>
      <c r="E6" s="27">
        <v>173</v>
      </c>
      <c r="F6" s="27">
        <v>146</v>
      </c>
      <c r="G6" s="27">
        <v>268</v>
      </c>
      <c r="H6" s="27">
        <v>81</v>
      </c>
      <c r="I6" s="27">
        <v>221</v>
      </c>
      <c r="J6" s="43"/>
      <c r="K6" s="26"/>
      <c r="L6" s="26"/>
      <c r="M6" s="26"/>
      <c r="N6" s="26"/>
      <c r="O6" s="26"/>
      <c r="P6" s="26"/>
      <c r="Q6" s="36"/>
      <c r="R6" s="20"/>
      <c r="S6" s="20" t="str" cm="1">
        <f t="array" ref="S6">IF(C6="","",INDEX($K$1:$Q$1,ROUNDUP(C6/40,0)))</f>
        <v>Crawley</v>
      </c>
      <c r="T6" s="20" t="str" cm="1">
        <f t="array" ref="T6">IF(D6="","",INDEX($K$1:$Q$1,ROUNDUP(D6/40,0)))</f>
        <v>Brighton</v>
      </c>
      <c r="U6" s="20" t="str" cm="1">
        <f t="array" ref="U6">IF(E6="","",INDEX($K$1:$Q$1,ROUNDUP(E6/40,0)))</f>
        <v>Lewes</v>
      </c>
      <c r="V6" s="20" t="str" cm="1">
        <f t="array" ref="V6">IF(F6="","",INDEX($K$1:$Q$1,ROUNDUP(F6/40,0)))</f>
        <v>Horsham</v>
      </c>
      <c r="W6" s="20" t="str" cm="1">
        <f t="array" ref="W6">IF(G6="","",INDEX($K$1:$Q$1,ROUNDUP(G6/40,0)))</f>
        <v>Worthing</v>
      </c>
      <c r="X6" s="20" t="str" cm="1">
        <f t="array" ref="X6">IF(H6="","",INDEX($K$1:$Q$1,ROUNDUP(H6/40,0)))</f>
        <v>Chichester</v>
      </c>
      <c r="Y6" s="20" t="str" cm="1">
        <f t="array" ref="Y6">IF(I6="","",INDEX($K$1:$Q$1,ROUNDUP(I6/40,0)))</f>
        <v>Phoenix</v>
      </c>
    </row>
    <row r="7" spans="1:26" ht="14.4" x14ac:dyDescent="0.25">
      <c r="A7" s="83"/>
      <c r="B7" s="83"/>
      <c r="C7" s="26" t="str">
        <f>IF(C6="","",IF(ISERROR(VLOOKUP(C6,Athletes!$A:$B,2,FALSE)),"?",VLOOKUP(C6,Athletes!$A:$B,2,FALSE)))</f>
        <v>Aaron Legrain</v>
      </c>
      <c r="D7" s="26" t="str">
        <f>IF(D6="","",IF(ISERROR(VLOOKUP(D6,Athletes!$A:$B,2,FALSE)),"?",VLOOKUP(D6,Athletes!$A:$B,2,FALSE)))</f>
        <v>Tommy Batchelor</v>
      </c>
      <c r="E7" s="26" t="str">
        <f>IF(E6="","",IF(ISERROR(VLOOKUP(E6,Athletes!$A:$B,2,FALSE)),"?",VLOOKUP(E6,Athletes!$A:$B,2,FALSE)))</f>
        <v>Bill Scott</v>
      </c>
      <c r="F7" s="26" t="str">
        <f>IF(F6="","",IF(ISERROR(VLOOKUP(F6,Athletes!$A:$B,2,FALSE)),"?",VLOOKUP(F6,Athletes!$A:$B,2,FALSE)))</f>
        <v>Jason Akpoveta</v>
      </c>
      <c r="G7" s="26" t="str">
        <f>IF(G6="","",IF(ISERROR(VLOOKUP(G6,Athletes!$A:$B,2,FALSE)),"?",VLOOKUP(G6,Athletes!$A:$B,2,FALSE)))</f>
        <v>Luis Montero-Meredith</v>
      </c>
      <c r="H7" s="26">
        <f>IF(H6="","",IF(ISERROR(VLOOKUP(H6,Athletes!$A:$B,2,FALSE)),"?",VLOOKUP(H6,Athletes!$A:$B,2,FALSE)))</f>
        <v>0</v>
      </c>
      <c r="I7" s="56" t="str">
        <f>IF(I6="","",IF(ISERROR(VLOOKUP(I6,Athletes!$A:$B,2,FALSE)),"?",VLOOKUP(I6,Athletes!$A:$B,2,FALSE)))</f>
        <v>Louis Cooper-Seel</v>
      </c>
      <c r="J7" s="43"/>
      <c r="K7" s="26"/>
      <c r="L7" s="26"/>
      <c r="M7" s="26"/>
      <c r="N7" s="26"/>
      <c r="O7" s="26"/>
      <c r="P7" s="26"/>
      <c r="Q7" s="36"/>
      <c r="R7" s="20"/>
      <c r="S7" s="20"/>
      <c r="T7" s="20"/>
      <c r="U7" s="20"/>
      <c r="V7" s="20"/>
      <c r="W7" s="20"/>
      <c r="X7" s="20"/>
      <c r="Y7" s="20"/>
    </row>
    <row r="8" spans="1:26" ht="14.4" x14ac:dyDescent="0.25">
      <c r="A8" s="83"/>
      <c r="B8" s="83"/>
      <c r="C8" s="26" t="str">
        <f>IF(C6="","",IF(ISERROR(VLOOKUP(C6,Athletes!$A:$C,3,FALSE)),"?",VLOOKUP(C6,Athletes!$A:$C,3,FALSE)))</f>
        <v>Crawley</v>
      </c>
      <c r="D8" s="26" t="str">
        <f>IF(D6="","",IF(ISERROR(VLOOKUP(D6,Athletes!$A:$C,3,FALSE)),"?",VLOOKUP(D6,Athletes!$A:$C,3,FALSE)))</f>
        <v>Brighton</v>
      </c>
      <c r="E8" s="26" t="str">
        <f>IF(E6="","",IF(ISERROR(VLOOKUP(E6,Athletes!$A:$C,3,FALSE)),"?",VLOOKUP(E6,Athletes!$A:$C,3,FALSE)))</f>
        <v>Lewes</v>
      </c>
      <c r="F8" s="26" t="str">
        <f>IF(F6="","",IF(ISERROR(VLOOKUP(F6,Athletes!$A:$C,3,FALSE)),"?",VLOOKUP(F6,Athletes!$A:$C,3,FALSE)))</f>
        <v>Horsham</v>
      </c>
      <c r="G8" s="26" t="str">
        <f>IF(G6="","",IF(ISERROR(VLOOKUP(G6,Athletes!$A:$C,3,FALSE)),"?",VLOOKUP(G6,Athletes!$A:$C,3,FALSE)))</f>
        <v>Worthing</v>
      </c>
      <c r="H8" s="26" t="str">
        <f>IF(H6="","",IF(ISERROR(VLOOKUP(H6,Athletes!$A:$C,3,FALSE)),"?",VLOOKUP(H6,Athletes!$A:$C,3,FALSE)))</f>
        <v>Chichester</v>
      </c>
      <c r="I8" s="26" t="str">
        <f>IF(I6="","",IF(ISERROR(VLOOKUP(I6,Athletes!$A:$C,3,FALSE)),"?",VLOOKUP(I6,Athletes!$A:$C,3,FALSE)))</f>
        <v>Phoenix</v>
      </c>
      <c r="J8" s="43"/>
      <c r="K8" s="26"/>
      <c r="L8" s="26"/>
      <c r="M8" s="26"/>
      <c r="N8" s="26"/>
      <c r="O8" s="26"/>
      <c r="P8" s="26"/>
      <c r="Q8" s="36"/>
      <c r="R8" s="20"/>
      <c r="S8" s="20"/>
      <c r="T8" s="20"/>
      <c r="U8" s="20"/>
      <c r="V8" s="20"/>
      <c r="W8" s="20"/>
      <c r="X8" s="20"/>
      <c r="Y8" s="20"/>
    </row>
    <row r="9" spans="1:26" ht="14.4" x14ac:dyDescent="0.25">
      <c r="A9" s="84"/>
      <c r="B9" s="84"/>
      <c r="C9" s="28">
        <v>13.6</v>
      </c>
      <c r="D9" s="28">
        <v>13.7</v>
      </c>
      <c r="E9" s="28">
        <v>13.7</v>
      </c>
      <c r="F9" s="28">
        <v>14.2</v>
      </c>
      <c r="G9" s="28">
        <v>14.5</v>
      </c>
      <c r="H9" s="28">
        <v>15.5</v>
      </c>
      <c r="I9" s="28">
        <v>16.2</v>
      </c>
      <c r="J9" s="44"/>
      <c r="K9" s="29">
        <f>IF(ISERROR(MATCH(K$1,$S6:$Y6,0)),"",8-MATCH(K$1,$S6:$Y6,0))</f>
        <v>6</v>
      </c>
      <c r="L9" s="29">
        <f t="shared" ref="L9" si="1">IF(ISERROR(MATCH(L$1,$S6:$Y6,0)),"",8-MATCH(L$1,$S6:$Y6,0))</f>
        <v>7</v>
      </c>
      <c r="M9" s="29">
        <f t="shared" ref="M9" si="2">IF(ISERROR(MATCH(M$1,$S6:$Y6,0)),"",8-MATCH(M$1,$S6:$Y6,0))</f>
        <v>2</v>
      </c>
      <c r="N9" s="29">
        <f t="shared" ref="N9" si="3">IF(ISERROR(MATCH(N$1,$S6:$Y6,0)),"",8-MATCH(N$1,$S6:$Y6,0))</f>
        <v>4</v>
      </c>
      <c r="O9" s="29">
        <f t="shared" ref="O9" si="4">IF(ISERROR(MATCH(O$1,$S6:$Y6,0)),"",8-MATCH(O$1,$S6:$Y6,0))</f>
        <v>5</v>
      </c>
      <c r="P9" s="29">
        <f t="shared" ref="P9" si="5">IF(ISERROR(MATCH(P$1,$S6:$Y6,0)),"",8-MATCH(P$1,$S6:$Y6,0))</f>
        <v>1</v>
      </c>
      <c r="Q9" s="38">
        <f t="shared" ref="Q9" si="6">IF(ISERROR(MATCH(Q$1,$S6:$Y6,0)),"",8-MATCH(Q$1,$S6:$Y6,0))</f>
        <v>3</v>
      </c>
      <c r="R9" s="17"/>
    </row>
    <row r="10" spans="1:26" ht="14.4" x14ac:dyDescent="0.25">
      <c r="A10" s="85" t="s">
        <v>19</v>
      </c>
      <c r="B10" s="85" t="s">
        <v>17</v>
      </c>
      <c r="C10" s="31">
        <v>123</v>
      </c>
      <c r="D10" s="31">
        <v>45</v>
      </c>
      <c r="E10" s="31">
        <v>16</v>
      </c>
      <c r="F10" s="31">
        <v>175</v>
      </c>
      <c r="G10" s="31">
        <v>90</v>
      </c>
      <c r="H10" s="31">
        <v>269</v>
      </c>
      <c r="I10" s="59">
        <v>214</v>
      </c>
      <c r="J10" s="45"/>
      <c r="K10" s="62"/>
      <c r="L10" s="32"/>
      <c r="M10" s="32"/>
      <c r="N10" s="32"/>
      <c r="O10" s="32"/>
      <c r="P10" s="32"/>
      <c r="Q10" s="39"/>
      <c r="R10" s="20"/>
      <c r="S10" s="20" t="str" cm="1">
        <f t="array" ref="S10">IF(C10="","",INDEX($K$1:$Q$1,ROUNDUP(C10/40,0)))</f>
        <v>Horsham</v>
      </c>
      <c r="T10" s="20" t="str" cm="1">
        <f t="array" ref="T10">IF(D10="","",INDEX($K$1:$Q$1,ROUNDUP(D10/40,0)))</f>
        <v>Crawley</v>
      </c>
      <c r="U10" s="20" t="str" cm="1">
        <f t="array" ref="U10">IF(E10="","",INDEX($K$1:$Q$1,ROUNDUP(E10/40,0)))</f>
        <v>Brighton</v>
      </c>
      <c r="V10" s="20" t="str" cm="1">
        <f t="array" ref="V10">IF(F10="","",INDEX($K$1:$Q$1,ROUNDUP(F10/40,0)))</f>
        <v>Lewes</v>
      </c>
      <c r="W10" s="20" t="str" cm="1">
        <f t="array" ref="W10">IF(G10="","",INDEX($K$1:$Q$1,ROUNDUP(G10/40,0)))</f>
        <v>Chichester</v>
      </c>
      <c r="X10" s="20" t="str" cm="1">
        <f t="array" ref="X10">IF(H10="","",INDEX($K$1:$Q$1,ROUNDUP(H10/40,0)))</f>
        <v>Worthing</v>
      </c>
      <c r="Y10" s="20" t="str" cm="1">
        <f t="array" ref="Y10">IF(I10="","",INDEX($K$1:$Q$1,ROUNDUP(I10/40,0)))</f>
        <v>Phoenix</v>
      </c>
    </row>
    <row r="11" spans="1:26" ht="14.4" x14ac:dyDescent="0.25">
      <c r="A11" s="86"/>
      <c r="B11" s="86"/>
      <c r="C11" s="26" t="str">
        <f>IF(C10="","",IF(ISERROR(VLOOKUP(C10,Athletes!$A:$B,2,FALSE)),"?",VLOOKUP(C10,Athletes!$A:$B,2,FALSE)))</f>
        <v>Beau Bulezuik</v>
      </c>
      <c r="D11" s="26" t="str">
        <f>IF(D10="","",IF(ISERROR(VLOOKUP(D10,Athletes!$A:$B,2,FALSE)),"?",VLOOKUP(D10,Athletes!$A:$B,2,FALSE)))</f>
        <v>Aaron Legrain</v>
      </c>
      <c r="E11" s="26" t="str">
        <f>IF(E10="","",IF(ISERROR(VLOOKUP(E10,Athletes!$A:$B,2,FALSE)),"?",VLOOKUP(E10,Athletes!$A:$B,2,FALSE)))</f>
        <v>Taylor Thom-Watt</v>
      </c>
      <c r="F11" s="26" t="str">
        <f>IF(F10="","",IF(ISERROR(VLOOKUP(F10,Athletes!$A:$B,2,FALSE)),"?",VLOOKUP(F10,Athletes!$A:$B,2,FALSE)))</f>
        <v>Edward Hilton</v>
      </c>
      <c r="G11" s="26" t="str">
        <f>IF(G10="","",IF(ISERROR(VLOOKUP(G10,Athletes!$A:$B,2,FALSE)),"?",VLOOKUP(G10,Athletes!$A:$B,2,FALSE)))</f>
        <v>Max Gayle</v>
      </c>
      <c r="H11" s="26" t="str">
        <f>IF(H10="","",IF(ISERROR(VLOOKUP(H10,Athletes!$A:$B,2,FALSE)),"?",VLOOKUP(H10,Athletes!$A:$B,2,FALSE)))</f>
        <v>Jacob Churchill</v>
      </c>
      <c r="I11" s="56" t="str">
        <f>IF(I10="","",IF(ISERROR(VLOOKUP(I10,Athletes!$A:$B,2,FALSE)),"?",VLOOKUP(I10,Athletes!$A:$B,2,FALSE)))</f>
        <v>Matthew Cheeseman</v>
      </c>
      <c r="J11" s="43"/>
      <c r="K11" s="63"/>
      <c r="L11" s="26"/>
      <c r="M11" s="26"/>
      <c r="N11" s="26"/>
      <c r="O11" s="26"/>
      <c r="P11" s="26"/>
      <c r="Q11" s="36"/>
      <c r="R11" s="20"/>
      <c r="S11" s="20"/>
      <c r="T11" s="20"/>
      <c r="U11" s="20"/>
      <c r="V11" s="20"/>
      <c r="W11" s="20"/>
      <c r="X11" s="20"/>
      <c r="Y11" s="20"/>
    </row>
    <row r="12" spans="1:26" ht="14.4" x14ac:dyDescent="0.25">
      <c r="A12" s="86"/>
      <c r="B12" s="86"/>
      <c r="C12" s="26" t="str">
        <f>IF(C10="","",IF(ISERROR(VLOOKUP(C10,Athletes!$A:$C,3,FALSE)),"?",VLOOKUP(C10,Athletes!$A:$C,3,FALSE)))</f>
        <v>Horsham</v>
      </c>
      <c r="D12" s="26" t="str">
        <f>IF(D10="","",IF(ISERROR(VLOOKUP(D10,Athletes!$A:$C,3,FALSE)),"?",VLOOKUP(D10,Athletes!$A:$C,3,FALSE)))</f>
        <v>Crawley</v>
      </c>
      <c r="E12" s="26" t="str">
        <f>IF(E10="","",IF(ISERROR(VLOOKUP(E10,Athletes!$A:$C,3,FALSE)),"?",VLOOKUP(E10,Athletes!$A:$C,3,FALSE)))</f>
        <v>Brighton</v>
      </c>
      <c r="F12" s="26" t="str">
        <f>IF(F10="","",IF(ISERROR(VLOOKUP(F10,Athletes!$A:$C,3,FALSE)),"?",VLOOKUP(F10,Athletes!$A:$C,3,FALSE)))</f>
        <v>Lewes</v>
      </c>
      <c r="G12" s="26" t="str">
        <f>IF(G10="","",IF(ISERROR(VLOOKUP(G10,Athletes!$A:$C,3,FALSE)),"?",VLOOKUP(G10,Athletes!$A:$C,3,FALSE)))</f>
        <v>Chichester</v>
      </c>
      <c r="H12" s="26" t="str">
        <f>IF(H10="","",IF(ISERROR(VLOOKUP(H10,Athletes!$A:$C,3,FALSE)),"?",VLOOKUP(H10,Athletes!$A:$C,3,FALSE)))</f>
        <v>Worthing</v>
      </c>
      <c r="I12" s="26" t="str">
        <f>IF(I10="","",IF(ISERROR(VLOOKUP(I10,Athletes!$A:$C,3,FALSE)),"?",VLOOKUP(I10,Athletes!$A:$C,3,FALSE)))</f>
        <v>Phoenix</v>
      </c>
      <c r="J12" s="43"/>
      <c r="K12" s="63"/>
      <c r="L12" s="26"/>
      <c r="M12" s="26"/>
      <c r="N12" s="26"/>
      <c r="O12" s="26"/>
      <c r="P12" s="26"/>
      <c r="Q12" s="36"/>
      <c r="R12" s="20"/>
      <c r="S12" s="20"/>
      <c r="T12" s="20"/>
      <c r="U12" s="20"/>
      <c r="V12" s="20"/>
      <c r="W12" s="20"/>
      <c r="X12" s="20"/>
      <c r="Y12" s="20"/>
    </row>
    <row r="13" spans="1:26" ht="14.4" x14ac:dyDescent="0.25">
      <c r="A13" s="86"/>
      <c r="B13" s="87"/>
      <c r="C13" s="28">
        <v>57.7</v>
      </c>
      <c r="D13" s="28">
        <v>58.9</v>
      </c>
      <c r="E13" s="28">
        <v>60.8</v>
      </c>
      <c r="F13" s="28">
        <v>61.9</v>
      </c>
      <c r="G13" s="28">
        <v>62.3</v>
      </c>
      <c r="H13" s="28">
        <v>63.9</v>
      </c>
      <c r="I13" s="60">
        <v>68.400000000000006</v>
      </c>
      <c r="J13" s="43"/>
      <c r="K13" s="64">
        <f>IF(ISERROR(MATCH(K$1,$S10:$Y10,0)),"",8-MATCH(K$1,$S10:$Y10,0))</f>
        <v>5</v>
      </c>
      <c r="L13" s="29">
        <f t="shared" ref="L13" si="7">IF(ISERROR(MATCH(L$1,$S10:$Y10,0)),"",8-MATCH(L$1,$S10:$Y10,0))</f>
        <v>6</v>
      </c>
      <c r="M13" s="29">
        <f t="shared" ref="M13" si="8">IF(ISERROR(MATCH(M$1,$S10:$Y10,0)),"",8-MATCH(M$1,$S10:$Y10,0))</f>
        <v>3</v>
      </c>
      <c r="N13" s="29">
        <f t="shared" ref="N13" si="9">IF(ISERROR(MATCH(N$1,$S10:$Y10,0)),"",8-MATCH(N$1,$S10:$Y10,0))</f>
        <v>7</v>
      </c>
      <c r="O13" s="29">
        <f t="shared" ref="O13" si="10">IF(ISERROR(MATCH(O$1,$S10:$Y10,0)),"",8-MATCH(O$1,$S10:$Y10,0))</f>
        <v>4</v>
      </c>
      <c r="P13" s="29">
        <f t="shared" ref="P13" si="11">IF(ISERROR(MATCH(P$1,$S10:$Y10,0)),"",8-MATCH(P$1,$S10:$Y10,0))</f>
        <v>1</v>
      </c>
      <c r="Q13" s="38">
        <f t="shared" ref="Q13" si="12">IF(ISERROR(MATCH(Q$1,$S10:$Y10,0)),"",8-MATCH(Q$1,$S10:$Y10,0))</f>
        <v>2</v>
      </c>
      <c r="R13" s="17"/>
    </row>
    <row r="14" spans="1:26" ht="14.4" x14ac:dyDescent="0.25">
      <c r="A14" s="86"/>
      <c r="B14" s="86" t="s">
        <v>18</v>
      </c>
      <c r="C14" s="27">
        <v>146</v>
      </c>
      <c r="D14" s="27">
        <v>11</v>
      </c>
      <c r="E14" s="27">
        <v>42</v>
      </c>
      <c r="F14" s="27">
        <v>272</v>
      </c>
      <c r="G14" s="27">
        <v>174</v>
      </c>
      <c r="H14" s="27">
        <v>81</v>
      </c>
      <c r="I14" s="27">
        <v>221</v>
      </c>
      <c r="J14" s="43"/>
      <c r="K14" s="26"/>
      <c r="L14" s="26"/>
      <c r="M14" s="26"/>
      <c r="N14" s="26"/>
      <c r="O14" s="26"/>
      <c r="P14" s="26"/>
      <c r="Q14" s="36"/>
      <c r="R14" s="20"/>
      <c r="S14" s="20" t="str" cm="1">
        <f t="array" ref="S14">IF(C14="","",INDEX($K$1:$Q$1,ROUNDUP(C14/40,0)))</f>
        <v>Horsham</v>
      </c>
      <c r="T14" s="20" t="str" cm="1">
        <f t="array" ref="T14">IF(D14="","",INDEX($K$1:$Q$1,ROUNDUP(D14/40,0)))</f>
        <v>Brighton</v>
      </c>
      <c r="U14" s="20" t="str" cm="1">
        <f t="array" ref="U14">IF(E14="","",INDEX($K$1:$Q$1,ROUNDUP(E14/40,0)))</f>
        <v>Crawley</v>
      </c>
      <c r="V14" s="20" t="str" cm="1">
        <f t="array" ref="V14">IF(F14="","",INDEX($K$1:$Q$1,ROUNDUP(F14/40,0)))</f>
        <v>Worthing</v>
      </c>
      <c r="W14" s="20" t="str" cm="1">
        <f t="array" ref="W14">IF(G14="","",INDEX($K$1:$Q$1,ROUNDUP(G14/40,0)))</f>
        <v>Lewes</v>
      </c>
      <c r="X14" s="20" t="str" cm="1">
        <f t="array" ref="X14">IF(H14="","",INDEX($K$1:$Q$1,ROUNDUP(H14/40,0)))</f>
        <v>Chichester</v>
      </c>
      <c r="Y14" s="20" t="str" cm="1">
        <f t="array" ref="Y14">IF(I14="","",INDEX($K$1:$Q$1,ROUNDUP(I14/40,0)))</f>
        <v>Phoenix</v>
      </c>
    </row>
    <row r="15" spans="1:26" ht="14.4" x14ac:dyDescent="0.25">
      <c r="A15" s="86"/>
      <c r="B15" s="86"/>
      <c r="C15" s="26" t="str">
        <f>IF(C14="","",IF(ISERROR(VLOOKUP(C14,Athletes!$A:$B,2,FALSE)),"?",VLOOKUP(C14,Athletes!$A:$B,2,FALSE)))</f>
        <v>Jason Akpoveta</v>
      </c>
      <c r="D15" s="26" t="str">
        <f>IF(D14="","",IF(ISERROR(VLOOKUP(D14,Athletes!$A:$B,2,FALSE)),"?",VLOOKUP(D14,Athletes!$A:$B,2,FALSE)))</f>
        <v>Isaac Machin</v>
      </c>
      <c r="E15" s="26" t="str">
        <f>IF(E14="","",IF(ISERROR(VLOOKUP(E14,Athletes!$A:$B,2,FALSE)),"?",VLOOKUP(E14,Athletes!$A:$B,2,FALSE)))</f>
        <v>Louis Chambers</v>
      </c>
      <c r="F15" s="26" t="str">
        <f>IF(F14="","",IF(ISERROR(VLOOKUP(F14,Athletes!$A:$B,2,FALSE)),"?",VLOOKUP(F14,Athletes!$A:$B,2,FALSE)))</f>
        <v>Olina Chatfield</v>
      </c>
      <c r="G15" s="26" t="str">
        <f>IF(G14="","",IF(ISERROR(VLOOKUP(G14,Athletes!$A:$B,2,FALSE)),"?",VLOOKUP(G14,Athletes!$A:$B,2,FALSE)))</f>
        <v>Samuel Coe</v>
      </c>
      <c r="H15" s="26">
        <f>IF(H14="","",IF(ISERROR(VLOOKUP(H14,Athletes!$A:$B,2,FALSE)),"?",VLOOKUP(H14,Athletes!$A:$B,2,FALSE)))</f>
        <v>0</v>
      </c>
      <c r="I15" s="56" t="str">
        <f>IF(I14="","",IF(ISERROR(VLOOKUP(I14,Athletes!$A:$B,2,FALSE)),"?",VLOOKUP(I14,Athletes!$A:$B,2,FALSE)))</f>
        <v>Louis Cooper-Seel</v>
      </c>
      <c r="J15" s="43"/>
      <c r="K15" s="26"/>
      <c r="L15" s="26"/>
      <c r="M15" s="26"/>
      <c r="N15" s="26"/>
      <c r="O15" s="26"/>
      <c r="P15" s="26"/>
      <c r="Q15" s="36"/>
      <c r="R15" s="20"/>
      <c r="S15" s="20"/>
      <c r="T15" s="20"/>
      <c r="U15" s="20"/>
      <c r="V15" s="20"/>
      <c r="W15" s="20"/>
      <c r="X15" s="20"/>
      <c r="Y15" s="20"/>
    </row>
    <row r="16" spans="1:26" ht="14.4" x14ac:dyDescent="0.25">
      <c r="A16" s="86"/>
      <c r="B16" s="86"/>
      <c r="C16" s="26" t="str">
        <f>IF(C14="","",IF(ISERROR(VLOOKUP(C14,Athletes!$A:$C,3,FALSE)),"?",VLOOKUP(C14,Athletes!$A:$C,3,FALSE)))</f>
        <v>Horsham</v>
      </c>
      <c r="D16" s="26" t="str">
        <f>IF(D14="","",IF(ISERROR(VLOOKUP(D14,Athletes!$A:$C,3,FALSE)),"?",VLOOKUP(D14,Athletes!$A:$C,3,FALSE)))</f>
        <v>Brighton</v>
      </c>
      <c r="E16" s="26" t="str">
        <f>IF(E14="","",IF(ISERROR(VLOOKUP(E14,Athletes!$A:$C,3,FALSE)),"?",VLOOKUP(E14,Athletes!$A:$C,3,FALSE)))</f>
        <v>Crawley</v>
      </c>
      <c r="F16" s="26" t="str">
        <f>IF(F14="","",IF(ISERROR(VLOOKUP(F14,Athletes!$A:$C,3,FALSE)),"?",VLOOKUP(F14,Athletes!$A:$C,3,FALSE)))</f>
        <v>Worthing</v>
      </c>
      <c r="G16" s="26" t="str">
        <f>IF(G14="","",IF(ISERROR(VLOOKUP(G14,Athletes!$A:$C,3,FALSE)),"?",VLOOKUP(G14,Athletes!$A:$C,3,FALSE)))</f>
        <v>Lewes</v>
      </c>
      <c r="H16" s="26" t="str">
        <f>IF(H14="","",IF(ISERROR(VLOOKUP(H14,Athletes!$A:$C,3,FALSE)),"?",VLOOKUP(H14,Athletes!$A:$C,3,FALSE)))</f>
        <v>Chichester</v>
      </c>
      <c r="I16" s="26" t="str">
        <f>IF(I14="","",IF(ISERROR(VLOOKUP(I14,Athletes!$A:$C,3,FALSE)),"?",VLOOKUP(I14,Athletes!$A:$C,3,FALSE)))</f>
        <v>Phoenix</v>
      </c>
      <c r="J16" s="43"/>
      <c r="K16" s="26"/>
      <c r="L16" s="26"/>
      <c r="M16" s="26"/>
      <c r="N16" s="26"/>
      <c r="O16" s="26"/>
      <c r="P16" s="26"/>
      <c r="Q16" s="36"/>
      <c r="R16" s="20"/>
      <c r="S16" s="20"/>
      <c r="T16" s="20"/>
      <c r="U16" s="20"/>
      <c r="V16" s="20"/>
      <c r="W16" s="20"/>
      <c r="X16" s="20"/>
      <c r="Y16" s="20"/>
    </row>
    <row r="17" spans="1:25" ht="14.4" x14ac:dyDescent="0.25">
      <c r="A17" s="87"/>
      <c r="B17" s="87"/>
      <c r="C17" s="28">
        <v>59</v>
      </c>
      <c r="D17" s="28">
        <v>59.6</v>
      </c>
      <c r="E17" s="28">
        <v>63.1</v>
      </c>
      <c r="F17" s="28">
        <v>65.599999999999994</v>
      </c>
      <c r="G17" s="28">
        <v>67</v>
      </c>
      <c r="H17" s="28">
        <v>68</v>
      </c>
      <c r="I17" s="28">
        <v>69.900000000000006</v>
      </c>
      <c r="J17" s="44"/>
      <c r="K17" s="29">
        <f>IF(ISERROR(MATCH(K$1,$S14:$Y14,0)),"",8-MATCH(K$1,$S14:$Y14,0))</f>
        <v>6</v>
      </c>
      <c r="L17" s="29">
        <f t="shared" ref="L17" si="13">IF(ISERROR(MATCH(L$1,$S14:$Y14,0)),"",8-MATCH(L$1,$S14:$Y14,0))</f>
        <v>5</v>
      </c>
      <c r="M17" s="29">
        <f t="shared" ref="M17" si="14">IF(ISERROR(MATCH(M$1,$S14:$Y14,0)),"",8-MATCH(M$1,$S14:$Y14,0))</f>
        <v>2</v>
      </c>
      <c r="N17" s="29">
        <f t="shared" ref="N17" si="15">IF(ISERROR(MATCH(N$1,$S14:$Y14,0)),"",8-MATCH(N$1,$S14:$Y14,0))</f>
        <v>7</v>
      </c>
      <c r="O17" s="29">
        <f t="shared" ref="O17" si="16">IF(ISERROR(MATCH(O$1,$S14:$Y14,0)),"",8-MATCH(O$1,$S14:$Y14,0))</f>
        <v>3</v>
      </c>
      <c r="P17" s="29">
        <f t="shared" ref="P17" si="17">IF(ISERROR(MATCH(P$1,$S14:$Y14,0)),"",8-MATCH(P$1,$S14:$Y14,0))</f>
        <v>1</v>
      </c>
      <c r="Q17" s="38">
        <f t="shared" ref="Q17" si="18">IF(ISERROR(MATCH(Q$1,$S14:$Y14,0)),"",8-MATCH(Q$1,$S14:$Y14,0))</f>
        <v>4</v>
      </c>
      <c r="R17" s="17"/>
    </row>
    <row r="18" spans="1:25" ht="14.4" x14ac:dyDescent="0.25">
      <c r="A18" s="88" t="s">
        <v>20</v>
      </c>
      <c r="B18" s="88" t="s">
        <v>21</v>
      </c>
      <c r="C18" s="31" t="s">
        <v>57</v>
      </c>
      <c r="D18" s="31" t="s">
        <v>55</v>
      </c>
      <c r="E18" s="31" t="s">
        <v>60</v>
      </c>
      <c r="F18" s="31" t="s">
        <v>54</v>
      </c>
      <c r="G18" s="31" t="s">
        <v>58</v>
      </c>
      <c r="H18" s="31" t="s">
        <v>59</v>
      </c>
      <c r="I18" s="31"/>
      <c r="J18" s="45"/>
      <c r="K18" s="33"/>
      <c r="L18" s="34"/>
      <c r="M18" s="34"/>
      <c r="N18" s="34"/>
      <c r="O18" s="35"/>
      <c r="P18" s="34"/>
      <c r="Q18" s="40"/>
      <c r="R18" s="18"/>
      <c r="S18" s="17" t="str">
        <f t="shared" ref="S18:Y18" si="19">IF(C18="","",C18)</f>
        <v>Horsham</v>
      </c>
      <c r="T18" s="17" t="str">
        <f t="shared" si="19"/>
        <v>Crawley</v>
      </c>
      <c r="U18" s="17" t="str">
        <f t="shared" si="19"/>
        <v>Worthing</v>
      </c>
      <c r="V18" s="17" t="str">
        <f t="shared" si="19"/>
        <v>Brighton</v>
      </c>
      <c r="W18" s="17" t="str">
        <f t="shared" si="19"/>
        <v>Lewes</v>
      </c>
      <c r="X18" s="17" t="str">
        <f t="shared" si="19"/>
        <v>Phoenix</v>
      </c>
      <c r="Y18" s="17" t="str">
        <f t="shared" si="19"/>
        <v/>
      </c>
    </row>
    <row r="19" spans="1:25" ht="14.4" x14ac:dyDescent="0.25">
      <c r="A19" s="84"/>
      <c r="B19" s="84"/>
      <c r="C19" s="28" t="s">
        <v>179</v>
      </c>
      <c r="D19" s="28" t="s">
        <v>180</v>
      </c>
      <c r="E19" s="28" t="s">
        <v>181</v>
      </c>
      <c r="F19" s="28" t="s">
        <v>176</v>
      </c>
      <c r="G19" s="28" t="s">
        <v>61</v>
      </c>
      <c r="H19" s="28" t="s">
        <v>182</v>
      </c>
      <c r="I19" s="28"/>
      <c r="J19" s="44"/>
      <c r="K19" s="29">
        <f t="shared" ref="K19:Q19" si="20">IF(ISERROR(MATCH(K$1,$S18:$Y18,0)),"",16-2*MATCH(K$1,$S18:$Y18,0))</f>
        <v>8</v>
      </c>
      <c r="L19" s="29">
        <f t="shared" si="20"/>
        <v>12</v>
      </c>
      <c r="M19" s="29" t="str">
        <f t="shared" si="20"/>
        <v/>
      </c>
      <c r="N19" s="29">
        <f t="shared" si="20"/>
        <v>14</v>
      </c>
      <c r="O19" s="29">
        <f t="shared" si="20"/>
        <v>6</v>
      </c>
      <c r="P19" s="29">
        <f t="shared" si="20"/>
        <v>4</v>
      </c>
      <c r="Q19" s="38">
        <f t="shared" si="20"/>
        <v>10</v>
      </c>
      <c r="R19" s="17"/>
      <c r="S19" s="17"/>
      <c r="T19" s="17"/>
      <c r="U19" s="17"/>
      <c r="V19" s="17"/>
      <c r="W19" s="17"/>
      <c r="X19" s="17"/>
      <c r="Y19" s="17"/>
    </row>
    <row r="20" spans="1:25" ht="14.4" x14ac:dyDescent="0.25">
      <c r="A20" s="88" t="s">
        <v>22</v>
      </c>
      <c r="B20" s="88" t="s">
        <v>21</v>
      </c>
      <c r="C20" s="31" t="s">
        <v>54</v>
      </c>
      <c r="D20" s="31" t="s">
        <v>58</v>
      </c>
      <c r="E20" s="31" t="s">
        <v>60</v>
      </c>
      <c r="F20" s="31" t="s">
        <v>55</v>
      </c>
      <c r="G20" s="31" t="s">
        <v>59</v>
      </c>
      <c r="H20" s="31"/>
      <c r="I20" s="31"/>
      <c r="J20" s="45"/>
      <c r="K20" s="33"/>
      <c r="L20" s="34"/>
      <c r="M20" s="34"/>
      <c r="N20" s="34"/>
      <c r="O20" s="35"/>
      <c r="P20" s="34"/>
      <c r="Q20" s="40"/>
      <c r="R20" s="18"/>
      <c r="S20" s="17" t="str">
        <f t="shared" ref="S20:Y20" si="21">IF(C20="","",C20)</f>
        <v>Brighton</v>
      </c>
      <c r="T20" s="17" t="str">
        <f t="shared" si="21"/>
        <v>Lewes</v>
      </c>
      <c r="U20" s="17" t="str">
        <f t="shared" si="21"/>
        <v>Worthing</v>
      </c>
      <c r="V20" s="17" t="str">
        <f t="shared" si="21"/>
        <v>Crawley</v>
      </c>
      <c r="W20" s="17" t="str">
        <f t="shared" si="21"/>
        <v>Phoenix</v>
      </c>
      <c r="X20" s="17" t="str">
        <f t="shared" si="21"/>
        <v/>
      </c>
      <c r="Y20" s="17" t="str">
        <f t="shared" si="21"/>
        <v/>
      </c>
    </row>
    <row r="21" spans="1:25" ht="14.4" x14ac:dyDescent="0.25">
      <c r="A21" s="84"/>
      <c r="B21" s="84"/>
      <c r="C21" s="28">
        <v>55.1</v>
      </c>
      <c r="D21" s="28">
        <v>57.7</v>
      </c>
      <c r="E21" s="28">
        <v>58.1</v>
      </c>
      <c r="F21" s="28">
        <v>59.7</v>
      </c>
      <c r="G21" s="28">
        <v>64.400000000000006</v>
      </c>
      <c r="H21" s="28"/>
      <c r="I21" s="28"/>
      <c r="J21" s="44"/>
      <c r="K21" s="29">
        <f t="shared" ref="K21:Q21" si="22">IF(ISERROR(MATCH(K$1,$S20:$Y20,0)),"",16-2*MATCH(K$1,$S20:$Y20,0))</f>
        <v>14</v>
      </c>
      <c r="L21" s="29">
        <f t="shared" si="22"/>
        <v>8</v>
      </c>
      <c r="M21" s="29" t="str">
        <f t="shared" si="22"/>
        <v/>
      </c>
      <c r="N21" s="29" t="str">
        <f t="shared" si="22"/>
        <v/>
      </c>
      <c r="O21" s="29">
        <f t="shared" si="22"/>
        <v>12</v>
      </c>
      <c r="P21" s="29">
        <f t="shared" si="22"/>
        <v>6</v>
      </c>
      <c r="Q21" s="38">
        <f t="shared" si="22"/>
        <v>10</v>
      </c>
      <c r="R21" s="17"/>
      <c r="S21" s="17"/>
      <c r="T21" s="17"/>
      <c r="U21" s="17"/>
      <c r="V21" s="17"/>
      <c r="W21" s="17"/>
      <c r="X21" s="17"/>
      <c r="Y21" s="17"/>
    </row>
    <row r="22" spans="1:25" ht="14.4" x14ac:dyDescent="0.25">
      <c r="A22" s="88" t="s">
        <v>23</v>
      </c>
      <c r="B22" s="88" t="s">
        <v>17</v>
      </c>
      <c r="C22" s="31">
        <v>11</v>
      </c>
      <c r="D22" s="31">
        <v>41</v>
      </c>
      <c r="E22" s="31">
        <v>267</v>
      </c>
      <c r="F22" s="31">
        <v>172</v>
      </c>
      <c r="G22" s="31">
        <v>214</v>
      </c>
      <c r="H22" s="31"/>
      <c r="I22" s="59"/>
      <c r="J22" s="45"/>
      <c r="K22" s="62"/>
      <c r="L22" s="32"/>
      <c r="M22" s="32"/>
      <c r="N22" s="32"/>
      <c r="O22" s="32"/>
      <c r="P22" s="32"/>
      <c r="Q22" s="39"/>
      <c r="R22" s="20"/>
      <c r="S22" s="20" t="str" cm="1">
        <f t="array" ref="S22">IF(C22="","",INDEX($K$1:$Q$1,ROUNDUP(C22/40,0)))</f>
        <v>Brighton</v>
      </c>
      <c r="T22" s="20" t="str" cm="1">
        <f t="array" ref="T22">IF(D22="","",INDEX($K$1:$Q$1,ROUNDUP(D22/40,0)))</f>
        <v>Crawley</v>
      </c>
      <c r="U22" s="20" t="str" cm="1">
        <f t="array" ref="U22">IF(E22="","",INDEX($K$1:$Q$1,ROUNDUP(E22/40,0)))</f>
        <v>Worthing</v>
      </c>
      <c r="V22" s="20" t="str" cm="1">
        <f t="array" ref="V22">IF(F22="","",INDEX($K$1:$Q$1,ROUNDUP(F22/40,0)))</f>
        <v>Lewes</v>
      </c>
      <c r="W22" s="20" t="str" cm="1">
        <f t="array" ref="W22">IF(G22="","",INDEX($K$1:$Q$1,ROUNDUP(G22/40,0)))</f>
        <v>Phoenix</v>
      </c>
      <c r="X22" s="20" t="str" cm="1">
        <f t="array" ref="X22">IF(H22="","",INDEX($K$1:$Q$1,ROUNDUP(H22/40,0)))</f>
        <v/>
      </c>
      <c r="Y22" s="20" t="str" cm="1">
        <f t="array" ref="Y22">IF(I22="","",INDEX($K$1:$Q$1,ROUNDUP(I22/40,0)))</f>
        <v/>
      </c>
    </row>
    <row r="23" spans="1:25" ht="14.4" x14ac:dyDescent="0.25">
      <c r="A23" s="83"/>
      <c r="B23" s="83"/>
      <c r="C23" s="26" t="str">
        <f>IF(C22="","",IF(ISERROR(VLOOKUP(C22,Athletes!$A:$B,2,FALSE)),"?",VLOOKUP(C22,Athletes!$A:$B,2,FALSE)))</f>
        <v>Isaac Machin</v>
      </c>
      <c r="D23" s="26" t="str">
        <f>IF(D22="","",IF(ISERROR(VLOOKUP(D22,Athletes!$A:$B,2,FALSE)),"?",VLOOKUP(D22,Athletes!$A:$B,2,FALSE)))</f>
        <v>Oliver Aylward</v>
      </c>
      <c r="E23" s="26" t="str">
        <f>IF(E22="","",IF(ISERROR(VLOOKUP(E22,Athletes!$A:$B,2,FALSE)),"?",VLOOKUP(E22,Athletes!$A:$B,2,FALSE)))</f>
        <v>Leighton Norman</v>
      </c>
      <c r="F23" s="26" t="str">
        <f>IF(F22="","",IF(ISERROR(VLOOKUP(F22,Athletes!$A:$B,2,FALSE)),"?",VLOOKUP(F22,Athletes!$A:$B,2,FALSE)))</f>
        <v>Oscar Fermor-McGhie</v>
      </c>
      <c r="G23" s="26" t="str">
        <f>IF(G22="","",IF(ISERROR(VLOOKUP(G22,Athletes!$A:$B,2,FALSE)),"?",VLOOKUP(G22,Athletes!$A:$B,2,FALSE)))</f>
        <v>Matthew Cheeseman</v>
      </c>
      <c r="H23" s="26" t="str">
        <f>IF(H22="","",IF(ISERROR(VLOOKUP(H22,Athletes!$A:$B,2,FALSE)),"?",VLOOKUP(H22,Athletes!$A:$B,2,FALSE)))</f>
        <v/>
      </c>
      <c r="I23" s="56" t="str">
        <f>IF(I22="","",IF(ISERROR(VLOOKUP(I22,Athletes!$A:$B,2,FALSE)),"?",VLOOKUP(I22,Athletes!$A:$B,2,FALSE)))</f>
        <v/>
      </c>
      <c r="J23" s="43"/>
      <c r="K23" s="63"/>
      <c r="L23" s="26"/>
      <c r="M23" s="26"/>
      <c r="N23" s="26"/>
      <c r="O23" s="26"/>
      <c r="P23" s="26"/>
      <c r="Q23" s="36"/>
      <c r="R23" s="20"/>
      <c r="S23" s="20"/>
      <c r="T23" s="20"/>
      <c r="U23" s="20"/>
      <c r="V23" s="20"/>
      <c r="W23" s="20"/>
      <c r="X23" s="20"/>
      <c r="Y23" s="20"/>
    </row>
    <row r="24" spans="1:25" ht="14.4" x14ac:dyDescent="0.25">
      <c r="A24" s="83"/>
      <c r="B24" s="83"/>
      <c r="C24" s="26" t="str">
        <f>IF(C22="","",IF(ISERROR(VLOOKUP(C22,Athletes!$A:$C,3,FALSE)),"?",VLOOKUP(C22,Athletes!$A:$C,3,FALSE)))</f>
        <v>Brighton</v>
      </c>
      <c r="D24" s="26" t="str">
        <f>IF(D22="","",IF(ISERROR(VLOOKUP(D22,Athletes!$A:$C,3,FALSE)),"?",VLOOKUP(D22,Athletes!$A:$C,3,FALSE)))</f>
        <v>Crawley</v>
      </c>
      <c r="E24" s="26" t="str">
        <f>IF(E22="","",IF(ISERROR(VLOOKUP(E22,Athletes!$A:$C,3,FALSE)),"?",VLOOKUP(E22,Athletes!$A:$C,3,FALSE)))</f>
        <v>Worthing</v>
      </c>
      <c r="F24" s="26" t="str">
        <f>IF(F22="","",IF(ISERROR(VLOOKUP(F22,Athletes!$A:$C,3,FALSE)),"?",VLOOKUP(F22,Athletes!$A:$C,3,FALSE)))</f>
        <v>Lewes</v>
      </c>
      <c r="G24" s="26" t="str">
        <f>IF(G22="","",IF(ISERROR(VLOOKUP(G22,Athletes!$A:$C,3,FALSE)),"?",VLOOKUP(G22,Athletes!$A:$C,3,FALSE)))</f>
        <v>Phoenix</v>
      </c>
      <c r="H24" s="26" t="str">
        <f>IF(H22="","",IF(ISERROR(VLOOKUP(H22,Athletes!$A:$C,3,FALSE)),"?",VLOOKUP(H22,Athletes!$A:$C,3,FALSE)))</f>
        <v/>
      </c>
      <c r="I24" s="26" t="str">
        <f>IF(I22="","",IF(ISERROR(VLOOKUP(I22,Athletes!$A:$C,3,FALSE)),"?",VLOOKUP(I22,Athletes!$A:$C,3,FALSE)))</f>
        <v/>
      </c>
      <c r="J24" s="43"/>
      <c r="K24" s="63"/>
      <c r="L24" s="26"/>
      <c r="M24" s="26"/>
      <c r="N24" s="26"/>
      <c r="O24" s="26"/>
      <c r="P24" s="26"/>
      <c r="Q24" s="36"/>
      <c r="R24" s="20"/>
      <c r="S24" s="20"/>
      <c r="T24" s="20"/>
      <c r="U24" s="20"/>
      <c r="V24" s="20"/>
      <c r="W24" s="20"/>
      <c r="X24" s="20"/>
      <c r="Y24" s="20"/>
    </row>
    <row r="25" spans="1:25" ht="14.4" x14ac:dyDescent="0.25">
      <c r="A25" s="83"/>
      <c r="B25" s="84"/>
      <c r="C25" s="28">
        <v>1.95</v>
      </c>
      <c r="D25" s="28">
        <v>1.93</v>
      </c>
      <c r="E25" s="28">
        <v>1.74</v>
      </c>
      <c r="F25" s="28">
        <v>1.7</v>
      </c>
      <c r="G25" s="28">
        <v>1.54</v>
      </c>
      <c r="H25" s="28"/>
      <c r="I25" s="60"/>
      <c r="J25" s="43"/>
      <c r="K25" s="64">
        <f>IF(ISERROR(MATCH(K$1,$S22:$Y22,0)),"",8-MATCH(K$1,$S22:$Y22,0))</f>
        <v>7</v>
      </c>
      <c r="L25" s="29">
        <f t="shared" ref="L25" si="23">IF(ISERROR(MATCH(L$1,$S22:$Y22,0)),"",8-MATCH(L$1,$S22:$Y22,0))</f>
        <v>6</v>
      </c>
      <c r="M25" s="29" t="str">
        <f t="shared" ref="M25" si="24">IF(ISERROR(MATCH(M$1,$S22:$Y22,0)),"",8-MATCH(M$1,$S22:$Y22,0))</f>
        <v/>
      </c>
      <c r="N25" s="29" t="str">
        <f t="shared" ref="N25" si="25">IF(ISERROR(MATCH(N$1,$S22:$Y22,0)),"",8-MATCH(N$1,$S22:$Y22,0))</f>
        <v/>
      </c>
      <c r="O25" s="29">
        <f t="shared" ref="O25" si="26">IF(ISERROR(MATCH(O$1,$S22:$Y22,0)),"",8-MATCH(O$1,$S22:$Y22,0))</f>
        <v>4</v>
      </c>
      <c r="P25" s="29">
        <f t="shared" ref="P25" si="27">IF(ISERROR(MATCH(P$1,$S22:$Y22,0)),"",8-MATCH(P$1,$S22:$Y22,0))</f>
        <v>3</v>
      </c>
      <c r="Q25" s="38">
        <f t="shared" ref="Q25" si="28">IF(ISERROR(MATCH(Q$1,$S22:$Y22,0)),"",8-MATCH(Q$1,$S22:$Y22,0))</f>
        <v>5</v>
      </c>
      <c r="R25" s="17"/>
    </row>
    <row r="26" spans="1:25" ht="14.4" x14ac:dyDescent="0.25">
      <c r="A26" s="83"/>
      <c r="B26" s="83" t="s">
        <v>18</v>
      </c>
      <c r="C26" s="27">
        <v>12</v>
      </c>
      <c r="D26" s="27">
        <v>270</v>
      </c>
      <c r="E26" s="27">
        <v>46</v>
      </c>
      <c r="F26" s="27">
        <v>173</v>
      </c>
      <c r="G26" s="27">
        <v>213</v>
      </c>
      <c r="H26" s="27"/>
      <c r="I26" s="27"/>
      <c r="J26" s="43"/>
      <c r="K26" s="26"/>
      <c r="L26" s="26"/>
      <c r="M26" s="26"/>
      <c r="N26" s="26"/>
      <c r="O26" s="26"/>
      <c r="P26" s="26"/>
      <c r="Q26" s="36"/>
      <c r="R26" s="20"/>
      <c r="S26" s="20" t="str" cm="1">
        <f t="array" ref="S26">IF(C26="","",INDEX($K$1:$Q$1,ROUNDUP(C26/40,0)))</f>
        <v>Brighton</v>
      </c>
      <c r="T26" s="20" t="str" cm="1">
        <f t="array" ref="T26">IF(D26="","",INDEX($K$1:$Q$1,ROUNDUP(D26/40,0)))</f>
        <v>Worthing</v>
      </c>
      <c r="U26" s="20" t="str" cm="1">
        <f t="array" ref="U26">IF(E26="","",INDEX($K$1:$Q$1,ROUNDUP(E26/40,0)))</f>
        <v>Crawley</v>
      </c>
      <c r="V26" s="20" t="str" cm="1">
        <f t="array" ref="V26">IF(F26="","",INDEX($K$1:$Q$1,ROUNDUP(F26/40,0)))</f>
        <v>Lewes</v>
      </c>
      <c r="W26" s="20" t="str" cm="1">
        <f t="array" ref="W26">IF(G26="","",INDEX($K$1:$Q$1,ROUNDUP(G26/40,0)))</f>
        <v>Phoenix</v>
      </c>
      <c r="X26" s="20" t="str" cm="1">
        <f t="array" ref="X26">IF(H26="","",INDEX($K$1:$Q$1,ROUNDUP(H26/40,0)))</f>
        <v/>
      </c>
      <c r="Y26" s="20" t="str" cm="1">
        <f t="array" ref="Y26">IF(I26="","",INDEX($K$1:$Q$1,ROUNDUP(I26/40,0)))</f>
        <v/>
      </c>
    </row>
    <row r="27" spans="1:25" ht="14.4" x14ac:dyDescent="0.25">
      <c r="A27" s="83"/>
      <c r="B27" s="83"/>
      <c r="C27" s="26" t="str">
        <f>IF(C26="","",IF(ISERROR(VLOOKUP(C26,Athletes!$A:$B,2,FALSE)),"?",VLOOKUP(C26,Athletes!$A:$B,2,FALSE)))</f>
        <v>Tommy Batchelor</v>
      </c>
      <c r="D27" s="26" t="str">
        <f>IF(D26="","",IF(ISERROR(VLOOKUP(D26,Athletes!$A:$B,2,FALSE)),"?",VLOOKUP(D26,Athletes!$A:$B,2,FALSE)))</f>
        <v>Bertie Andrews</v>
      </c>
      <c r="E27" s="26" t="str">
        <f>IF(E26="","",IF(ISERROR(VLOOKUP(E26,Athletes!$A:$B,2,FALSE)),"?",VLOOKUP(E26,Athletes!$A:$B,2,FALSE)))</f>
        <v>Alfie Prior</v>
      </c>
      <c r="F27" s="26" t="str">
        <f>IF(F26="","",IF(ISERROR(VLOOKUP(F26,Athletes!$A:$B,2,FALSE)),"?",VLOOKUP(F26,Athletes!$A:$B,2,FALSE)))</f>
        <v>Bill Scott</v>
      </c>
      <c r="G27" s="26" t="str">
        <f>IF(G26="","",IF(ISERROR(VLOOKUP(G26,Athletes!$A:$B,2,FALSE)),"?",VLOOKUP(G26,Athletes!$A:$B,2,FALSE)))</f>
        <v>Christopher Cheeseman</v>
      </c>
      <c r="H27" s="26" t="str">
        <f>IF(H26="","",IF(ISERROR(VLOOKUP(H26,Athletes!$A:$B,2,FALSE)),"?",VLOOKUP(H26,Athletes!$A:$B,2,FALSE)))</f>
        <v/>
      </c>
      <c r="I27" s="56" t="str">
        <f>IF(I26="","",IF(ISERROR(VLOOKUP(I26,Athletes!$A:$B,2,FALSE)),"?",VLOOKUP(I26,Athletes!$A:$B,2,FALSE)))</f>
        <v/>
      </c>
      <c r="J27" s="43"/>
      <c r="K27" s="26"/>
      <c r="L27" s="26"/>
      <c r="M27" s="26"/>
      <c r="N27" s="26"/>
      <c r="O27" s="26"/>
      <c r="P27" s="26"/>
      <c r="Q27" s="36"/>
      <c r="R27" s="20"/>
      <c r="S27" s="20"/>
      <c r="T27" s="20"/>
      <c r="U27" s="20"/>
      <c r="V27" s="20"/>
      <c r="W27" s="20"/>
      <c r="X27" s="20"/>
      <c r="Y27" s="20"/>
    </row>
    <row r="28" spans="1:25" ht="14.4" x14ac:dyDescent="0.25">
      <c r="A28" s="83"/>
      <c r="B28" s="83"/>
      <c r="C28" s="26" t="str">
        <f>IF(C26="","",IF(ISERROR(VLOOKUP(C26,Athletes!$A:$C,3,FALSE)),"?",VLOOKUP(C26,Athletes!$A:$C,3,FALSE)))</f>
        <v>Brighton</v>
      </c>
      <c r="D28" s="26" t="str">
        <f>IF(D26="","",IF(ISERROR(VLOOKUP(D26,Athletes!$A:$C,3,FALSE)),"?",VLOOKUP(D26,Athletes!$A:$C,3,FALSE)))</f>
        <v>Worthing</v>
      </c>
      <c r="E28" s="26" t="str">
        <f>IF(E26="","",IF(ISERROR(VLOOKUP(E26,Athletes!$A:$C,3,FALSE)),"?",VLOOKUP(E26,Athletes!$A:$C,3,FALSE)))</f>
        <v>Crawley</v>
      </c>
      <c r="F28" s="26" t="str">
        <f>IF(F26="","",IF(ISERROR(VLOOKUP(F26,Athletes!$A:$C,3,FALSE)),"?",VLOOKUP(F26,Athletes!$A:$C,3,FALSE)))</f>
        <v>Lewes</v>
      </c>
      <c r="G28" s="26" t="str">
        <f>IF(G26="","",IF(ISERROR(VLOOKUP(G26,Athletes!$A:$C,3,FALSE)),"?",VLOOKUP(G26,Athletes!$A:$C,3,FALSE)))</f>
        <v>Phoenix</v>
      </c>
      <c r="H28" s="26" t="str">
        <f>IF(H26="","",IF(ISERROR(VLOOKUP(H26,Athletes!$A:$C,3,FALSE)),"?",VLOOKUP(H26,Athletes!$A:$C,3,FALSE)))</f>
        <v/>
      </c>
      <c r="I28" s="26"/>
      <c r="J28" s="43"/>
      <c r="K28" s="26"/>
      <c r="L28" s="26"/>
      <c r="M28" s="26"/>
      <c r="N28" s="26"/>
      <c r="O28" s="26"/>
      <c r="P28" s="26"/>
      <c r="Q28" s="36"/>
      <c r="R28" s="20"/>
      <c r="S28" s="20"/>
      <c r="T28" s="20"/>
      <c r="U28" s="20"/>
      <c r="V28" s="20"/>
      <c r="W28" s="20"/>
      <c r="X28" s="20"/>
      <c r="Y28" s="20"/>
    </row>
    <row r="29" spans="1:25" ht="14.4" x14ac:dyDescent="0.25">
      <c r="A29" s="84"/>
      <c r="B29" s="84"/>
      <c r="C29" s="28">
        <v>1.9</v>
      </c>
      <c r="D29" s="28">
        <v>1.71</v>
      </c>
      <c r="E29" s="28">
        <v>1.69</v>
      </c>
      <c r="F29" s="28">
        <v>1.63</v>
      </c>
      <c r="G29" s="28">
        <v>1.43</v>
      </c>
      <c r="H29" s="28"/>
      <c r="I29" s="28"/>
      <c r="J29" s="44"/>
      <c r="K29" s="29">
        <f>IF(ISERROR(MATCH(K$1,$S26:$Y26,0)),"",8-MATCH(K$1,$S26:$Y26,0))</f>
        <v>7</v>
      </c>
      <c r="L29" s="29">
        <f t="shared" ref="L29" si="29">IF(ISERROR(MATCH(L$1,$S26:$Y26,0)),"",8-MATCH(L$1,$S26:$Y26,0))</f>
        <v>5</v>
      </c>
      <c r="M29" s="29" t="str">
        <f t="shared" ref="M29" si="30">IF(ISERROR(MATCH(M$1,$S26:$Y26,0)),"",8-MATCH(M$1,$S26:$Y26,0))</f>
        <v/>
      </c>
      <c r="N29" s="29" t="str">
        <f t="shared" ref="N29" si="31">IF(ISERROR(MATCH(N$1,$S26:$Y26,0)),"",8-MATCH(N$1,$S26:$Y26,0))</f>
        <v/>
      </c>
      <c r="O29" s="29">
        <f t="shared" ref="O29" si="32">IF(ISERROR(MATCH(O$1,$S26:$Y26,0)),"",8-MATCH(O$1,$S26:$Y26,0))</f>
        <v>4</v>
      </c>
      <c r="P29" s="29">
        <f t="shared" ref="P29" si="33">IF(ISERROR(MATCH(P$1,$S26:$Y26,0)),"",8-MATCH(P$1,$S26:$Y26,0))</f>
        <v>3</v>
      </c>
      <c r="Q29" s="38">
        <f t="shared" ref="Q29" si="34">IF(ISERROR(MATCH(Q$1,$S26:$Y26,0)),"",8-MATCH(Q$1,$S26:$Y26,0))</f>
        <v>6</v>
      </c>
      <c r="R29" s="17"/>
    </row>
    <row r="30" spans="1:25" ht="14.4" x14ac:dyDescent="0.25">
      <c r="A30" s="83" t="s">
        <v>24</v>
      </c>
      <c r="B30" s="88" t="s">
        <v>17</v>
      </c>
      <c r="C30" s="31">
        <v>14</v>
      </c>
      <c r="D30" s="31">
        <v>173</v>
      </c>
      <c r="E30" s="61">
        <v>268</v>
      </c>
      <c r="F30" s="31">
        <v>45</v>
      </c>
      <c r="G30" s="31">
        <v>221</v>
      </c>
      <c r="H30" s="31"/>
      <c r="I30" s="59"/>
      <c r="J30" s="43"/>
      <c r="K30" s="62"/>
      <c r="L30" s="32"/>
      <c r="M30" s="32"/>
      <c r="N30" s="32"/>
      <c r="O30" s="32"/>
      <c r="P30" s="32"/>
      <c r="Q30" s="39"/>
      <c r="R30" s="20"/>
      <c r="S30" s="20" t="str" cm="1">
        <f t="array" ref="S30">IF(C30="","",INDEX($K$1:$Q$1,ROUNDUP(C30/40,0)))</f>
        <v>Brighton</v>
      </c>
      <c r="T30" s="20" t="str" cm="1">
        <f t="array" ref="T30">IF(D30="","",INDEX($K$1:$Q$1,ROUNDUP(D30/40,0)))</f>
        <v>Lewes</v>
      </c>
      <c r="U30" s="20" t="str" cm="1">
        <f t="array" ref="U30">IF(E30="","",INDEX($K$1:$Q$1,ROUNDUP(E30/40,0)))</f>
        <v>Worthing</v>
      </c>
      <c r="V30" s="20" t="str" cm="1">
        <f t="array" ref="V30">IF(F30="","",INDEX($K$1:$Q$1,ROUNDUP(F30/40,0)))</f>
        <v>Crawley</v>
      </c>
      <c r="W30" s="20" t="str" cm="1">
        <f t="array" ref="W30">IF(G30="","",INDEX($K$1:$Q$1,ROUNDUP(G30/40,0)))</f>
        <v>Phoenix</v>
      </c>
      <c r="X30" s="20" t="str" cm="1">
        <f t="array" ref="X30">IF(H30="","",INDEX($K$1:$Q$1,ROUNDUP(H30/40,0)))</f>
        <v/>
      </c>
      <c r="Y30" s="20" t="str" cm="1">
        <f t="array" ref="Y30">IF(I30="","",INDEX($K$1:$Q$1,ROUNDUP(I30/40,0)))</f>
        <v/>
      </c>
    </row>
    <row r="31" spans="1:25" ht="14.4" x14ac:dyDescent="0.25">
      <c r="A31" s="83"/>
      <c r="B31" s="83"/>
      <c r="C31" s="26" t="str">
        <f>IF(C30="","",IF(ISERROR(VLOOKUP(C30,Athletes!$A:$B,2,FALSE)),"?",VLOOKUP(C30,Athletes!$A:$B,2,FALSE)))</f>
        <v>Arthur Rogers</v>
      </c>
      <c r="D31" s="26" t="str">
        <f>IF(D30="","",IF(ISERROR(VLOOKUP(D30,Athletes!$A:$B,2,FALSE)),"?",VLOOKUP(D30,Athletes!$A:$B,2,FALSE)))</f>
        <v>Bill Scott</v>
      </c>
      <c r="E31" s="26" t="str">
        <f>IF(E30="","",IF(ISERROR(VLOOKUP(E30,Athletes!$A:$B,2,FALSE)),"?",VLOOKUP(E30,Athletes!$A:$B,2,FALSE)))</f>
        <v>Luis Montero-Meredith</v>
      </c>
      <c r="F31" s="26" t="str">
        <f>IF(F30="","",IF(ISERROR(VLOOKUP(F30,Athletes!$A:$B,2,FALSE)),"?",VLOOKUP(F30,Athletes!$A:$B,2,FALSE)))</f>
        <v>Aaron Legrain</v>
      </c>
      <c r="G31" s="26" t="str">
        <f>IF(G30="","",IF(ISERROR(VLOOKUP(G30,Athletes!$A:$B,2,FALSE)),"?",VLOOKUP(G30,Athletes!$A:$B,2,FALSE)))</f>
        <v>Louis Cooper-Seel</v>
      </c>
      <c r="H31" s="26" t="str">
        <f>IF(H30="","",IF(ISERROR(VLOOKUP(H30,Athletes!$A:$B,2,FALSE)),"?",VLOOKUP(H30,Athletes!$A:$B,2,FALSE)))</f>
        <v/>
      </c>
      <c r="I31" s="56" t="str">
        <f>IF(I30="","",IF(ISERROR(VLOOKUP(I30,Athletes!$A:$B,2,FALSE)),"?",VLOOKUP(I30,Athletes!$A:$B,2,FALSE)))</f>
        <v/>
      </c>
      <c r="J31" s="43"/>
      <c r="K31" s="63"/>
      <c r="L31" s="26"/>
      <c r="M31" s="26"/>
      <c r="N31" s="26"/>
      <c r="O31" s="26"/>
      <c r="P31" s="26"/>
      <c r="Q31" s="36"/>
      <c r="R31" s="20"/>
      <c r="S31" s="20"/>
      <c r="T31" s="20"/>
      <c r="U31" s="20"/>
      <c r="V31" s="20"/>
      <c r="W31" s="20"/>
      <c r="X31" s="20"/>
      <c r="Y31" s="20"/>
    </row>
    <row r="32" spans="1:25" ht="14.4" x14ac:dyDescent="0.25">
      <c r="A32" s="83"/>
      <c r="B32" s="83"/>
      <c r="C32" s="26" t="str">
        <f>IF(C30="","",IF(ISERROR(VLOOKUP(C30,Athletes!$A:$C,3,FALSE)),"?",VLOOKUP(C30,Athletes!$A:$C,3,FALSE)))</f>
        <v>Brighton</v>
      </c>
      <c r="D32" s="26" t="str">
        <f>IF(D30="","",IF(ISERROR(VLOOKUP(D30,Athletes!$A:$C,3,FALSE)),"?",VLOOKUP(D30,Athletes!$A:$C,3,FALSE)))</f>
        <v>Lewes</v>
      </c>
      <c r="E32" s="26" t="str">
        <f>IF(E30="","",IF(ISERROR(VLOOKUP(E30,Athletes!$A:$C,3,FALSE)),"?",VLOOKUP(E30,Athletes!$A:$C,3,FALSE)))</f>
        <v>Worthing</v>
      </c>
      <c r="F32" s="26" t="str">
        <f>IF(F30="","",IF(ISERROR(VLOOKUP(F30,Athletes!$A:$C,3,FALSE)),"?",VLOOKUP(F30,Athletes!$A:$C,3,FALSE)))</f>
        <v>Crawley</v>
      </c>
      <c r="G32" s="26" t="str">
        <f>IF(G30="","",IF(ISERROR(VLOOKUP(G30,Athletes!$A:$C,3,FALSE)),"?",VLOOKUP(G30,Athletes!$A:$C,3,FALSE)))</f>
        <v>Phoenix</v>
      </c>
      <c r="H32" s="26" t="str">
        <f>IF(H30="","",IF(ISERROR(VLOOKUP(H30,Athletes!$A:$C,3,FALSE)),"?",VLOOKUP(H30,Athletes!$A:$C,3,FALSE)))</f>
        <v/>
      </c>
      <c r="I32" s="26" t="str">
        <f>IF(I30="","",IF(ISERROR(VLOOKUP(I30,Athletes!$A:$C,3,FALSE)),"?",VLOOKUP(I30,Athletes!$A:$C,3,FALSE)))</f>
        <v/>
      </c>
      <c r="J32" s="43"/>
      <c r="K32" s="63"/>
      <c r="L32" s="26"/>
      <c r="M32" s="26"/>
      <c r="N32" s="26"/>
      <c r="O32" s="26"/>
      <c r="P32" s="26"/>
      <c r="Q32" s="36"/>
      <c r="R32" s="20"/>
      <c r="S32" s="20"/>
      <c r="T32" s="20"/>
      <c r="U32" s="20"/>
      <c r="V32" s="20"/>
      <c r="W32" s="20"/>
      <c r="X32" s="20"/>
      <c r="Y32" s="20"/>
    </row>
    <row r="33" spans="1:25" ht="14.4" x14ac:dyDescent="0.25">
      <c r="A33" s="83"/>
      <c r="B33" s="84"/>
      <c r="C33" s="28">
        <v>48</v>
      </c>
      <c r="D33" s="28">
        <v>48</v>
      </c>
      <c r="E33" s="28">
        <v>48</v>
      </c>
      <c r="F33" s="28">
        <v>41</v>
      </c>
      <c r="G33" s="28">
        <v>33</v>
      </c>
      <c r="H33" s="28"/>
      <c r="I33" s="60"/>
      <c r="J33" s="43"/>
      <c r="K33" s="64">
        <f t="shared" ref="K33:Q33" si="35">IF(ISERROR(MATCH(K$1,$S30:$Y30,0)),"",8-MATCH(K$1,$S30:$Y30,0)+IF(ISERROR(MATCH(K$1,$S30:$Y30,0)),0,INDEX($S33:$Y33,1,MATCH(K$1,$S30:$Y30,0))))</f>
        <v>6</v>
      </c>
      <c r="L33" s="29">
        <f t="shared" si="35"/>
        <v>4</v>
      </c>
      <c r="M33" s="29" t="str">
        <f t="shared" si="35"/>
        <v/>
      </c>
      <c r="N33" s="29" t="str">
        <f t="shared" si="35"/>
        <v/>
      </c>
      <c r="O33" s="29">
        <f t="shared" si="35"/>
        <v>6</v>
      </c>
      <c r="P33" s="29">
        <f t="shared" si="35"/>
        <v>3</v>
      </c>
      <c r="Q33" s="38">
        <f t="shared" si="35"/>
        <v>6</v>
      </c>
      <c r="R33" s="17"/>
      <c r="S33" s="20">
        <f>IF(C30="","",IF(INDEX($C33:$I33,1,MATCH(S30,$S30:$Y30,0))=INDEX($C33:$I33,1,MATCH(T30,$S30:$Y30,0)),-0.5,0)+IF(INDEX($C33:$I33,1,MATCH(S30,$S30:$Y30,0))=INDEX($C33:$I33,1,MATCH(U30,$S30:$Y30,0)),-0.5,0))</f>
        <v>-1</v>
      </c>
      <c r="T33" s="20">
        <f>IF(D30="","",IF(INDEX($C33:$I33,1,MATCH(T30,$S30:$Y30,0))=INDEX($C33:$I33,1,MATCH(S30,$S30:$Y30,0)),0.5,0)+IF(INDEX($C33:$I33,1,MATCH(T30,$S30:$Y30,0))=INDEX($C33:$I33,1,MATCH(U30,$S30:$Y30,0)),-0.5,0)+IF(INDEX($C33:$I33,1,MATCH(T30,$S30:$Y30,0))=INDEX($C33:$I33,1,MATCH(V30,$S30:$Y30,0)),-0.5,0))</f>
        <v>0</v>
      </c>
      <c r="U33" s="20">
        <f>IF(E30="","",IF(INDEX($C33:$I33,1,MATCH(U30,$S30:$Y30,0))=INDEX($C33:$I33,1,MATCH(S30,$S30:$Y30,0)),0.5,0)+IF(INDEX($C33:$I33,1,MATCH(U30,$S30:$Y30,0))=INDEX($C33:$I33,1,MATCH(T30,$S30:$Y30,0)),0.5,0)+IF(INDEX($C33:$I33,1,MATCH(U30,$S30:$Y30,0))=INDEX($C33:$I33,1,MATCH(V30,$S30:$Y30,0)),-0.5,0)+IF(INDEX($C33:$I33,1,MATCH(U30,$S30:$Y30,0))=INDEX($C33:$I33,1,MATCH(W30,$S30:$Y30,0)),-0.5,0))</f>
        <v>1</v>
      </c>
      <c r="V33" s="20">
        <f>IF(F30="","",IF(INDEX($C33:$I33,1,MATCH(V30,$S30:$Y30,0))=INDEX($C33:$I33,1,MATCH(T30,$S30:$Y30,0)),0.5,0)+IF(INDEX($C33:$I33,1,MATCH(V30,$S30:$Y30,0))=INDEX($C33:$I33,1,MATCH(U30,$S30:$Y30,0)),0.5,0)+IF(INDEX($C33:$I33,1,MATCH(V30,$S30:$Y30,0))=INDEX($C33:$I33,1,MATCH(W30,$S30:$Y30,0)),-0.5,0)+IF(INDEX($C33:$I33,1,MATCH(V30,$S30:$Y30,0))=INDEX($C33:$I33,1,MATCH(X30,$S30:$Y30,0)),-0.5,0))</f>
        <v>0</v>
      </c>
      <c r="W33" s="20">
        <f>IF(G30="","",IF(INDEX($C33:$I33,1,MATCH(W30,$S30:$Y30,0))=INDEX($C33:$I33,1,MATCH(U30,$S30:$Y30,0)),0.5,0)+IF(INDEX($C33:$I33,1,MATCH(W30,$S30:$Y30,0))=INDEX($C33:$I33,1,MATCH(V30,$S30:$Y30,0)),0.5,0)+IF(INDEX($C33:$I33,1,MATCH(W30,$S30:$Y30,0))=INDEX($C33:$I33,1,MATCH(X30,$S30:$Y30,0)),-0.5,0)+IF(INDEX($C33:$I33,1,MATCH(W30,$S30:$Y30,0))=INDEX($C33:$I33,1,MATCH(Y30,$S30:$Y30,0)),-0.5,0))</f>
        <v>0</v>
      </c>
      <c r="X33" s="20" t="str">
        <f>IF(H30="","",IF(INDEX($C33:$I33,1,MATCH(X30,$S30:$Y30,0))=INDEX($C33:$I33,1,MATCH(V30,$S30:$Y30,0)),0.5,0)+IF(INDEX($C33:$I33,1,MATCH(X30,$S30:$Y30,0))=INDEX($C33:$I33,1,MATCH(W30,$S30:$Y30,0)),0.5,0)+IF(INDEX($C33:$I33,1,MATCH(X30,$S30:$Y30,0))=INDEX($C33:$I33,1,MATCH(Y30,$S30:$Y30,0)),-0.5,0))</f>
        <v/>
      </c>
      <c r="Y33" s="20" t="str">
        <f>IF(I30="","",IF(INDEX($C33:$I33,1,MATCH(Y30,$S30:$Y30,0))=INDEX($C33:$I33,1,MATCH(W30,$S30:$Y30,0)),0.5,0)+IF(INDEX($C33:$I33,1,MATCH(Y30,$S30:$Y30,0))=INDEX($C33:$I33,1,MATCH(X30,$S30:$Y30,0)),0.5,0))</f>
        <v/>
      </c>
    </row>
    <row r="34" spans="1:25" ht="14.4" x14ac:dyDescent="0.25">
      <c r="A34" s="83"/>
      <c r="B34" s="83" t="s">
        <v>18</v>
      </c>
      <c r="C34" s="27">
        <v>270</v>
      </c>
      <c r="D34" s="27">
        <v>12</v>
      </c>
      <c r="E34" s="27">
        <v>174</v>
      </c>
      <c r="F34" s="27">
        <v>46</v>
      </c>
      <c r="G34" s="27">
        <v>205</v>
      </c>
      <c r="H34" s="27"/>
      <c r="I34" s="27"/>
      <c r="J34" s="43"/>
      <c r="K34" s="26"/>
      <c r="L34" s="26"/>
      <c r="M34" s="26"/>
      <c r="N34" s="26"/>
      <c r="O34" s="26"/>
      <c r="P34" s="26"/>
      <c r="Q34" s="36"/>
      <c r="R34" s="20"/>
      <c r="S34" s="20" t="str" cm="1">
        <f t="array" ref="S34">IF(C34="","",INDEX($K$1:$Q$1,ROUNDUP(C34/40,0)))</f>
        <v>Worthing</v>
      </c>
      <c r="T34" s="20" t="str" cm="1">
        <f t="array" ref="T34">IF(D34="","",INDEX($K$1:$Q$1,ROUNDUP(D34/40,0)))</f>
        <v>Brighton</v>
      </c>
      <c r="U34" s="20" t="str" cm="1">
        <f t="array" ref="U34">IF(E34="","",INDEX($K$1:$Q$1,ROUNDUP(E34/40,0)))</f>
        <v>Lewes</v>
      </c>
      <c r="V34" s="20" t="str" cm="1">
        <f t="array" ref="V34">IF(F34="","",INDEX($K$1:$Q$1,ROUNDUP(F34/40,0)))</f>
        <v>Crawley</v>
      </c>
      <c r="W34" s="20" t="str" cm="1">
        <f t="array" ref="W34">IF(G34="","",INDEX($K$1:$Q$1,ROUNDUP(G34/40,0)))</f>
        <v>Phoenix</v>
      </c>
      <c r="X34" s="20" t="str" cm="1">
        <f t="array" ref="X34">IF(H34="","",INDEX($K$1:$Q$1,ROUNDUP(H34/40,0)))</f>
        <v/>
      </c>
      <c r="Y34" s="20" t="str" cm="1">
        <f t="array" ref="Y34">IF(I34="","",INDEX($K$1:$Q$1,ROUNDUP(I34/40,0)))</f>
        <v/>
      </c>
    </row>
    <row r="35" spans="1:25" ht="14.4" x14ac:dyDescent="0.25">
      <c r="A35" s="83"/>
      <c r="B35" s="83"/>
      <c r="C35" s="26" t="str">
        <f>IF(C34="","",IF(ISERROR(VLOOKUP(C34,Athletes!$A:$B,2,FALSE)),"?",VLOOKUP(C34,Athletes!$A:$B,2,FALSE)))</f>
        <v>Bertie Andrews</v>
      </c>
      <c r="D35" s="26" t="str">
        <f>IF(D34="","",IF(ISERROR(VLOOKUP(D34,Athletes!$A:$B,2,FALSE)),"?",VLOOKUP(D34,Athletes!$A:$B,2,FALSE)))</f>
        <v>Tommy Batchelor</v>
      </c>
      <c r="E35" s="26" t="str">
        <f>IF(E34="","",IF(ISERROR(VLOOKUP(E34,Athletes!$A:$B,2,FALSE)),"?",VLOOKUP(E34,Athletes!$A:$B,2,FALSE)))</f>
        <v>Samuel Coe</v>
      </c>
      <c r="F35" s="26" t="str">
        <f>IF(F34="","",IF(ISERROR(VLOOKUP(F34,Athletes!$A:$B,2,FALSE)),"?",VLOOKUP(F34,Athletes!$A:$B,2,FALSE)))</f>
        <v>Alfie Prior</v>
      </c>
      <c r="G35" s="26" t="str">
        <f>IF(G34="","",IF(ISERROR(VLOOKUP(G34,Athletes!$A:$B,2,FALSE)),"?",VLOOKUP(G34,Athletes!$A:$B,2,FALSE)))</f>
        <v>Riley Lecheminant-Pay</v>
      </c>
      <c r="H35" s="26" t="str">
        <f>IF(H34="","",IF(ISERROR(VLOOKUP(H34,Athletes!$A:$B,2,FALSE)),"?",VLOOKUP(H34,Athletes!$A:$B,2,FALSE)))</f>
        <v/>
      </c>
      <c r="I35" s="56" t="str">
        <f>IF(I34="","",IF(ISERROR(VLOOKUP(I34,Athletes!$A:$B,2,FALSE)),"?",VLOOKUP(I34,Athletes!$A:$B,2,FALSE)))</f>
        <v/>
      </c>
      <c r="J35" s="43"/>
      <c r="K35" s="26"/>
      <c r="L35" s="26"/>
      <c r="M35" s="26"/>
      <c r="N35" s="26"/>
      <c r="O35" s="26"/>
      <c r="P35" s="26"/>
      <c r="Q35" s="36"/>
      <c r="R35" s="20"/>
      <c r="S35" s="20"/>
      <c r="T35" s="20"/>
      <c r="U35" s="20"/>
      <c r="V35" s="20"/>
      <c r="W35" s="20"/>
      <c r="X35" s="20"/>
      <c r="Y35" s="20"/>
    </row>
    <row r="36" spans="1:25" ht="14.4" x14ac:dyDescent="0.25">
      <c r="A36" s="83"/>
      <c r="B36" s="83"/>
      <c r="C36" s="26" t="str">
        <f>IF(C34="","",IF(ISERROR(VLOOKUP(C34,Athletes!$A:$C,3,FALSE)),"?",VLOOKUP(C34,Athletes!$A:$C,3,FALSE)))</f>
        <v>Worthing</v>
      </c>
      <c r="D36" s="26" t="str">
        <f>IF(D34="","",IF(ISERROR(VLOOKUP(D34,Athletes!$A:$C,3,FALSE)),"?",VLOOKUP(D34,Athletes!$A:$C,3,FALSE)))</f>
        <v>Brighton</v>
      </c>
      <c r="E36" s="26" t="str">
        <f>IF(E34="","",IF(ISERROR(VLOOKUP(E34,Athletes!$A:$C,3,FALSE)),"?",VLOOKUP(E34,Athletes!$A:$C,3,FALSE)))</f>
        <v>Lewes</v>
      </c>
      <c r="F36" s="26" t="str">
        <f>IF(F34="","",IF(ISERROR(VLOOKUP(F34,Athletes!$A:$C,3,FALSE)),"?",VLOOKUP(F34,Athletes!$A:$C,3,FALSE)))</f>
        <v>Crawley</v>
      </c>
      <c r="G36" s="26" t="str">
        <f>IF(G34="","",IF(ISERROR(VLOOKUP(G34,Athletes!$A:$C,3,FALSE)),"?",VLOOKUP(G34,Athletes!$A:$C,3,FALSE)))</f>
        <v>Phoenix</v>
      </c>
      <c r="H36" s="26"/>
      <c r="I36" s="26"/>
      <c r="J36" s="43"/>
      <c r="K36" s="26"/>
      <c r="L36" s="26"/>
      <c r="M36" s="26"/>
      <c r="N36" s="26"/>
      <c r="O36" s="26"/>
      <c r="P36" s="26"/>
      <c r="Q36" s="36"/>
      <c r="R36" s="20"/>
      <c r="S36" s="20"/>
      <c r="T36" s="20"/>
      <c r="U36" s="20"/>
      <c r="V36" s="20"/>
      <c r="W36" s="20"/>
      <c r="X36" s="20"/>
      <c r="Y36" s="20"/>
    </row>
    <row r="37" spans="1:25" ht="14.4" x14ac:dyDescent="0.25">
      <c r="A37" s="84"/>
      <c r="B37" s="84"/>
      <c r="C37" s="28">
        <v>44</v>
      </c>
      <c r="D37" s="28">
        <v>40</v>
      </c>
      <c r="E37" s="28">
        <v>38</v>
      </c>
      <c r="F37" s="28">
        <v>35</v>
      </c>
      <c r="G37" s="28">
        <v>28</v>
      </c>
      <c r="H37" s="28"/>
      <c r="I37" s="28"/>
      <c r="J37" s="44"/>
      <c r="K37" s="29">
        <f t="shared" ref="K37:Q37" si="36">IF(ISERROR(MATCH(K$1,$S34:$Y34,0)),"",8-MATCH(K$1,$S34:$Y34,0)+IF(ISERROR(MATCH(K$1,$S34:$Y34,0)),0,INDEX($S37:$Y37,1,MATCH(K$1,$S34:$Y34,0))))</f>
        <v>6</v>
      </c>
      <c r="L37" s="29">
        <f t="shared" si="36"/>
        <v>4</v>
      </c>
      <c r="M37" s="29" t="str">
        <f t="shared" si="36"/>
        <v/>
      </c>
      <c r="N37" s="29" t="str">
        <f t="shared" si="36"/>
        <v/>
      </c>
      <c r="O37" s="29">
        <f t="shared" si="36"/>
        <v>5</v>
      </c>
      <c r="P37" s="29">
        <f t="shared" si="36"/>
        <v>3</v>
      </c>
      <c r="Q37" s="38">
        <f t="shared" si="36"/>
        <v>7</v>
      </c>
      <c r="R37" s="17"/>
      <c r="S37" s="20">
        <f>IF(C34="","",IF(INDEX($C37:$I37,1,MATCH(S34,$S34:$Y34,0))=INDEX($C37:$I37,1,MATCH(T34,$S34:$Y34,0)),-0.5,0)+IF(INDEX($C37:$I37,1,MATCH(S34,$S34:$Y34,0))=INDEX($C37:$I37,1,MATCH(U34,$S34:$Y34,0)),-0.5,0))</f>
        <v>0</v>
      </c>
      <c r="T37" s="20">
        <f>IF(D34="","",IF(INDEX($C37:$I37,1,MATCH(T34,$S34:$Y34,0))=INDEX($C37:$I37,1,MATCH(S34,$S34:$Y34,0)),0.5,0)+IF(INDEX($C37:$I37,1,MATCH(T34,$S34:$Y34,0))=INDEX($C37:$I37,1,MATCH(U34,$S34:$Y34,0)),-0.5,0)+IF(INDEX($C37:$I37,1,MATCH(T34,$S34:$Y34,0))=INDEX($C37:$I37,1,MATCH(V34,$S34:$Y34,0)),-0.5,0))</f>
        <v>0</v>
      </c>
      <c r="U37" s="20">
        <f>IF(E34="","",IF(INDEX($C37:$I37,1,MATCH(U34,$S34:$Y34,0))=INDEX($C37:$I37,1,MATCH(S34,$S34:$Y34,0)),0.5,0)+IF(INDEX($C37:$I37,1,MATCH(U34,$S34:$Y34,0))=INDEX($C37:$I37,1,MATCH(T34,$S34:$Y34,0)),0.5,0)+IF(INDEX($C37:$I37,1,MATCH(U34,$S34:$Y34,0))=INDEX($C37:$I37,1,MATCH(V34,$S34:$Y34,0)),-0.5,0)+IF(INDEX($C37:$I37,1,MATCH(U34,$S34:$Y34,0))=INDEX($C37:$I37,1,MATCH(W34,$S34:$Y34,0)),-0.5,0))</f>
        <v>0</v>
      </c>
      <c r="V37" s="20">
        <f>IF(F34="","",IF(INDEX($C37:$I37,1,MATCH(V34,$S34:$Y34,0))=INDEX($C37:$I37,1,MATCH(T34,$S34:$Y34,0)),0.5,0)+IF(INDEX($C37:$I37,1,MATCH(V34,$S34:$Y34,0))=INDEX($C37:$I37,1,MATCH(U34,$S34:$Y34,0)),0.5,0)+IF(INDEX($C37:$I37,1,MATCH(V34,$S34:$Y34,0))=INDEX($C37:$I37,1,MATCH(W34,$S34:$Y34,0)),-0.5,0)+IF(INDEX($C37:$I37,1,MATCH(V34,$S34:$Y34,0))=INDEX($C37:$I37,1,MATCH(X34,$S34:$Y34,0)),-0.5,0))</f>
        <v>0</v>
      </c>
      <c r="W37" s="20">
        <f>IF(G34="","",IF(INDEX($C37:$I37,1,MATCH(W34,$S34:$Y34,0))=INDEX($C37:$I37,1,MATCH(U34,$S34:$Y34,0)),0.5,0)+IF(INDEX($C37:$I37,1,MATCH(W34,$S34:$Y34,0))=INDEX($C37:$I37,1,MATCH(V34,$S34:$Y34,0)),0.5,0)+IF(INDEX($C37:$I37,1,MATCH(W34,$S34:$Y34,0))=INDEX($C37:$I37,1,MATCH(X34,$S34:$Y34,0)),-0.5,0)+IF(INDEX($C37:$I37,1,MATCH(W34,$S34:$Y34,0))=INDEX($C37:$I37,1,MATCH(Y34,$S34:$Y34,0)),-0.5,0))</f>
        <v>0</v>
      </c>
      <c r="X37" s="20" t="str">
        <f>IF(H34="","",IF(INDEX($C37:$I37,1,MATCH(X34,$S34:$Y34,0))=INDEX($C37:$I37,1,MATCH(V34,$S34:$Y34,0)),0.5,0)+IF(INDEX($C37:$I37,1,MATCH(X34,$S34:$Y34,0))=INDEX($C37:$I37,1,MATCH(W34,$S34:$Y34,0)),0.5,0)+IF(INDEX($C37:$I37,1,MATCH(X34,$S34:$Y34,0))=INDEX($C37:$I37,1,MATCH(Y34,$S34:$Y34,0)),-0.5,0))</f>
        <v/>
      </c>
      <c r="Y37" s="20" t="str">
        <f>IF(I34="","",IF(INDEX($C37:$I37,1,MATCH(Y34,$S34:$Y34,0))=INDEX($C37:$I37,1,MATCH(W34,$S34:$Y34,0)),0.5,0)+IF(INDEX($C37:$I37,1,MATCH(Y34,$S34:$Y34,0))=INDEX($C37:$I37,1,MATCH(X34,$S34:$Y34,0)),0.5,0))</f>
        <v/>
      </c>
    </row>
    <row r="38" spans="1:25" ht="14.4" customHeight="1" x14ac:dyDescent="0.25">
      <c r="A38" s="89" t="s">
        <v>25</v>
      </c>
      <c r="B38" s="88" t="s">
        <v>17</v>
      </c>
      <c r="C38" s="31">
        <v>90</v>
      </c>
      <c r="D38" s="31">
        <v>44</v>
      </c>
      <c r="E38" s="31">
        <v>267</v>
      </c>
      <c r="F38" s="31">
        <v>16</v>
      </c>
      <c r="G38" s="31">
        <v>175</v>
      </c>
      <c r="H38" s="31">
        <v>214</v>
      </c>
      <c r="I38" s="59"/>
      <c r="J38" s="43"/>
      <c r="K38" s="62"/>
      <c r="L38" s="32"/>
      <c r="M38" s="32"/>
      <c r="N38" s="32"/>
      <c r="O38" s="32"/>
      <c r="P38" s="32"/>
      <c r="Q38" s="39"/>
      <c r="R38" s="20"/>
      <c r="S38" s="20" t="str" cm="1">
        <f t="array" ref="S38">IF(C38="","",INDEX($K$1:$Q$1,ROUNDUP(C38/40,0)))</f>
        <v>Chichester</v>
      </c>
      <c r="T38" s="20" t="str" cm="1">
        <f t="array" ref="T38">IF(D38="","",INDEX($K$1:$Q$1,ROUNDUP(D38/40,0)))</f>
        <v>Crawley</v>
      </c>
      <c r="U38" s="20" t="str" cm="1">
        <f t="array" ref="U38">IF(E38="","",INDEX($K$1:$Q$1,ROUNDUP(E38/40,0)))</f>
        <v>Worthing</v>
      </c>
      <c r="V38" s="20" t="str" cm="1">
        <f t="array" ref="V38">IF(F38="","",INDEX($K$1:$Q$1,ROUNDUP(F38/40,0)))</f>
        <v>Brighton</v>
      </c>
      <c r="W38" s="20" t="str" cm="1">
        <f t="array" ref="W38">IF(G38="","",INDEX($K$1:$Q$1,ROUNDUP(G38/40,0)))</f>
        <v>Lewes</v>
      </c>
      <c r="X38" s="20" t="str" cm="1">
        <f t="array" ref="X38">IF(H38="","",INDEX($K$1:$Q$1,ROUNDUP(H38/40,0)))</f>
        <v>Phoenix</v>
      </c>
      <c r="Y38" s="20" t="str" cm="1">
        <f t="array" ref="Y38">IF(I38="","",INDEX($K$1:$Q$1,ROUNDUP(I38/40,0)))</f>
        <v/>
      </c>
    </row>
    <row r="39" spans="1:25" ht="14.4" customHeight="1" x14ac:dyDescent="0.25">
      <c r="A39" s="89"/>
      <c r="B39" s="83"/>
      <c r="C39" s="26" t="str">
        <f>IF(C38="","",IF(ISERROR(VLOOKUP(C38,Athletes!$A:$B,2,FALSE)),"?",VLOOKUP(C38,Athletes!$A:$B,2,FALSE)))</f>
        <v>Max Gayle</v>
      </c>
      <c r="D39" s="26" t="str">
        <f>IF(D38="","",IF(ISERROR(VLOOKUP(D38,Athletes!$A:$B,2,FALSE)),"?",VLOOKUP(D38,Athletes!$A:$B,2,FALSE)))</f>
        <v>Ethan Cowell</v>
      </c>
      <c r="E39" s="26" t="str">
        <f>IF(E38="","",IF(ISERROR(VLOOKUP(E38,Athletes!$A:$B,2,FALSE)),"?",VLOOKUP(E38,Athletes!$A:$B,2,FALSE)))</f>
        <v>Leighton Norman</v>
      </c>
      <c r="F39" s="26" t="str">
        <f>IF(F38="","",IF(ISERROR(VLOOKUP(F38,Athletes!$A:$B,2,FALSE)),"?",VLOOKUP(F38,Athletes!$A:$B,2,FALSE)))</f>
        <v>Taylor Thom-Watt</v>
      </c>
      <c r="G39" s="26" t="str">
        <f>IF(G38="","",IF(ISERROR(VLOOKUP(G38,Athletes!$A:$B,2,FALSE)),"?",VLOOKUP(G38,Athletes!$A:$B,2,FALSE)))</f>
        <v>Edward Hilton</v>
      </c>
      <c r="H39" s="26" t="str">
        <f>IF(H38="","",IF(ISERROR(VLOOKUP(H38,Athletes!$A:$B,2,FALSE)),"?",VLOOKUP(H38,Athletes!$A:$B,2,FALSE)))</f>
        <v>Matthew Cheeseman</v>
      </c>
      <c r="I39" s="56" t="str">
        <f>IF(I38="","",IF(ISERROR(VLOOKUP(I38,Athletes!$A:$B,2,FALSE)),"?",VLOOKUP(I38,Athletes!$A:$B,2,FALSE)))</f>
        <v/>
      </c>
      <c r="J39" s="43"/>
      <c r="K39" s="63"/>
      <c r="L39" s="26"/>
      <c r="M39" s="26"/>
      <c r="N39" s="26"/>
      <c r="O39" s="26"/>
      <c r="P39" s="26"/>
      <c r="Q39" s="36"/>
      <c r="R39" s="20"/>
      <c r="S39" s="20"/>
      <c r="T39" s="20"/>
      <c r="U39" s="20"/>
      <c r="V39" s="20"/>
      <c r="W39" s="20"/>
      <c r="X39" s="20"/>
      <c r="Y39" s="20"/>
    </row>
    <row r="40" spans="1:25" ht="14.4" customHeight="1" x14ac:dyDescent="0.25">
      <c r="A40" s="89"/>
      <c r="B40" s="83"/>
      <c r="C40" s="26" t="str">
        <f>IF(C38="","",IF(ISERROR(VLOOKUP(C38,Athletes!$A:$C,3,FALSE)),"?",VLOOKUP(C38,Athletes!$A:$C,3,FALSE)))</f>
        <v>Chichester</v>
      </c>
      <c r="D40" s="26" t="str">
        <f>IF(D38="","",IF(ISERROR(VLOOKUP(D38,Athletes!$A:$C,3,FALSE)),"?",VLOOKUP(D38,Athletes!$A:$C,3,FALSE)))</f>
        <v>Crawley</v>
      </c>
      <c r="E40" s="26" t="str">
        <f>IF(E38="","",IF(ISERROR(VLOOKUP(E38,Athletes!$A:$C,3,FALSE)),"?",VLOOKUP(E38,Athletes!$A:$C,3,FALSE)))</f>
        <v>Worthing</v>
      </c>
      <c r="F40" s="26" t="str">
        <f>IF(F38="","",IF(ISERROR(VLOOKUP(F38,Athletes!$A:$C,3,FALSE)),"?",VLOOKUP(F38,Athletes!$A:$C,3,FALSE)))</f>
        <v>Brighton</v>
      </c>
      <c r="G40" s="26" t="str">
        <f>IF(G38="","",IF(ISERROR(VLOOKUP(G38,Athletes!$A:$C,3,FALSE)),"?",VLOOKUP(G38,Athletes!$A:$C,3,FALSE)))</f>
        <v>Lewes</v>
      </c>
      <c r="H40" s="26" t="str">
        <f>IF(H38="","",IF(ISERROR(VLOOKUP(H38,Athletes!$A:$C,3,FALSE)),"?",VLOOKUP(H38,Athletes!$A:$C,3,FALSE)))</f>
        <v>Phoenix</v>
      </c>
      <c r="I40" s="26" t="str">
        <f>IF(I38="","",IF(ISERROR(VLOOKUP(I38,Athletes!$A:$C,3,FALSE)),"?",VLOOKUP(I38,Athletes!$A:$C,3,FALSE)))</f>
        <v/>
      </c>
      <c r="J40" s="43"/>
      <c r="K40" s="63"/>
      <c r="L40" s="26"/>
      <c r="M40" s="26"/>
      <c r="N40" s="26"/>
      <c r="O40" s="26"/>
      <c r="P40" s="26"/>
      <c r="Q40" s="36"/>
      <c r="R40" s="20"/>
      <c r="S40" s="20"/>
      <c r="T40" s="20"/>
      <c r="U40" s="20"/>
      <c r="V40" s="20"/>
      <c r="W40" s="20"/>
      <c r="X40" s="20"/>
      <c r="Y40" s="20"/>
    </row>
    <row r="41" spans="1:25" ht="14.4" x14ac:dyDescent="0.25">
      <c r="A41" s="89"/>
      <c r="B41" s="84"/>
      <c r="C41" s="28">
        <v>53</v>
      </c>
      <c r="D41" s="28">
        <v>51</v>
      </c>
      <c r="E41" s="28">
        <v>49</v>
      </c>
      <c r="F41" s="28">
        <v>47</v>
      </c>
      <c r="G41" s="28">
        <v>46</v>
      </c>
      <c r="H41" s="28">
        <v>32</v>
      </c>
      <c r="I41" s="60"/>
      <c r="J41" s="43"/>
      <c r="K41" s="64">
        <f t="shared" ref="K41:Q41" si="37">IF(ISERROR(MATCH(K$1,$S38:$Y38,0)),"",8-MATCH(K$1,$S38:$Y38,0)+IF(ISERROR(MATCH(K$1,$S38:$Y38,0)),0,INDEX($S41:$Y41,1,MATCH(K$1,$S38:$Y38,0))))</f>
        <v>4</v>
      </c>
      <c r="L41" s="29">
        <f t="shared" si="37"/>
        <v>6</v>
      </c>
      <c r="M41" s="29">
        <f t="shared" si="37"/>
        <v>7</v>
      </c>
      <c r="N41" s="29" t="str">
        <f t="shared" si="37"/>
        <v/>
      </c>
      <c r="O41" s="29">
        <f t="shared" si="37"/>
        <v>3</v>
      </c>
      <c r="P41" s="29">
        <f t="shared" si="37"/>
        <v>2</v>
      </c>
      <c r="Q41" s="38">
        <f t="shared" si="37"/>
        <v>5</v>
      </c>
      <c r="R41" s="17"/>
      <c r="S41" s="20">
        <f>IF(C38="","",IF(INDEX($C41:$I41,1,MATCH(S38,$S38:$Y38,0))=INDEX($C41:$I41,1,MATCH(T38,$S38:$Y38,0)),-0.5,0)+IF(INDEX($C41:$I41,1,MATCH(S38,$S38:$Y38,0))=INDEX($C41:$I41,1,MATCH(U38,$S38:$Y38,0)),-0.5,0))</f>
        <v>0</v>
      </c>
      <c r="T41" s="20">
        <f>IF(D38="","",IF(INDEX($C41:$I41,1,MATCH(T38,$S38:$Y38,0))=INDEX($C41:$I41,1,MATCH(S38,$S38:$Y38,0)),0.5,0)+IF(INDEX($C41:$I41,1,MATCH(T38,$S38:$Y38,0))=INDEX($C41:$I41,1,MATCH(U38,$S38:$Y38,0)),-0.5,0)+IF(INDEX($C41:$I41,1,MATCH(T38,$S38:$Y38,0))=INDEX($C41:$I41,1,MATCH(V38,$S38:$Y38,0)),-0.5,0))</f>
        <v>0</v>
      </c>
      <c r="U41" s="20">
        <f>IF(E38="","",IF(INDEX($C41:$I41,1,MATCH(U38,$S38:$Y38,0))=INDEX($C41:$I41,1,MATCH(S38,$S38:$Y38,0)),0.5,0)+IF(INDEX($C41:$I41,1,MATCH(U38,$S38:$Y38,0))=INDEX($C41:$I41,1,MATCH(T38,$S38:$Y38,0)),0.5,0)+IF(INDEX($C41:$I41,1,MATCH(U38,$S38:$Y38,0))=INDEX($C41:$I41,1,MATCH(V38,$S38:$Y38,0)),-0.5,0)+IF(INDEX($C41:$I41,1,MATCH(U38,$S38:$Y38,0))=INDEX($C41:$I41,1,MATCH(W38,$S38:$Y38,0)),-0.5,0))</f>
        <v>0</v>
      </c>
      <c r="V41" s="20">
        <f>IF(F38="","",IF(INDEX($C41:$I41,1,MATCH(V38,$S38:$Y38,0))=INDEX($C41:$I41,1,MATCH(T38,$S38:$Y38,0)),0.5,0)+IF(INDEX($C41:$I41,1,MATCH(V38,$S38:$Y38,0))=INDEX($C41:$I41,1,MATCH(U38,$S38:$Y38,0)),0.5,0)+IF(INDEX($C41:$I41,1,MATCH(V38,$S38:$Y38,0))=INDEX($C41:$I41,1,MATCH(W38,$S38:$Y38,0)),-0.5,0)+IF(INDEX($C41:$I41,1,MATCH(V38,$S38:$Y38,0))=INDEX($C41:$I41,1,MATCH(X38,$S38:$Y38,0)),-0.5,0))</f>
        <v>0</v>
      </c>
      <c r="W41" s="20">
        <f>IF(G38="","",IF(INDEX($C41:$I41,1,MATCH(W38,$S38:$Y38,0))=INDEX($C41:$I41,1,MATCH(U38,$S38:$Y38,0)),0.5,0)+IF(INDEX($C41:$I41,1,MATCH(W38,$S38:$Y38,0))=INDEX($C41:$I41,1,MATCH(V38,$S38:$Y38,0)),0.5,0)+IF(INDEX($C41:$I41,1,MATCH(W38,$S38:$Y38,0))=INDEX($C41:$I41,1,MATCH(X38,$S38:$Y38,0)),-0.5,0)+IF(INDEX($C41:$I41,1,MATCH(W38,$S38:$Y38,0))=INDEX($C41:$I41,1,MATCH(Y38,$S38:$Y38,0)),-0.5,0))</f>
        <v>0</v>
      </c>
      <c r="X41" s="20">
        <f>IF(H38="","",IF(INDEX($C41:$I41,1,MATCH(X38,$S38:$Y38,0))=INDEX($C41:$I41,1,MATCH(V38,$S38:$Y38,0)),0.5,0)+IF(INDEX($C41:$I41,1,MATCH(X38,$S38:$Y38,0))=INDEX($C41:$I41,1,MATCH(W38,$S38:$Y38,0)),0.5,0)+IF(INDEX($C41:$I41,1,MATCH(X38,$S38:$Y38,0))=INDEX($C41:$I41,1,MATCH(Y38,$S38:$Y38,0)),-0.5,0))</f>
        <v>0</v>
      </c>
      <c r="Y41" s="20" t="str">
        <f>IF(I38="","",IF(INDEX($C41:$I41,1,MATCH(Y38,$S38:$Y38,0))=INDEX($C41:$I41,1,MATCH(W38,$S38:$Y38,0)),0.5,0)+IF(INDEX($C41:$I41,1,MATCH(Y38,$S38:$Y38,0))=INDEX($C41:$I41,1,MATCH(X38,$S38:$Y38,0)),0.5,0))</f>
        <v/>
      </c>
    </row>
    <row r="42" spans="1:25" ht="14.4" x14ac:dyDescent="0.25">
      <c r="A42" s="89"/>
      <c r="B42" s="83" t="s">
        <v>18</v>
      </c>
      <c r="C42" s="15">
        <v>42</v>
      </c>
      <c r="D42" s="15">
        <v>81</v>
      </c>
      <c r="E42" s="15">
        <v>15</v>
      </c>
      <c r="F42" s="15">
        <v>266</v>
      </c>
      <c r="G42" s="15"/>
      <c r="H42" s="15"/>
      <c r="I42" s="15"/>
      <c r="J42" s="43"/>
      <c r="K42" s="20"/>
      <c r="L42" s="20"/>
      <c r="M42" s="20"/>
      <c r="N42" s="20"/>
      <c r="O42" s="20"/>
      <c r="P42" s="20"/>
      <c r="Q42" s="36"/>
      <c r="R42" s="20"/>
      <c r="S42" s="20" t="str" cm="1">
        <f t="array" ref="S42">IF(C42="","",INDEX($K$1:$Q$1,ROUNDUP(C42/40,0)))</f>
        <v>Crawley</v>
      </c>
      <c r="T42" s="20" t="str" cm="1">
        <f t="array" ref="T42">IF(D42="","",INDEX($K$1:$Q$1,ROUNDUP(D42/40,0)))</f>
        <v>Chichester</v>
      </c>
      <c r="U42" s="20" t="str" cm="1">
        <f t="array" ref="U42">IF(E42="","",INDEX($K$1:$Q$1,ROUNDUP(E42/40,0)))</f>
        <v>Brighton</v>
      </c>
      <c r="V42" s="20" t="str" cm="1">
        <f t="array" ref="V42">IF(F42="","",INDEX($K$1:$Q$1,ROUNDUP(F42/40,0)))</f>
        <v>Worthing</v>
      </c>
      <c r="W42" s="20" t="str" cm="1">
        <f t="array" ref="W42">IF(G42="","",INDEX($K$1:$Q$1,ROUNDUP(G42/40,0)))</f>
        <v/>
      </c>
      <c r="X42" s="20" t="str" cm="1">
        <f t="array" ref="X42">IF(H42="","",INDEX($K$1:$Q$1,ROUNDUP(H42/40,0)))</f>
        <v/>
      </c>
      <c r="Y42" s="20" t="str" cm="1">
        <f t="array" ref="Y42">IF(I42="","",INDEX($K$1:$Q$1,ROUNDUP(I42/40,0)))</f>
        <v/>
      </c>
    </row>
    <row r="43" spans="1:25" ht="14.4" x14ac:dyDescent="0.25">
      <c r="A43" s="89"/>
      <c r="B43" s="83"/>
      <c r="C43" s="26" t="str">
        <f>IF(C42="","",IF(ISERROR(VLOOKUP(C42,Athletes!$A:$B,2,FALSE)),"?",VLOOKUP(C42,Athletes!$A:$B,2,FALSE)))</f>
        <v>Louis Chambers</v>
      </c>
      <c r="D43" s="26">
        <f>IF(D42="","",IF(ISERROR(VLOOKUP(D42,Athletes!$A:$B,2,FALSE)),"?",VLOOKUP(D42,Athletes!$A:$B,2,FALSE)))</f>
        <v>0</v>
      </c>
      <c r="E43" s="26" t="str">
        <f>IF(E42="","",IF(ISERROR(VLOOKUP(E42,Athletes!$A:$B,2,FALSE)),"?",VLOOKUP(E42,Athletes!$A:$B,2,FALSE)))</f>
        <v>Angus Glyn-Jones</v>
      </c>
      <c r="F43" s="26" t="str">
        <f>IF(F42="","",IF(ISERROR(VLOOKUP(F42,Athletes!$A:$B,2,FALSE)),"?",VLOOKUP(F42,Athletes!$A:$B,2,FALSE)))</f>
        <v>Prince Andrew</v>
      </c>
      <c r="G43" s="26" t="str">
        <f>IF(G42="","",IF(ISERROR(VLOOKUP(G42,Athletes!$A:$B,2,FALSE)),"?",VLOOKUP(G42,Athletes!$A:$B,2,FALSE)))</f>
        <v/>
      </c>
      <c r="H43" s="26" t="str">
        <f>IF(H42="","",IF(ISERROR(VLOOKUP(H42,Athletes!$A:$B,2,FALSE)),"?",VLOOKUP(H42,Athletes!$A:$B,2,FALSE)))</f>
        <v/>
      </c>
      <c r="I43" s="56" t="str">
        <f>IF(I42="","",IF(ISERROR(VLOOKUP(I42,Athletes!$A:$B,2,FALSE)),"?",VLOOKUP(I42,Athletes!$A:$B,2,FALSE)))</f>
        <v/>
      </c>
      <c r="J43" s="43"/>
      <c r="K43" s="20"/>
      <c r="L43" s="20"/>
      <c r="M43" s="20"/>
      <c r="N43" s="20"/>
      <c r="O43" s="20"/>
      <c r="P43" s="20"/>
      <c r="Q43" s="36"/>
      <c r="R43" s="20"/>
      <c r="S43" s="20"/>
      <c r="T43" s="20"/>
      <c r="U43" s="20"/>
      <c r="V43" s="20"/>
      <c r="W43" s="20"/>
      <c r="X43" s="20"/>
      <c r="Y43" s="20"/>
    </row>
    <row r="44" spans="1:25" ht="14.4" x14ac:dyDescent="0.25">
      <c r="A44" s="89"/>
      <c r="B44" s="83"/>
      <c r="C44" s="26" t="str">
        <f>IF(C42="","",IF(ISERROR(VLOOKUP(C42,Athletes!$A:$C,3,FALSE)),"?",VLOOKUP(C42,Athletes!$A:$C,3,FALSE)))</f>
        <v>Crawley</v>
      </c>
      <c r="D44" s="26" t="str">
        <f>IF(D42="","",IF(ISERROR(VLOOKUP(D42,Athletes!$A:$C,3,FALSE)),"?",VLOOKUP(D42,Athletes!$A:$C,3,FALSE)))</f>
        <v>Chichester</v>
      </c>
      <c r="E44" s="26" t="str">
        <f>IF(E42="","",IF(ISERROR(VLOOKUP(E42,Athletes!$A:$C,3,FALSE)),"?",VLOOKUP(E42,Athletes!$A:$C,3,FALSE)))</f>
        <v>Brighton</v>
      </c>
      <c r="F44" s="26" t="str">
        <f>IF(F42="","",IF(ISERROR(VLOOKUP(F42,Athletes!$A:$C,3,FALSE)),"?",VLOOKUP(F42,Athletes!$A:$C,3,FALSE)))</f>
        <v>Worthing</v>
      </c>
      <c r="G44" s="26" t="str">
        <f>IF(G42="","",IF(ISERROR(VLOOKUP(G42,Athletes!$A:$C,3,FALSE)),"?",VLOOKUP(G42,Athletes!$A:$C,3,FALSE)))</f>
        <v/>
      </c>
      <c r="H44" s="26"/>
      <c r="I44" s="26"/>
      <c r="J44" s="43"/>
      <c r="K44" s="20"/>
      <c r="L44" s="20"/>
      <c r="M44" s="20"/>
      <c r="N44" s="20"/>
      <c r="O44" s="20"/>
      <c r="P44" s="20"/>
      <c r="Q44" s="36"/>
      <c r="R44" s="20"/>
      <c r="S44" s="20"/>
      <c r="T44" s="20"/>
      <c r="U44" s="20"/>
      <c r="V44" s="20"/>
      <c r="W44" s="20"/>
      <c r="X44" s="20"/>
      <c r="Y44" s="20"/>
    </row>
    <row r="45" spans="1:25" ht="14.4" x14ac:dyDescent="0.25">
      <c r="A45" s="90"/>
      <c r="B45" s="91"/>
      <c r="C45" s="16">
        <v>49</v>
      </c>
      <c r="D45" s="16">
        <v>45</v>
      </c>
      <c r="E45" s="16">
        <v>43</v>
      </c>
      <c r="F45" s="16">
        <v>40</v>
      </c>
      <c r="G45" s="16"/>
      <c r="H45" s="16"/>
      <c r="I45" s="16"/>
      <c r="J45" s="46"/>
      <c r="K45" s="17">
        <f t="shared" ref="K45:Q45" si="38">IF(ISERROR(MATCH(K$1,$S42:$Y42,0)),"",8-MATCH(K$1,$S42:$Y42,0)+IF(ISERROR(MATCH(K$1,$S42:$Y42,0)),0,INDEX($S45:$Y45,1,MATCH(K$1,$S42:$Y42,0))))</f>
        <v>5</v>
      </c>
      <c r="L45" s="17">
        <f t="shared" si="38"/>
        <v>7</v>
      </c>
      <c r="M45" s="17">
        <f t="shared" si="38"/>
        <v>6</v>
      </c>
      <c r="N45" s="17" t="str">
        <f t="shared" si="38"/>
        <v/>
      </c>
      <c r="O45" s="17" t="str">
        <f t="shared" si="38"/>
        <v/>
      </c>
      <c r="P45" s="17" t="str">
        <f t="shared" si="38"/>
        <v/>
      </c>
      <c r="Q45" s="37">
        <f t="shared" si="38"/>
        <v>4</v>
      </c>
      <c r="R45" s="17"/>
      <c r="S45" s="20">
        <f>IF(C42="","",IF(INDEX($C45:$I45,1,MATCH(S42,$S42:$Y42,0))=INDEX($C45:$I45,1,MATCH(T42,$S42:$Y42,0)),-0.5,0)+IF(INDEX($C45:$I45,1,MATCH(S42,$S42:$Y42,0))=INDEX($C45:$I45,1,MATCH(U42,$S42:$Y42,0)),-0.5,0))</f>
        <v>0</v>
      </c>
      <c r="T45" s="20">
        <f>IF(D42="","",IF(INDEX($C45:$I45,1,MATCH(T42,$S42:$Y42,0))=INDEX($C45:$I45,1,MATCH(S42,$S42:$Y42,0)),0.5,0)+IF(INDEX($C45:$I45,1,MATCH(T42,$S42:$Y42,0))=INDEX($C45:$I45,1,MATCH(U42,$S42:$Y42,0)),-0.5,0)+IF(INDEX($C45:$I45,1,MATCH(T42,$S42:$Y42,0))=INDEX($C45:$I45,1,MATCH(V42,$S42:$Y42,0)),-0.5,0))</f>
        <v>0</v>
      </c>
      <c r="U45" s="20">
        <f>IF(E42="","",IF(INDEX($C45:$I45,1,MATCH(U42,$S42:$Y42,0))=INDEX($C45:$I45,1,MATCH(S42,$S42:$Y42,0)),0.5,0)+IF(INDEX($C45:$I45,1,MATCH(U42,$S42:$Y42,0))=INDEX($C45:$I45,1,MATCH(T42,$S42:$Y42,0)),0.5,0)+IF(INDEX($C45:$I45,1,MATCH(U42,$S42:$Y42,0))=INDEX($C45:$I45,1,MATCH(V42,$S42:$Y42,0)),-0.5,0)+IF(INDEX($C45:$I45,1,MATCH(U42,$S42:$Y42,0))=INDEX($C45:$I45,1,MATCH(W42,$S42:$Y42,0)),-0.5,0))</f>
        <v>0</v>
      </c>
      <c r="V45" s="20">
        <f>IF(F42="","",IF(INDEX($C45:$I45,1,MATCH(V42,$S42:$Y42,0))=INDEX($C45:$I45,1,MATCH(T42,$S42:$Y42,0)),0.5,0)+IF(INDEX($C45:$I45,1,MATCH(V42,$S42:$Y42,0))=INDEX($C45:$I45,1,MATCH(U42,$S42:$Y42,0)),0.5,0)+IF(INDEX($C45:$I45,1,MATCH(V42,$S42:$Y42,0))=INDEX($C45:$I45,1,MATCH(W42,$S42:$Y42,0)),-0.5,0)+IF(INDEX($C45:$I45,1,MATCH(V42,$S42:$Y42,0))=INDEX($C45:$I45,1,MATCH(X42,$S42:$Y42,0)),-0.5,0))</f>
        <v>0</v>
      </c>
      <c r="W45" s="20" t="str">
        <f>IF(G42="","",IF(INDEX($C45:$I45,1,MATCH(W42,$S42:$Y42,0))=INDEX($C45:$I45,1,MATCH(U42,$S42:$Y42,0)),0.5,0)+IF(INDEX($C45:$I45,1,MATCH(W42,$S42:$Y42,0))=INDEX($C45:$I45,1,MATCH(V42,$S42:$Y42,0)),0.5,0)+IF(INDEX($C45:$I45,1,MATCH(W42,$S42:$Y42,0))=INDEX($C45:$I45,1,MATCH(X42,$S42:$Y42,0)),-0.5,0)+IF(INDEX($C45:$I45,1,MATCH(W42,$S42:$Y42,0))=INDEX($C45:$I45,1,MATCH(Y42,$S42:$Y42,0)),-0.5,0))</f>
        <v/>
      </c>
      <c r="X45" s="20" t="str">
        <f>IF(H42="","",IF(INDEX($C45:$I45,1,MATCH(X42,$S42:$Y42,0))=INDEX($C45:$I45,1,MATCH(V42,$S42:$Y42,0)),0.5,0)+IF(INDEX($C45:$I45,1,MATCH(X42,$S42:$Y42,0))=INDEX($C45:$I45,1,MATCH(W42,$S42:$Y42,0)),0.5,0)+IF(INDEX($C45:$I45,1,MATCH(X42,$S42:$Y42,0))=INDEX($C45:$I45,1,MATCH(Y42,$S42:$Y42,0)),-0.5,0))</f>
        <v/>
      </c>
      <c r="Y45" s="20" t="str">
        <f>IF(I42="","",IF(INDEX($C45:$I45,1,MATCH(Y42,$S42:$Y42,0))=INDEX($C45:$I45,1,MATCH(W42,$S42:$Y42,0)),0.5,0)+IF(INDEX($C45:$I45,1,MATCH(Y42,$S42:$Y42,0))=INDEX($C45:$I45,1,MATCH(X42,$S42:$Y42,0)),0.5,0))</f>
        <v/>
      </c>
    </row>
    <row r="46" spans="1:25" ht="28.8" x14ac:dyDescent="0.3">
      <c r="A46" s="53" t="s">
        <v>27</v>
      </c>
      <c r="B46" s="65"/>
      <c r="C46" s="10"/>
      <c r="D46" s="10"/>
      <c r="E46" s="10"/>
      <c r="F46" s="10"/>
      <c r="G46" s="10"/>
      <c r="H46" s="10"/>
      <c r="I46" s="10"/>
      <c r="J46" s="47"/>
      <c r="K46" s="11">
        <f t="shared" ref="K46:Q46" si="39">SUM(K5:K45)</f>
        <v>78</v>
      </c>
      <c r="L46" s="11">
        <f t="shared" si="39"/>
        <v>75</v>
      </c>
      <c r="M46" s="11">
        <f t="shared" si="39"/>
        <v>26</v>
      </c>
      <c r="N46" s="11">
        <f t="shared" si="39"/>
        <v>39</v>
      </c>
      <c r="O46" s="11">
        <f t="shared" si="39"/>
        <v>55</v>
      </c>
      <c r="P46" s="11">
        <f t="shared" si="39"/>
        <v>28</v>
      </c>
      <c r="Q46" s="41">
        <f t="shared" si="39"/>
        <v>64</v>
      </c>
      <c r="R46" s="21"/>
    </row>
  </sheetData>
  <mergeCells count="19">
    <mergeCell ref="B2:B5"/>
    <mergeCell ref="A2:A9"/>
    <mergeCell ref="B6:B9"/>
    <mergeCell ref="B10:B13"/>
    <mergeCell ref="B14:B17"/>
    <mergeCell ref="B18:B19"/>
    <mergeCell ref="A18:A19"/>
    <mergeCell ref="A20:A21"/>
    <mergeCell ref="A10:A17"/>
    <mergeCell ref="A22:A29"/>
    <mergeCell ref="B20:B21"/>
    <mergeCell ref="B22:B25"/>
    <mergeCell ref="B26:B29"/>
    <mergeCell ref="A30:A37"/>
    <mergeCell ref="A38:A45"/>
    <mergeCell ref="B34:B37"/>
    <mergeCell ref="B38:B41"/>
    <mergeCell ref="B42:B45"/>
    <mergeCell ref="B30:B33"/>
  </mergeCells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54"/>
  <sheetViews>
    <sheetView zoomScaleNormal="100" workbookViewId="0">
      <pane ySplit="1" topLeftCell="A2" activePane="bottomLeft" state="frozen"/>
      <selection activeCell="C13" sqref="C13"/>
      <selection pane="bottomLeft" activeCell="H15" sqref="H15"/>
    </sheetView>
  </sheetViews>
  <sheetFormatPr defaultRowHeight="13.8" x14ac:dyDescent="0.25"/>
  <cols>
    <col min="1" max="1" width="26.8984375" bestFit="1" customWidth="1"/>
    <col min="3" max="4" width="14.69921875" bestFit="1" customWidth="1"/>
    <col min="5" max="5" width="13.69921875" bestFit="1" customWidth="1"/>
    <col min="6" max="6" width="12" bestFit="1" customWidth="1"/>
    <col min="7" max="7" width="12.59765625" bestFit="1" customWidth="1"/>
    <col min="8" max="8" width="13.69921875" bestFit="1" customWidth="1"/>
    <col min="9" max="9" width="8.19921875" customWidth="1"/>
    <col min="10" max="10" width="3.19921875" customWidth="1"/>
    <col min="11" max="11" width="7.5" bestFit="1" customWidth="1"/>
    <col min="12" max="12" width="7.09765625" bestFit="1" customWidth="1"/>
    <col min="13" max="13" width="9.09765625" bestFit="1" customWidth="1"/>
    <col min="14" max="14" width="7.69921875" bestFit="1" customWidth="1"/>
    <col min="15" max="15" width="5.69921875" bestFit="1" customWidth="1"/>
    <col min="16" max="16" width="7.19921875" bestFit="1" customWidth="1"/>
    <col min="17" max="17" width="8.09765625" bestFit="1" customWidth="1"/>
    <col min="18" max="18" width="5.8984375" customWidth="1"/>
    <col min="19" max="25" width="0" hidden="1" customWidth="1"/>
  </cols>
  <sheetData>
    <row r="1" spans="1:25" ht="14.4" x14ac:dyDescent="0.25">
      <c r="A1" s="52" t="s">
        <v>11</v>
      </c>
      <c r="B1" s="52"/>
      <c r="C1" s="48" t="s">
        <v>12</v>
      </c>
      <c r="D1" s="48" t="s">
        <v>13</v>
      </c>
      <c r="E1" s="48" t="s">
        <v>14</v>
      </c>
      <c r="F1" s="48" t="s">
        <v>15</v>
      </c>
      <c r="G1" s="48" t="s">
        <v>37</v>
      </c>
      <c r="H1" s="48" t="s">
        <v>38</v>
      </c>
      <c r="I1" s="48" t="s">
        <v>39</v>
      </c>
      <c r="J1" s="49"/>
      <c r="K1" s="50" t="s">
        <v>54</v>
      </c>
      <c r="L1" s="50" t="s">
        <v>55</v>
      </c>
      <c r="M1" s="50" t="s">
        <v>56</v>
      </c>
      <c r="N1" s="50" t="s">
        <v>57</v>
      </c>
      <c r="O1" s="50" t="s">
        <v>58</v>
      </c>
      <c r="P1" s="50" t="s">
        <v>59</v>
      </c>
      <c r="Q1" s="51" t="s">
        <v>60</v>
      </c>
      <c r="R1" s="24"/>
      <c r="S1" s="23" t="s">
        <v>12</v>
      </c>
      <c r="T1" s="23" t="s">
        <v>13</v>
      </c>
      <c r="U1" s="23" t="s">
        <v>14</v>
      </c>
      <c r="V1" s="23" t="s">
        <v>15</v>
      </c>
      <c r="W1" s="23" t="s">
        <v>37</v>
      </c>
      <c r="X1" s="23" t="s">
        <v>38</v>
      </c>
      <c r="Y1" s="23" t="s">
        <v>39</v>
      </c>
    </row>
    <row r="2" spans="1:25" ht="14.4" x14ac:dyDescent="0.25">
      <c r="A2" s="83" t="s">
        <v>28</v>
      </c>
      <c r="B2" s="88" t="s">
        <v>17</v>
      </c>
      <c r="C2" s="54">
        <v>153</v>
      </c>
      <c r="D2" s="54">
        <v>26</v>
      </c>
      <c r="E2" s="54">
        <v>63</v>
      </c>
      <c r="F2" s="54">
        <v>275</v>
      </c>
      <c r="G2" s="54">
        <v>168</v>
      </c>
      <c r="H2" s="54"/>
      <c r="I2" s="55"/>
      <c r="J2" s="42"/>
      <c r="K2" s="62"/>
      <c r="L2" s="32"/>
      <c r="M2" s="32"/>
      <c r="N2" s="32"/>
      <c r="O2" s="32"/>
      <c r="P2" s="32"/>
      <c r="Q2" s="39"/>
      <c r="R2" s="20"/>
      <c r="S2" s="20" t="str" cm="1">
        <f t="array" ref="S2">IF(C2="","",INDEX($K$1:$Q$1,ROUNDUP(C2/40,0)))</f>
        <v>Horsham</v>
      </c>
      <c r="T2" s="20" t="str" cm="1">
        <f t="array" ref="T2">IF(D2="","",INDEX($K$1:$Q$1,ROUNDUP(D2/40,0)))</f>
        <v>Brighton</v>
      </c>
      <c r="U2" s="20" t="str" cm="1">
        <f t="array" ref="U2">IF(E2="","",INDEX($K$1:$Q$1,ROUNDUP(E2/40,0)))</f>
        <v>Crawley</v>
      </c>
      <c r="V2" s="20" t="str" cm="1">
        <f t="array" ref="V2">IF(F2="","",INDEX($K$1:$Q$1,ROUNDUP(F2/40,0)))</f>
        <v>Worthing</v>
      </c>
      <c r="W2" s="20" t="str" cm="1">
        <f t="array" ref="W2">IF(G2="","",INDEX($K$1:$Q$1,ROUNDUP(G2/40,0)))</f>
        <v>Lewes</v>
      </c>
      <c r="X2" s="20" t="str" cm="1">
        <f t="array" ref="X2">IF(H2="","",INDEX($K$1:$Q$1,ROUNDUP(H2/40,0)))</f>
        <v/>
      </c>
      <c r="Y2" s="20" t="str" cm="1">
        <f t="array" ref="Y2">IF(I2="","",INDEX($K$1:$Q$1,ROUNDUP(I2/40,0)))</f>
        <v/>
      </c>
    </row>
    <row r="3" spans="1:25" ht="14.4" x14ac:dyDescent="0.25">
      <c r="A3" s="83"/>
      <c r="B3" s="83"/>
      <c r="C3" s="26" t="str">
        <f>IF(C2="","",IF(ISERROR(VLOOKUP(C2,Athletes!$A:$B,2,FALSE)),"?",VLOOKUP(C2,Athletes!$A:$B,2,FALSE)))</f>
        <v>Isabella Akpoveta</v>
      </c>
      <c r="D3" s="26" t="str">
        <f>IF(D2="","",IF(ISERROR(VLOOKUP(D2,Athletes!$A:$B,2,FALSE)),"?",VLOOKUP(D2,Athletes!$A:$B,2,FALSE)))</f>
        <v>Martha Challis</v>
      </c>
      <c r="E3" s="26" t="str">
        <f>IF(E2="","",IF(ISERROR(VLOOKUP(E2,Athletes!$A:$B,2,FALSE)),"?",VLOOKUP(E2,Athletes!$A:$B,2,FALSE)))</f>
        <v>Jennifer Klein</v>
      </c>
      <c r="F3" s="26" t="str">
        <f>IF(F2="","",IF(ISERROR(VLOOKUP(F2,Athletes!$A:$B,2,FALSE)),"?",VLOOKUP(F2,Athletes!$A:$B,2,FALSE)))</f>
        <v>Olivia Davis</v>
      </c>
      <c r="G3" s="26" t="str">
        <f>IF(G2="","",IF(ISERROR(VLOOKUP(G2,Athletes!$A:$B,2,FALSE)),"?",VLOOKUP(G2,Athletes!$A:$B,2,FALSE)))</f>
        <v>Maria Breeze</v>
      </c>
      <c r="H3" s="26" t="str">
        <f>IF(H2="","",IF(ISERROR(VLOOKUP(H2,Athletes!$A:$B,2,FALSE)),"?",VLOOKUP(H2,Athletes!$A:$B,2,FALSE)))</f>
        <v/>
      </c>
      <c r="I3" s="56" t="str">
        <f>IF(I2="","",IF(ISERROR(VLOOKUP(I2,Athletes!$A:$B,2,FALSE)),"?",VLOOKUP(I2,Athletes!$A:$B,2,FALSE)))</f>
        <v/>
      </c>
      <c r="J3" s="42"/>
      <c r="K3" s="63"/>
      <c r="L3" s="26"/>
      <c r="M3" s="26"/>
      <c r="N3" s="26"/>
      <c r="O3" s="26"/>
      <c r="P3" s="26"/>
      <c r="Q3" s="36"/>
      <c r="R3" s="20"/>
      <c r="S3" s="20"/>
      <c r="T3" s="20"/>
      <c r="U3" s="20"/>
      <c r="V3" s="20"/>
      <c r="W3" s="20"/>
      <c r="X3" s="20"/>
      <c r="Y3" s="20"/>
    </row>
    <row r="4" spans="1:25" ht="14.4" x14ac:dyDescent="0.25">
      <c r="A4" s="83"/>
      <c r="B4" s="83"/>
      <c r="C4" s="26" t="str">
        <f>IF(C2="","",IF(ISERROR(VLOOKUP(C2,Athletes!$A:$C,3,FALSE)),"?",VLOOKUP(C2,Athletes!$A:$C,3,FALSE)))</f>
        <v>Horsham</v>
      </c>
      <c r="D4" s="26" t="str">
        <f>IF(D2="","",IF(ISERROR(VLOOKUP(D2,Athletes!$A:$C,3,FALSE)),"?",VLOOKUP(D2,Athletes!$A:$C,3,FALSE)))</f>
        <v>Brighton</v>
      </c>
      <c r="E4" s="26" t="str">
        <f>IF(E2="","",IF(ISERROR(VLOOKUP(E2,Athletes!$A:$C,3,FALSE)),"?",VLOOKUP(E2,Athletes!$A:$C,3,FALSE)))</f>
        <v>Crawley</v>
      </c>
      <c r="F4" s="26" t="str">
        <f>IF(F2="","",IF(ISERROR(VLOOKUP(F2,Athletes!$A:$C,3,FALSE)),"?",VLOOKUP(F2,Athletes!$A:$C,3,FALSE)))</f>
        <v>Worthing</v>
      </c>
      <c r="G4" s="26" t="str">
        <f>IF(G2="","",IF(ISERROR(VLOOKUP(G2,Athletes!$A:$C,3,FALSE)),"?",VLOOKUP(G2,Athletes!$A:$C,3,FALSE)))</f>
        <v>Lewes</v>
      </c>
      <c r="H4" s="26" t="str">
        <f>IF(H2="","",IF(ISERROR(VLOOKUP(H2,Athletes!$A:$C,3,FALSE)),"?",VLOOKUP(H2,Athletes!$A:$C,3,FALSE)))</f>
        <v/>
      </c>
      <c r="I4" s="56"/>
      <c r="J4" s="42"/>
      <c r="K4" s="63"/>
      <c r="L4" s="26"/>
      <c r="M4" s="26"/>
      <c r="N4" s="26"/>
      <c r="O4" s="26"/>
      <c r="P4" s="26"/>
      <c r="Q4" s="36"/>
      <c r="R4" s="20"/>
      <c r="S4" s="20"/>
      <c r="T4" s="20"/>
      <c r="U4" s="20"/>
      <c r="V4" s="20"/>
      <c r="W4" s="20"/>
      <c r="X4" s="20"/>
      <c r="Y4" s="20"/>
    </row>
    <row r="5" spans="1:25" ht="14.4" x14ac:dyDescent="0.25">
      <c r="A5" s="83"/>
      <c r="B5" s="84"/>
      <c r="C5" s="57">
        <v>26.2</v>
      </c>
      <c r="D5" s="57">
        <v>26.7</v>
      </c>
      <c r="E5" s="57">
        <v>26.7</v>
      </c>
      <c r="F5" s="57">
        <v>28.5</v>
      </c>
      <c r="G5" s="57">
        <v>28.7</v>
      </c>
      <c r="H5" s="57"/>
      <c r="I5" s="58"/>
      <c r="J5" s="43"/>
      <c r="K5" s="64">
        <f>IF(ISERROR(MATCH(K$1,$S2:$Y2,0)),"",8-MATCH(K$1,$S2:$Y2,0))</f>
        <v>6</v>
      </c>
      <c r="L5" s="29">
        <f t="shared" ref="L5:Q5" si="0">IF(ISERROR(MATCH(L$1,$S2:$Y2,0)),"",8-MATCH(L$1,$S2:$Y2,0))</f>
        <v>5</v>
      </c>
      <c r="M5" s="29" t="str">
        <f t="shared" si="0"/>
        <v/>
      </c>
      <c r="N5" s="29">
        <f t="shared" si="0"/>
        <v>7</v>
      </c>
      <c r="O5" s="29">
        <f t="shared" si="0"/>
        <v>3</v>
      </c>
      <c r="P5" s="29" t="str">
        <f t="shared" si="0"/>
        <v/>
      </c>
      <c r="Q5" s="38">
        <f t="shared" si="0"/>
        <v>4</v>
      </c>
      <c r="R5" s="17"/>
      <c r="S5" s="20"/>
      <c r="T5" s="20"/>
      <c r="U5" s="20"/>
      <c r="V5" s="20"/>
      <c r="W5" s="20"/>
      <c r="X5" s="20"/>
      <c r="Y5" s="20"/>
    </row>
    <row r="6" spans="1:25" ht="14.4" x14ac:dyDescent="0.25">
      <c r="A6" s="83"/>
      <c r="B6" s="83" t="s">
        <v>18</v>
      </c>
      <c r="C6" s="27">
        <v>22</v>
      </c>
      <c r="D6" s="27">
        <v>271</v>
      </c>
      <c r="E6" s="27">
        <v>157</v>
      </c>
      <c r="F6" s="27">
        <v>169</v>
      </c>
      <c r="G6" s="27">
        <v>64</v>
      </c>
      <c r="H6" s="27"/>
      <c r="I6" s="27"/>
      <c r="J6" s="43"/>
      <c r="K6" s="26"/>
      <c r="L6" s="26"/>
      <c r="M6" s="26"/>
      <c r="N6" s="26"/>
      <c r="O6" s="26"/>
      <c r="P6" s="26"/>
      <c r="Q6" s="36"/>
      <c r="R6" s="20"/>
      <c r="S6" s="20" t="str" cm="1">
        <f t="array" ref="S6">IF(C6="","",INDEX($K$1:$Q$1,ROUNDUP(C6/40,0)))</f>
        <v>Brighton</v>
      </c>
      <c r="T6" s="20" t="str" cm="1">
        <f t="array" ref="T6">IF(D6="","",INDEX($K$1:$Q$1,ROUNDUP(D6/40,0)))</f>
        <v>Worthing</v>
      </c>
      <c r="U6" s="20" t="str" cm="1">
        <f t="array" ref="U6">IF(E6="","",INDEX($K$1:$Q$1,ROUNDUP(E6/40,0)))</f>
        <v>Horsham</v>
      </c>
      <c r="V6" s="20" t="str" cm="1">
        <f t="array" ref="V6">IF(F6="","",INDEX($K$1:$Q$1,ROUNDUP(F6/40,0)))</f>
        <v>Lewes</v>
      </c>
      <c r="W6" s="20" t="str" cm="1">
        <f t="array" ref="W6">IF(G6="","",INDEX($K$1:$Q$1,ROUNDUP(G6/40,0)))</f>
        <v>Crawley</v>
      </c>
      <c r="X6" s="20" t="str" cm="1">
        <f t="array" ref="X6">IF(H6="","",INDEX($K$1:$Q$1,ROUNDUP(H6/40,0)))</f>
        <v/>
      </c>
      <c r="Y6" s="20" t="str" cm="1">
        <f t="array" ref="Y6">IF(I6="","",INDEX($K$1:$Q$1,ROUNDUP(I6/40,0)))</f>
        <v/>
      </c>
    </row>
    <row r="7" spans="1:25" ht="14.4" x14ac:dyDescent="0.25">
      <c r="A7" s="83"/>
      <c r="B7" s="83"/>
      <c r="C7" s="26" t="str">
        <f>IF(C6="","",IF(ISERROR(VLOOKUP(C6,Athletes!$A:$B,2,FALSE)),"?",VLOOKUP(C6,Athletes!$A:$B,2,FALSE)))</f>
        <v>Kira Dunford</v>
      </c>
      <c r="D7" s="26" t="str">
        <f>IF(D6="","",IF(ISERROR(VLOOKUP(D6,Athletes!$A:$B,2,FALSE)),"?",VLOOKUP(D6,Athletes!$A:$B,2,FALSE)))</f>
        <v>Isabel Griggs</v>
      </c>
      <c r="E7" s="26" t="str">
        <f>IF(E6="","",IF(ISERROR(VLOOKUP(E6,Athletes!$A:$B,2,FALSE)),"?",VLOOKUP(E6,Athletes!$A:$B,2,FALSE)))</f>
        <v>Eryn Denton-Brown</v>
      </c>
      <c r="F7" s="26" t="str">
        <f>IF(F6="","",IF(ISERROR(VLOOKUP(F6,Athletes!$A:$B,2,FALSE)),"?",VLOOKUP(F6,Athletes!$A:$B,2,FALSE)))</f>
        <v>Maya Bray</v>
      </c>
      <c r="G7" s="26" t="str">
        <f>IF(G6="","",IF(ISERROR(VLOOKUP(G6,Athletes!$A:$B,2,FALSE)),"?",VLOOKUP(G6,Athletes!$A:$B,2,FALSE)))</f>
        <v>May Lestrange</v>
      </c>
      <c r="H7" s="26" t="str">
        <f>IF(H6="","",IF(ISERROR(VLOOKUP(H6,Athletes!$A:$B,2,FALSE)),"?",VLOOKUP(H6,Athletes!$A:$B,2,FALSE)))</f>
        <v/>
      </c>
      <c r="I7" s="56" t="str">
        <f>IF(I6="","",IF(ISERROR(VLOOKUP(I6,Athletes!$A:$B,2,FALSE)),"?",VLOOKUP(I6,Athletes!$A:$B,2,FALSE)))</f>
        <v/>
      </c>
      <c r="J7" s="43"/>
      <c r="K7" s="26"/>
      <c r="L7" s="26"/>
      <c r="M7" s="26"/>
      <c r="N7" s="26"/>
      <c r="O7" s="26"/>
      <c r="P7" s="26"/>
      <c r="Q7" s="36"/>
      <c r="R7" s="20"/>
      <c r="S7" s="20"/>
      <c r="T7" s="20"/>
      <c r="U7" s="20"/>
      <c r="V7" s="20"/>
      <c r="W7" s="20"/>
      <c r="X7" s="20"/>
      <c r="Y7" s="20"/>
    </row>
    <row r="8" spans="1:25" ht="14.4" x14ac:dyDescent="0.25">
      <c r="A8" s="83"/>
      <c r="B8" s="83"/>
      <c r="C8" s="26" t="str">
        <f>IF(C6="","",IF(ISERROR(VLOOKUP(C6,Athletes!$A:$C,3,FALSE)),"?",VLOOKUP(C6,Athletes!$A:$C,3,FALSE)))</f>
        <v>Brighton</v>
      </c>
      <c r="D8" s="26" t="str">
        <f>IF(D6="","",IF(ISERROR(VLOOKUP(D6,Athletes!$A:$C,3,FALSE)),"?",VLOOKUP(D6,Athletes!$A:$C,3,FALSE)))</f>
        <v>Worthing</v>
      </c>
      <c r="E8" s="26" t="str">
        <f>IF(E6="","",IF(ISERROR(VLOOKUP(E6,Athletes!$A:$C,3,FALSE)),"?",VLOOKUP(E6,Athletes!$A:$C,3,FALSE)))</f>
        <v>Horsham</v>
      </c>
      <c r="F8" s="26" t="str">
        <f>IF(F6="","",IF(ISERROR(VLOOKUP(F6,Athletes!$A:$C,3,FALSE)),"?",VLOOKUP(F6,Athletes!$A:$C,3,FALSE)))</f>
        <v>Lewes</v>
      </c>
      <c r="G8" s="26" t="str">
        <f>IF(G6="","",IF(ISERROR(VLOOKUP(G6,Athletes!$A:$C,3,FALSE)),"?",VLOOKUP(G6,Athletes!$A:$C,3,FALSE)))</f>
        <v>Crawley</v>
      </c>
      <c r="H8" s="26"/>
      <c r="I8" s="26"/>
      <c r="J8" s="43"/>
      <c r="K8" s="26"/>
      <c r="L8" s="26"/>
      <c r="M8" s="26"/>
      <c r="N8" s="26"/>
      <c r="O8" s="26"/>
      <c r="P8" s="26"/>
      <c r="Q8" s="36"/>
      <c r="R8" s="20"/>
      <c r="S8" s="20"/>
      <c r="T8" s="20"/>
      <c r="U8" s="20"/>
      <c r="V8" s="20"/>
      <c r="W8" s="20"/>
      <c r="X8" s="20"/>
      <c r="Y8" s="20"/>
    </row>
    <row r="9" spans="1:25" ht="14.4" x14ac:dyDescent="0.25">
      <c r="A9" s="84"/>
      <c r="B9" s="84"/>
      <c r="C9" s="28">
        <v>26.3</v>
      </c>
      <c r="D9" s="28">
        <v>27</v>
      </c>
      <c r="E9" s="28">
        <v>27.1</v>
      </c>
      <c r="F9" s="28">
        <v>27.4</v>
      </c>
      <c r="G9" s="28">
        <v>27.7</v>
      </c>
      <c r="H9" s="28"/>
      <c r="I9" s="28"/>
      <c r="J9" s="44"/>
      <c r="K9" s="29">
        <f>IF(ISERROR(MATCH(K$1,$S6:$Y6,0)),"",8-MATCH(K$1,$S6:$Y6,0))</f>
        <v>7</v>
      </c>
      <c r="L9" s="29">
        <f t="shared" ref="L9:Q9" si="1">IF(ISERROR(MATCH(L$1,$S6:$Y6,0)),"",8-MATCH(L$1,$S6:$Y6,0))</f>
        <v>3</v>
      </c>
      <c r="M9" s="29" t="str">
        <f t="shared" si="1"/>
        <v/>
      </c>
      <c r="N9" s="29">
        <f t="shared" si="1"/>
        <v>5</v>
      </c>
      <c r="O9" s="29">
        <f t="shared" si="1"/>
        <v>4</v>
      </c>
      <c r="P9" s="29" t="str">
        <f t="shared" si="1"/>
        <v/>
      </c>
      <c r="Q9" s="38">
        <f t="shared" si="1"/>
        <v>6</v>
      </c>
      <c r="R9" s="17"/>
      <c r="S9" s="20"/>
      <c r="T9" s="20"/>
      <c r="U9" s="20"/>
      <c r="V9" s="20"/>
      <c r="W9" s="20"/>
      <c r="X9" s="20"/>
      <c r="Y9" s="20"/>
    </row>
    <row r="10" spans="1:25" ht="14.4" x14ac:dyDescent="0.25">
      <c r="A10" s="85" t="s">
        <v>19</v>
      </c>
      <c r="B10" s="85" t="s">
        <v>17</v>
      </c>
      <c r="C10" s="31">
        <v>153</v>
      </c>
      <c r="D10" s="31">
        <v>24</v>
      </c>
      <c r="E10" s="31">
        <v>66</v>
      </c>
      <c r="F10" s="61">
        <v>273</v>
      </c>
      <c r="G10" s="31">
        <v>168</v>
      </c>
      <c r="H10" s="31">
        <v>201</v>
      </c>
      <c r="I10" s="59"/>
      <c r="J10" s="45"/>
      <c r="K10" s="62"/>
      <c r="L10" s="32"/>
      <c r="M10" s="32"/>
      <c r="N10" s="32"/>
      <c r="O10" s="32"/>
      <c r="P10" s="32"/>
      <c r="Q10" s="39"/>
      <c r="R10" s="20"/>
      <c r="S10" s="20" t="str" cm="1">
        <f t="array" ref="S10">IF(C10="","",INDEX($K$1:$Q$1,ROUNDUP(C10/40,0)))</f>
        <v>Horsham</v>
      </c>
      <c r="T10" s="20" t="str" cm="1">
        <f t="array" ref="T10">IF(D10="","",INDEX($K$1:$Q$1,ROUNDUP(D10/40,0)))</f>
        <v>Brighton</v>
      </c>
      <c r="U10" s="20" t="str" cm="1">
        <f t="array" ref="U10">IF(E10="","",INDEX($K$1:$Q$1,ROUNDUP(E10/40,0)))</f>
        <v>Crawley</v>
      </c>
      <c r="V10" s="20" t="str" cm="1">
        <f t="array" ref="V10">IF(F10="","",INDEX($K$1:$Q$1,ROUNDUP(F10/40,0)))</f>
        <v>Worthing</v>
      </c>
      <c r="W10" s="20" t="str" cm="1">
        <f t="array" ref="W10">IF(G10="","",INDEX($K$1:$Q$1,ROUNDUP(G10/40,0)))</f>
        <v>Lewes</v>
      </c>
      <c r="X10" s="20" t="str" cm="1">
        <f t="array" ref="X10">IF(H10="","",INDEX($K$1:$Q$1,ROUNDUP(H10/40,0)))</f>
        <v>Phoenix</v>
      </c>
      <c r="Y10" s="20" t="str" cm="1">
        <f t="array" ref="Y10">IF(I10="","",INDEX($K$1:$Q$1,ROUNDUP(I10/40,0)))</f>
        <v/>
      </c>
    </row>
    <row r="11" spans="1:25" ht="14.4" x14ac:dyDescent="0.25">
      <c r="A11" s="86"/>
      <c r="B11" s="86"/>
      <c r="C11" s="26" t="str">
        <f>IF(C10="","",IF(ISERROR(VLOOKUP(C10,Athletes!$A:$B,2,FALSE)),"?",VLOOKUP(C10,Athletes!$A:$B,2,FALSE)))</f>
        <v>Isabella Akpoveta</v>
      </c>
      <c r="D11" s="26" t="str">
        <f>IF(D10="","",IF(ISERROR(VLOOKUP(D10,Athletes!$A:$B,2,FALSE)),"?",VLOOKUP(D10,Athletes!$A:$B,2,FALSE)))</f>
        <v>Rosa Pucci</v>
      </c>
      <c r="E11" s="26" t="str">
        <f>IF(E10="","",IF(ISERROR(VLOOKUP(E10,Athletes!$A:$B,2,FALSE)),"?",VLOOKUP(E10,Athletes!$A:$B,2,FALSE)))</f>
        <v>Maya Westgate</v>
      </c>
      <c r="F11" s="26" t="str">
        <f>IF(F10="","",IF(ISERROR(VLOOKUP(F10,Athletes!$A:$B,2,FALSE)),"?",VLOOKUP(F10,Athletes!$A:$B,2,FALSE)))</f>
        <v>Amy Haydon</v>
      </c>
      <c r="G11" s="26" t="str">
        <f>IF(G10="","",IF(ISERROR(VLOOKUP(G10,Athletes!$A:$B,2,FALSE)),"?",VLOOKUP(G10,Athletes!$A:$B,2,FALSE)))</f>
        <v>Maria Breeze</v>
      </c>
      <c r="H11" s="26" t="str">
        <f>IF(H10="","",IF(ISERROR(VLOOKUP(H10,Athletes!$A:$B,2,FALSE)),"?",VLOOKUP(H10,Athletes!$A:$B,2,FALSE)))</f>
        <v>Matilde Masset</v>
      </c>
      <c r="I11" s="56" t="str">
        <f>IF(I10="","",IF(ISERROR(VLOOKUP(I10,Athletes!$A:$B,2,FALSE)),"?",VLOOKUP(I10,Athletes!$A:$B,2,FALSE)))</f>
        <v/>
      </c>
      <c r="J11" s="43"/>
      <c r="K11" s="63"/>
      <c r="L11" s="26"/>
      <c r="M11" s="26"/>
      <c r="N11" s="26"/>
      <c r="O11" s="26"/>
      <c r="P11" s="26"/>
      <c r="Q11" s="36"/>
      <c r="R11" s="20"/>
      <c r="S11" s="20"/>
      <c r="T11" s="20"/>
      <c r="U11" s="20"/>
      <c r="V11" s="20"/>
      <c r="W11" s="20"/>
      <c r="X11" s="20"/>
      <c r="Y11" s="20"/>
    </row>
    <row r="12" spans="1:25" ht="14.4" x14ac:dyDescent="0.25">
      <c r="A12" s="86"/>
      <c r="B12" s="86"/>
      <c r="C12" s="26" t="str">
        <f>IF(C10="","",IF(ISERROR(VLOOKUP(C10,Athletes!$A:$C,3,FALSE)),"?",VLOOKUP(C10,Athletes!$A:$C,3,FALSE)))</f>
        <v>Horsham</v>
      </c>
      <c r="D12" s="26" t="str">
        <f>IF(D10="","",IF(ISERROR(VLOOKUP(D10,Athletes!$A:$C,3,FALSE)),"?",VLOOKUP(D10,Athletes!$A:$C,3,FALSE)))</f>
        <v>Brighton</v>
      </c>
      <c r="E12" s="26" t="str">
        <f>IF(E10="","",IF(ISERROR(VLOOKUP(E10,Athletes!$A:$C,3,FALSE)),"?",VLOOKUP(E10,Athletes!$A:$C,3,FALSE)))</f>
        <v>Crawley</v>
      </c>
      <c r="F12" s="26" t="str">
        <f>IF(F10="","",IF(ISERROR(VLOOKUP(F10,Athletes!$A:$C,3,FALSE)),"?",VLOOKUP(F10,Athletes!$A:$C,3,FALSE)))</f>
        <v>Worthing</v>
      </c>
      <c r="G12" s="26" t="str">
        <f>IF(G10="","",IF(ISERROR(VLOOKUP(G10,Athletes!$A:$C,3,FALSE)),"?",VLOOKUP(G10,Athletes!$A:$C,3,FALSE)))</f>
        <v>Lewes</v>
      </c>
      <c r="H12" s="26" t="str">
        <f>IF(H10="","",IF(ISERROR(VLOOKUP(H10,Athletes!$A:$C,3,FALSE)),"?",VLOOKUP(H10,Athletes!$A:$C,3,FALSE)))</f>
        <v>Phoenix</v>
      </c>
      <c r="I12" s="26" t="str">
        <f>IF(I10="","",IF(ISERROR(VLOOKUP(I10,Athletes!$A:$C,3,FALSE)),"?",VLOOKUP(I10,Athletes!$A:$C,3,FALSE)))</f>
        <v/>
      </c>
      <c r="J12" s="43"/>
      <c r="K12" s="63"/>
      <c r="L12" s="26"/>
      <c r="M12" s="26"/>
      <c r="N12" s="26"/>
      <c r="O12" s="26"/>
      <c r="P12" s="26"/>
      <c r="Q12" s="36"/>
      <c r="R12" s="20"/>
      <c r="S12" s="20"/>
      <c r="T12" s="20"/>
      <c r="U12" s="20"/>
      <c r="V12" s="20"/>
      <c r="W12" s="20"/>
      <c r="X12" s="20"/>
      <c r="Y12" s="20"/>
    </row>
    <row r="13" spans="1:25" ht="14.4" x14ac:dyDescent="0.25">
      <c r="A13" s="86"/>
      <c r="B13" s="87"/>
      <c r="C13" s="28">
        <v>56</v>
      </c>
      <c r="D13" s="28">
        <v>56.3</v>
      </c>
      <c r="E13" s="28">
        <v>59.8</v>
      </c>
      <c r="F13" s="28">
        <v>60.7</v>
      </c>
      <c r="G13" s="28">
        <v>63.4</v>
      </c>
      <c r="H13" s="28">
        <v>64.5</v>
      </c>
      <c r="I13" s="60"/>
      <c r="J13" s="43"/>
      <c r="K13" s="64">
        <f>IF(ISERROR(MATCH(K$1,$S10:$Y10,0)),"",8-MATCH(K$1,$S10:$Y10,0))</f>
        <v>6</v>
      </c>
      <c r="L13" s="29">
        <f t="shared" ref="L13:Q13" si="2">IF(ISERROR(MATCH(L$1,$S10:$Y10,0)),"",8-MATCH(L$1,$S10:$Y10,0))</f>
        <v>5</v>
      </c>
      <c r="M13" s="29" t="str">
        <f t="shared" si="2"/>
        <v/>
      </c>
      <c r="N13" s="29">
        <f t="shared" si="2"/>
        <v>7</v>
      </c>
      <c r="O13" s="29">
        <f t="shared" si="2"/>
        <v>3</v>
      </c>
      <c r="P13" s="29">
        <f t="shared" si="2"/>
        <v>2</v>
      </c>
      <c r="Q13" s="38">
        <f t="shared" si="2"/>
        <v>4</v>
      </c>
      <c r="R13" s="17"/>
      <c r="S13" s="20"/>
      <c r="T13" s="20"/>
      <c r="U13" s="20"/>
      <c r="V13" s="20"/>
      <c r="W13" s="20"/>
      <c r="X13" s="20"/>
      <c r="Y13" s="20"/>
    </row>
    <row r="14" spans="1:25" ht="14.4" x14ac:dyDescent="0.25">
      <c r="A14" s="86"/>
      <c r="B14" s="86" t="s">
        <v>18</v>
      </c>
      <c r="C14" s="27">
        <v>21</v>
      </c>
      <c r="D14" s="27">
        <v>157</v>
      </c>
      <c r="E14" s="27">
        <v>274</v>
      </c>
      <c r="F14" s="27">
        <v>61</v>
      </c>
      <c r="G14" s="27">
        <v>191</v>
      </c>
      <c r="H14" s="27"/>
      <c r="I14" s="27"/>
      <c r="J14" s="43"/>
      <c r="K14" s="26"/>
      <c r="L14" s="26"/>
      <c r="M14" s="26"/>
      <c r="N14" s="26"/>
      <c r="O14" s="26"/>
      <c r="P14" s="26"/>
      <c r="Q14" s="36"/>
      <c r="R14" s="20"/>
      <c r="S14" s="20" t="str" cm="1">
        <f t="array" ref="S14">IF(C14="","",INDEX($K$1:$Q$1,ROUNDUP(C14/40,0)))</f>
        <v>Brighton</v>
      </c>
      <c r="T14" s="20" t="str" cm="1">
        <f t="array" ref="T14">IF(D14="","",INDEX($K$1:$Q$1,ROUNDUP(D14/40,0)))</f>
        <v>Horsham</v>
      </c>
      <c r="U14" s="20" t="str" cm="1">
        <f t="array" ref="U14">IF(E14="","",INDEX($K$1:$Q$1,ROUNDUP(E14/40,0)))</f>
        <v>Worthing</v>
      </c>
      <c r="V14" s="20" t="str" cm="1">
        <f t="array" ref="V14">IF(F14="","",INDEX($K$1:$Q$1,ROUNDUP(F14/40,0)))</f>
        <v>Crawley</v>
      </c>
      <c r="W14" s="20" t="str" cm="1">
        <f t="array" ref="W14">IF(G14="","",INDEX($K$1:$Q$1,ROUNDUP(G14/40,0)))</f>
        <v>Lewes</v>
      </c>
      <c r="X14" s="20" t="str" cm="1">
        <f t="array" ref="X14">IF(H14="","",INDEX($K$1:$Q$1,ROUNDUP(H14/40,0)))</f>
        <v/>
      </c>
      <c r="Y14" s="20" t="str" cm="1">
        <f t="array" ref="Y14">IF(I14="","",INDEX($K$1:$Q$1,ROUNDUP(I14/40,0)))</f>
        <v/>
      </c>
    </row>
    <row r="15" spans="1:25" ht="14.4" x14ac:dyDescent="0.25">
      <c r="A15" s="86"/>
      <c r="B15" s="86"/>
      <c r="C15" s="26" t="str">
        <f>IF(C14="","",IF(ISERROR(VLOOKUP(C14,Athletes!$A:$B,2,FALSE)),"?",VLOOKUP(C14,Athletes!$A:$B,2,FALSE)))</f>
        <v>Charlotte Short</v>
      </c>
      <c r="D15" s="26" t="str">
        <f>IF(D14="","",IF(ISERROR(VLOOKUP(D14,Athletes!$A:$B,2,FALSE)),"?",VLOOKUP(D14,Athletes!$A:$B,2,FALSE)))</f>
        <v>Eryn Denton-Brown</v>
      </c>
      <c r="E15" s="26" t="str">
        <f>IF(E14="","",IF(ISERROR(VLOOKUP(E14,Athletes!$A:$B,2,FALSE)),"?",VLOOKUP(E14,Athletes!$A:$B,2,FALSE)))</f>
        <v>Hope Norman</v>
      </c>
      <c r="F15" s="26" t="str">
        <f>IF(F14="","",IF(ISERROR(VLOOKUP(F14,Athletes!$A:$B,2,FALSE)),"?",VLOOKUP(F14,Athletes!$A:$B,2,FALSE)))</f>
        <v>Kaylee Cowell</v>
      </c>
      <c r="G15" s="26">
        <f>IF(G14="","",IF(ISERROR(VLOOKUP(G14,Athletes!$A:$B,2,FALSE)),"?",VLOOKUP(G14,Athletes!$A:$B,2,FALSE)))</f>
        <v>0</v>
      </c>
      <c r="H15" s="26" t="str">
        <f>IF(H14="","",IF(ISERROR(VLOOKUP(H14,Athletes!$A:$B,2,FALSE)),"?",VLOOKUP(H14,Athletes!$A:$B,2,FALSE)))</f>
        <v/>
      </c>
      <c r="I15" s="56" t="str">
        <f>IF(I14="","",IF(ISERROR(VLOOKUP(I14,Athletes!$A:$B,2,FALSE)),"?",VLOOKUP(I14,Athletes!$A:$B,2,FALSE)))</f>
        <v/>
      </c>
      <c r="J15" s="43"/>
      <c r="K15" s="26"/>
      <c r="L15" s="26"/>
      <c r="M15" s="26"/>
      <c r="N15" s="26"/>
      <c r="O15" s="26"/>
      <c r="P15" s="26"/>
      <c r="Q15" s="36"/>
      <c r="R15" s="20"/>
      <c r="S15" s="20"/>
      <c r="T15" s="20"/>
      <c r="U15" s="20"/>
      <c r="V15" s="20"/>
      <c r="W15" s="20"/>
      <c r="X15" s="20"/>
      <c r="Y15" s="20"/>
    </row>
    <row r="16" spans="1:25" ht="14.4" x14ac:dyDescent="0.25">
      <c r="A16" s="86"/>
      <c r="B16" s="86"/>
      <c r="C16" s="26" t="str">
        <f>IF(C14="","",IF(ISERROR(VLOOKUP(C14,Athletes!$A:$C,3,FALSE)),"?",VLOOKUP(C14,Athletes!$A:$C,3,FALSE)))</f>
        <v>Brighton</v>
      </c>
      <c r="D16" s="26" t="str">
        <f>IF(D14="","",IF(ISERROR(VLOOKUP(D14,Athletes!$A:$C,3,FALSE)),"?",VLOOKUP(D14,Athletes!$A:$C,3,FALSE)))</f>
        <v>Horsham</v>
      </c>
      <c r="E16" s="26" t="str">
        <f>IF(E14="","",IF(ISERROR(VLOOKUP(E14,Athletes!$A:$C,3,FALSE)),"?",VLOOKUP(E14,Athletes!$A:$C,3,FALSE)))</f>
        <v>Worthing</v>
      </c>
      <c r="F16" s="26" t="str">
        <f>IF(F14="","",IF(ISERROR(VLOOKUP(F14,Athletes!$A:$C,3,FALSE)),"?",VLOOKUP(F14,Athletes!$A:$C,3,FALSE)))</f>
        <v>Crawley</v>
      </c>
      <c r="G16" s="26" t="str">
        <f>IF(G14="","",IF(ISERROR(VLOOKUP(G14,Athletes!$A:$C,3,FALSE)),"?",VLOOKUP(G14,Athletes!$A:$C,3,FALSE)))</f>
        <v>Lewes</v>
      </c>
      <c r="H16" s="26" t="str">
        <f>IF(H14="","",IF(ISERROR(VLOOKUP(H14,Athletes!$A:$C,3,FALSE)),"?",VLOOKUP(H14,Athletes!$A:$C,3,FALSE)))</f>
        <v/>
      </c>
      <c r="I16" s="26" t="str">
        <f>IF(I14="","",IF(ISERROR(VLOOKUP(I14,Athletes!$A:$C,3,FALSE)),"?",VLOOKUP(I14,Athletes!$A:$C,3,FALSE)))</f>
        <v/>
      </c>
      <c r="J16" s="43"/>
      <c r="K16" s="26"/>
      <c r="L16" s="26"/>
      <c r="M16" s="26"/>
      <c r="N16" s="26"/>
      <c r="O16" s="26"/>
      <c r="P16" s="26"/>
      <c r="Q16" s="36"/>
      <c r="R16" s="20"/>
      <c r="S16" s="20"/>
      <c r="T16" s="20"/>
      <c r="U16" s="20"/>
      <c r="V16" s="20"/>
      <c r="W16" s="20"/>
      <c r="X16" s="20"/>
      <c r="Y16" s="20"/>
    </row>
    <row r="17" spans="1:25" ht="14.4" x14ac:dyDescent="0.25">
      <c r="A17" s="87"/>
      <c r="B17" s="87"/>
      <c r="C17" s="28">
        <v>59.5</v>
      </c>
      <c r="D17" s="28">
        <v>59.6</v>
      </c>
      <c r="E17" s="28">
        <v>61.1</v>
      </c>
      <c r="F17" s="28">
        <v>63</v>
      </c>
      <c r="G17" s="28">
        <v>64.900000000000006</v>
      </c>
      <c r="H17" s="28"/>
      <c r="I17" s="28"/>
      <c r="J17" s="44"/>
      <c r="K17" s="29">
        <f>IF(ISERROR(MATCH(K$1,$S14:$Y14,0)),"",8-MATCH(K$1,$S14:$Y14,0))</f>
        <v>7</v>
      </c>
      <c r="L17" s="29">
        <f t="shared" ref="L17:Q17" si="3">IF(ISERROR(MATCH(L$1,$S14:$Y14,0)),"",8-MATCH(L$1,$S14:$Y14,0))</f>
        <v>4</v>
      </c>
      <c r="M17" s="29" t="str">
        <f t="shared" si="3"/>
        <v/>
      </c>
      <c r="N17" s="29">
        <f t="shared" si="3"/>
        <v>6</v>
      </c>
      <c r="O17" s="29">
        <f t="shared" si="3"/>
        <v>3</v>
      </c>
      <c r="P17" s="29" t="str">
        <f t="shared" si="3"/>
        <v/>
      </c>
      <c r="Q17" s="38">
        <f t="shared" si="3"/>
        <v>5</v>
      </c>
      <c r="R17" s="17"/>
      <c r="S17" s="20"/>
      <c r="T17" s="20"/>
      <c r="U17" s="20"/>
      <c r="V17" s="20"/>
      <c r="W17" s="20"/>
      <c r="X17" s="20"/>
      <c r="Y17" s="20"/>
    </row>
    <row r="18" spans="1:25" ht="14.4" x14ac:dyDescent="0.25">
      <c r="A18" s="85" t="s">
        <v>29</v>
      </c>
      <c r="B18" s="85" t="s">
        <v>17</v>
      </c>
      <c r="C18" s="31">
        <v>63</v>
      </c>
      <c r="D18" s="31">
        <v>22</v>
      </c>
      <c r="E18" s="31">
        <v>272</v>
      </c>
      <c r="F18" s="31">
        <v>129</v>
      </c>
      <c r="G18" s="31"/>
      <c r="H18" s="31"/>
      <c r="I18" s="59"/>
      <c r="J18" s="45"/>
      <c r="K18" s="62"/>
      <c r="L18" s="32"/>
      <c r="M18" s="32"/>
      <c r="N18" s="32"/>
      <c r="O18" s="32"/>
      <c r="P18" s="32"/>
      <c r="Q18" s="39"/>
      <c r="R18" s="20"/>
      <c r="S18" s="20" t="str" cm="1">
        <f t="array" ref="S18">IF(C18="","",INDEX($K$1:$Q$1,ROUNDUP(C18/40,0)))</f>
        <v>Crawley</v>
      </c>
      <c r="T18" s="20" t="str" cm="1">
        <f t="array" ref="T18">IF(D18="","",INDEX($K$1:$Q$1,ROUNDUP(D18/40,0)))</f>
        <v>Brighton</v>
      </c>
      <c r="U18" s="20" t="str" cm="1">
        <f t="array" ref="U18">IF(E18="","",INDEX($K$1:$Q$1,ROUNDUP(E18/40,0)))</f>
        <v>Worthing</v>
      </c>
      <c r="V18" s="20" t="str" cm="1">
        <f t="array" ref="V18">IF(F18="","",INDEX($K$1:$Q$1,ROUNDUP(F18/40,0)))</f>
        <v>Horsham</v>
      </c>
      <c r="W18" s="20" t="str" cm="1">
        <f t="array" ref="W18">IF(G18="","",INDEX($K$1:$Q$1,ROUNDUP(G18/40,0)))</f>
        <v/>
      </c>
      <c r="X18" s="20" t="str" cm="1">
        <f t="array" ref="X18">IF(H18="","",INDEX($K$1:$Q$1,ROUNDUP(H18/40,0)))</f>
        <v/>
      </c>
      <c r="Y18" s="20" t="str" cm="1">
        <f t="array" ref="Y18">IF(I18="","",INDEX($K$1:$Q$1,ROUNDUP(I18/40,0)))</f>
        <v/>
      </c>
    </row>
    <row r="19" spans="1:25" ht="14.4" x14ac:dyDescent="0.25">
      <c r="A19" s="86"/>
      <c r="B19" s="86"/>
      <c r="C19" s="26" t="str">
        <f>IF(C18="","",IF(ISERROR(VLOOKUP(C18,Athletes!$A:$B,2,FALSE)),"?",VLOOKUP(C18,Athletes!$A:$B,2,FALSE)))</f>
        <v>Jennifer Klein</v>
      </c>
      <c r="D19" s="26" t="str">
        <f>IF(D18="","",IF(ISERROR(VLOOKUP(D18,Athletes!$A:$B,2,FALSE)),"?",VLOOKUP(D18,Athletes!$A:$B,2,FALSE)))</f>
        <v>Kira Dunford</v>
      </c>
      <c r="E19" s="26" t="str">
        <f>IF(E18="","",IF(ISERROR(VLOOKUP(E18,Athletes!$A:$B,2,FALSE)),"?",VLOOKUP(E18,Athletes!$A:$B,2,FALSE)))</f>
        <v>Olina Chatfield</v>
      </c>
      <c r="F19" s="26" t="str">
        <f>IF(F18="","",IF(ISERROR(VLOOKUP(F18,Athletes!$A:$B,2,FALSE)),"?",VLOOKUP(F18,Athletes!$A:$B,2,FALSE)))</f>
        <v>Izzy  Wheeler</v>
      </c>
      <c r="G19" s="26" t="str">
        <f>IF(G18="","",IF(ISERROR(VLOOKUP(G18,Athletes!$A:$B,2,FALSE)),"?",VLOOKUP(G18,Athletes!$A:$B,2,FALSE)))</f>
        <v/>
      </c>
      <c r="H19" s="26" t="str">
        <f>IF(H18="","",IF(ISERROR(VLOOKUP(H18,Athletes!$A:$B,2,FALSE)),"?",VLOOKUP(H18,Athletes!$A:$B,2,FALSE)))</f>
        <v/>
      </c>
      <c r="I19" s="56" t="str">
        <f>IF(I18="","",IF(ISERROR(VLOOKUP(I18,Athletes!$A:$B,2,FALSE)),"?",VLOOKUP(I18,Athletes!$A:$B,2,FALSE)))</f>
        <v/>
      </c>
      <c r="J19" s="43"/>
      <c r="K19" s="63"/>
      <c r="L19" s="26"/>
      <c r="M19" s="26"/>
      <c r="N19" s="26"/>
      <c r="O19" s="26"/>
      <c r="P19" s="26"/>
      <c r="Q19" s="36"/>
      <c r="R19" s="20"/>
      <c r="S19" s="20"/>
      <c r="T19" s="20"/>
      <c r="U19" s="20"/>
      <c r="V19" s="20"/>
      <c r="W19" s="20"/>
      <c r="X19" s="20"/>
      <c r="Y19" s="20"/>
    </row>
    <row r="20" spans="1:25" ht="14.4" x14ac:dyDescent="0.25">
      <c r="A20" s="86"/>
      <c r="B20" s="86"/>
      <c r="C20" s="26" t="str">
        <f>IF(C18="","",IF(ISERROR(VLOOKUP(C18,Athletes!$A:$C,3,FALSE)),"?",VLOOKUP(C18,Athletes!$A:$C,3,FALSE)))</f>
        <v>Crawley</v>
      </c>
      <c r="D20" s="26" t="str">
        <f>IF(D18="","",IF(ISERROR(VLOOKUP(D18,Athletes!$A:$C,3,FALSE)),"?",VLOOKUP(D18,Athletes!$A:$C,3,FALSE)))</f>
        <v>Brighton</v>
      </c>
      <c r="E20" s="26" t="str">
        <f>IF(E18="","",IF(ISERROR(VLOOKUP(E18,Athletes!$A:$C,3,FALSE)),"?",VLOOKUP(E18,Athletes!$A:$C,3,FALSE)))</f>
        <v>Worthing</v>
      </c>
      <c r="F20" s="26" t="str">
        <f>IF(F18="","",IF(ISERROR(VLOOKUP(F18,Athletes!$A:$C,3,FALSE)),"?",VLOOKUP(F18,Athletes!$A:$C,3,FALSE)))</f>
        <v>Horsham</v>
      </c>
      <c r="G20" s="26" t="str">
        <f>IF(G18="","",IF(ISERROR(VLOOKUP(G18,Athletes!$A:$C,3,FALSE)),"?",VLOOKUP(G18,Athletes!$A:$C,3,FALSE)))</f>
        <v/>
      </c>
      <c r="H20" s="26"/>
      <c r="I20" s="56"/>
      <c r="J20" s="43"/>
      <c r="K20" s="63"/>
      <c r="L20" s="26"/>
      <c r="M20" s="26"/>
      <c r="N20" s="26"/>
      <c r="O20" s="26"/>
      <c r="P20" s="26"/>
      <c r="Q20" s="36"/>
      <c r="R20" s="20"/>
      <c r="S20" s="20"/>
      <c r="T20" s="20"/>
      <c r="U20" s="20"/>
      <c r="V20" s="20"/>
      <c r="W20" s="20"/>
      <c r="X20" s="20"/>
      <c r="Y20" s="20"/>
    </row>
    <row r="21" spans="1:25" ht="14.4" x14ac:dyDescent="0.25">
      <c r="A21" s="86"/>
      <c r="B21" s="87"/>
      <c r="C21" s="28" t="s">
        <v>157</v>
      </c>
      <c r="D21" s="28" t="s">
        <v>158</v>
      </c>
      <c r="E21" s="28" t="s">
        <v>159</v>
      </c>
      <c r="F21" s="28" t="s">
        <v>160</v>
      </c>
      <c r="G21" s="28"/>
      <c r="H21" s="28"/>
      <c r="I21" s="60"/>
      <c r="J21" s="43"/>
      <c r="K21" s="64">
        <f>IF(ISERROR(MATCH(K$1,$S18:$Y18,0)),"",8-MATCH(K$1,$S18:$Y18,0))</f>
        <v>6</v>
      </c>
      <c r="L21" s="29">
        <f t="shared" ref="L21:Q21" si="4">IF(ISERROR(MATCH(L$1,$S18:$Y18,0)),"",8-MATCH(L$1,$S18:$Y18,0))</f>
        <v>7</v>
      </c>
      <c r="M21" s="29" t="str">
        <f t="shared" si="4"/>
        <v/>
      </c>
      <c r="N21" s="29">
        <f t="shared" si="4"/>
        <v>4</v>
      </c>
      <c r="O21" s="29" t="str">
        <f t="shared" si="4"/>
        <v/>
      </c>
      <c r="P21" s="29" t="str">
        <f t="shared" si="4"/>
        <v/>
      </c>
      <c r="Q21" s="38">
        <f t="shared" si="4"/>
        <v>5</v>
      </c>
      <c r="R21" s="17"/>
      <c r="S21" s="20"/>
      <c r="T21" s="20"/>
      <c r="U21" s="20"/>
      <c r="V21" s="20"/>
      <c r="W21" s="20"/>
      <c r="X21" s="20"/>
      <c r="Y21" s="20"/>
    </row>
    <row r="22" spans="1:25" ht="14.4" x14ac:dyDescent="0.25">
      <c r="A22" s="86"/>
      <c r="B22" s="86" t="s">
        <v>18</v>
      </c>
      <c r="C22" s="27">
        <v>20</v>
      </c>
      <c r="D22" s="27">
        <v>65</v>
      </c>
      <c r="E22" s="27">
        <v>130</v>
      </c>
      <c r="F22" s="27"/>
      <c r="G22" s="27"/>
      <c r="H22" s="27"/>
      <c r="I22" s="27"/>
      <c r="J22" s="43"/>
      <c r="K22" s="26"/>
      <c r="L22" s="26"/>
      <c r="M22" s="26"/>
      <c r="N22" s="26"/>
      <c r="O22" s="26"/>
      <c r="P22" s="26"/>
      <c r="Q22" s="36"/>
      <c r="R22" s="20"/>
      <c r="S22" s="20" t="str" cm="1">
        <f t="array" ref="S22">IF(C22="","",INDEX($K$1:$Q$1,ROUNDUP(C22/40,0)))</f>
        <v>Brighton</v>
      </c>
      <c r="T22" s="20" t="str" cm="1">
        <f t="array" ref="T22">IF(D22="","",INDEX($K$1:$Q$1,ROUNDUP(D22/40,0)))</f>
        <v>Crawley</v>
      </c>
      <c r="U22" s="20" t="str" cm="1">
        <f t="array" ref="U22">IF(E22="","",INDEX($K$1:$Q$1,ROUNDUP(E22/40,0)))</f>
        <v>Horsham</v>
      </c>
      <c r="V22" s="20" t="str" cm="1">
        <f t="array" ref="V22">IF(F22="","",INDEX($K$1:$Q$1,ROUNDUP(F22/40,0)))</f>
        <v/>
      </c>
      <c r="W22" s="20" t="str" cm="1">
        <f t="array" ref="W22">IF(G22="","",INDEX($K$1:$Q$1,ROUNDUP(G22/40,0)))</f>
        <v/>
      </c>
      <c r="X22" s="20" t="str" cm="1">
        <f t="array" ref="X22">IF(H22="","",INDEX($K$1:$Q$1,ROUNDUP(H22/40,0)))</f>
        <v/>
      </c>
      <c r="Y22" s="20" t="str" cm="1">
        <f t="array" ref="Y22">IF(I22="","",INDEX($K$1:$Q$1,ROUNDUP(I22/40,0)))</f>
        <v/>
      </c>
    </row>
    <row r="23" spans="1:25" ht="14.4" x14ac:dyDescent="0.25">
      <c r="A23" s="86"/>
      <c r="B23" s="86"/>
      <c r="C23" s="26" t="str">
        <f>IF(C22="","",IF(ISERROR(VLOOKUP(C22,Athletes!$A:$B,2,FALSE)),"?",VLOOKUP(C22,Athletes!$A:$B,2,FALSE)))</f>
        <v>Evie Murray</v>
      </c>
      <c r="D23" s="26" t="str">
        <f>IF(D22="","",IF(ISERROR(VLOOKUP(D22,Athletes!$A:$B,2,FALSE)),"?",VLOOKUP(D22,Athletes!$A:$B,2,FALSE)))</f>
        <v>Sophie Ware</v>
      </c>
      <c r="E23" s="26" t="str">
        <f>IF(E22="","",IF(ISERROR(VLOOKUP(E22,Athletes!$A:$B,2,FALSE)),"?",VLOOKUP(E22,Athletes!$A:$B,2,FALSE)))</f>
        <v>Mia  Gaul</v>
      </c>
      <c r="F23" s="26" t="str">
        <f>IF(F22="","",IF(ISERROR(VLOOKUP(F22,Athletes!$A:$B,2,FALSE)),"?",VLOOKUP(F22,Athletes!$A:$B,2,FALSE)))</f>
        <v/>
      </c>
      <c r="G23" s="26" t="str">
        <f>IF(G22="","",IF(ISERROR(VLOOKUP(G22,Athletes!$A:$B,2,FALSE)),"?",VLOOKUP(G22,Athletes!$A:$B,2,FALSE)))</f>
        <v/>
      </c>
      <c r="H23" s="26" t="str">
        <f>IF(H22="","",IF(ISERROR(VLOOKUP(H22,Athletes!$A:$B,2,FALSE)),"?",VLOOKUP(H22,Athletes!$A:$B,2,FALSE)))</f>
        <v/>
      </c>
      <c r="I23" s="56" t="str">
        <f>IF(I22="","",IF(ISERROR(VLOOKUP(I22,Athletes!$A:$B,2,FALSE)),"?",VLOOKUP(I22,Athletes!$A:$B,2,FALSE)))</f>
        <v/>
      </c>
      <c r="J23" s="43"/>
      <c r="K23" s="26"/>
      <c r="L23" s="26"/>
      <c r="M23" s="26"/>
      <c r="N23" s="26"/>
      <c r="O23" s="26"/>
      <c r="P23" s="26"/>
      <c r="Q23" s="36"/>
      <c r="R23" s="20"/>
      <c r="S23" s="20"/>
      <c r="T23" s="20"/>
      <c r="U23" s="20"/>
      <c r="V23" s="20"/>
      <c r="W23" s="20"/>
      <c r="X23" s="20"/>
      <c r="Y23" s="20"/>
    </row>
    <row r="24" spans="1:25" ht="14.4" x14ac:dyDescent="0.25">
      <c r="A24" s="86"/>
      <c r="B24" s="86"/>
      <c r="C24" s="26" t="str">
        <f>IF(C22="","",IF(ISERROR(VLOOKUP(C22,Athletes!$A:$C,3,FALSE)),"?",VLOOKUP(C22,Athletes!$A:$C,3,FALSE)))</f>
        <v>Brighton</v>
      </c>
      <c r="D24" s="26" t="str">
        <f>IF(D22="","",IF(ISERROR(VLOOKUP(D22,Athletes!$A:$C,3,FALSE)),"?",VLOOKUP(D22,Athletes!$A:$C,3,FALSE)))</f>
        <v>Crawley</v>
      </c>
      <c r="E24" s="26" t="str">
        <f>IF(E22="","",IF(ISERROR(VLOOKUP(E22,Athletes!$A:$C,3,FALSE)),"?",VLOOKUP(E22,Athletes!$A:$C,3,FALSE)))</f>
        <v>Horsham</v>
      </c>
      <c r="F24" s="26"/>
      <c r="G24" s="26"/>
      <c r="H24" s="26"/>
      <c r="I24" s="26"/>
      <c r="J24" s="43"/>
      <c r="K24" s="26"/>
      <c r="L24" s="26"/>
      <c r="M24" s="26"/>
      <c r="N24" s="26"/>
      <c r="O24" s="26"/>
      <c r="P24" s="26"/>
      <c r="Q24" s="36"/>
      <c r="R24" s="20"/>
      <c r="S24" s="20"/>
      <c r="T24" s="20"/>
      <c r="U24" s="20"/>
      <c r="V24" s="20"/>
      <c r="W24" s="20"/>
      <c r="X24" s="20"/>
      <c r="Y24" s="20"/>
    </row>
    <row r="25" spans="1:25" ht="14.4" x14ac:dyDescent="0.25">
      <c r="A25" s="87"/>
      <c r="B25" s="87"/>
      <c r="C25" s="28" t="s">
        <v>161</v>
      </c>
      <c r="D25" s="28" t="s">
        <v>162</v>
      </c>
      <c r="E25" s="28" t="s">
        <v>64</v>
      </c>
      <c r="F25" s="28"/>
      <c r="G25" s="28"/>
      <c r="H25" s="28"/>
      <c r="I25" s="28"/>
      <c r="J25" s="44"/>
      <c r="K25" s="29">
        <f>IF(ISERROR(MATCH(K$1,$S22:$Y22,0)),"",8-MATCH(K$1,$S22:$Y22,0))</f>
        <v>7</v>
      </c>
      <c r="L25" s="29">
        <f t="shared" ref="L25" si="5">IF(ISERROR(MATCH(L$1,$S22:$Y22,0)),"",8-MATCH(L$1,$S22:$Y22,0))</f>
        <v>6</v>
      </c>
      <c r="M25" s="29" t="str">
        <f t="shared" ref="M25" si="6">IF(ISERROR(MATCH(M$1,$S22:$Y22,0)),"",8-MATCH(M$1,$S22:$Y22,0))</f>
        <v/>
      </c>
      <c r="N25" s="29">
        <f t="shared" ref="N25" si="7">IF(ISERROR(MATCH(N$1,$S22:$Y22,0)),"",8-MATCH(N$1,$S22:$Y22,0))</f>
        <v>5</v>
      </c>
      <c r="O25" s="29" t="str">
        <f t="shared" ref="O25" si="8">IF(ISERROR(MATCH(O$1,$S22:$Y22,0)),"",8-MATCH(O$1,$S22:$Y22,0))</f>
        <v/>
      </c>
      <c r="P25" s="29" t="str">
        <f t="shared" ref="P25" si="9">IF(ISERROR(MATCH(P$1,$S22:$Y22,0)),"",8-MATCH(P$1,$S22:$Y22,0))</f>
        <v/>
      </c>
      <c r="Q25" s="38" t="str">
        <f t="shared" ref="Q25" si="10">IF(ISERROR(MATCH(Q$1,$S22:$Y22,0)),"",8-MATCH(Q$1,$S22:$Y22,0))</f>
        <v/>
      </c>
      <c r="R25" s="17"/>
      <c r="S25" s="20"/>
      <c r="T25" s="20"/>
      <c r="U25" s="20"/>
      <c r="V25" s="20"/>
      <c r="W25" s="20"/>
      <c r="X25" s="20"/>
      <c r="Y25" s="20"/>
    </row>
    <row r="26" spans="1:25" ht="14.4" x14ac:dyDescent="0.25">
      <c r="A26" s="88" t="s">
        <v>51</v>
      </c>
      <c r="B26" s="88" t="s">
        <v>21</v>
      </c>
      <c r="C26" s="31" t="s">
        <v>55</v>
      </c>
      <c r="D26" s="31" t="s">
        <v>54</v>
      </c>
      <c r="E26" s="31" t="s">
        <v>57</v>
      </c>
      <c r="F26" s="31" t="s">
        <v>60</v>
      </c>
      <c r="G26" s="31"/>
      <c r="H26" s="31"/>
      <c r="I26" s="31"/>
      <c r="J26" s="45"/>
      <c r="K26" s="33"/>
      <c r="L26" s="34"/>
      <c r="M26" s="34"/>
      <c r="N26" s="34"/>
      <c r="O26" s="35"/>
      <c r="P26" s="34"/>
      <c r="Q26" s="40"/>
      <c r="R26" s="18"/>
      <c r="S26" s="17" t="str">
        <f t="shared" ref="S26:Y26" si="11">IF(C26="","",C26)</f>
        <v>Crawley</v>
      </c>
      <c r="T26" s="17" t="str">
        <f t="shared" si="11"/>
        <v>Brighton</v>
      </c>
      <c r="U26" s="17" t="str">
        <f t="shared" si="11"/>
        <v>Horsham</v>
      </c>
      <c r="V26" s="17" t="str">
        <f t="shared" si="11"/>
        <v>Worthing</v>
      </c>
      <c r="W26" s="17" t="str">
        <f t="shared" si="11"/>
        <v/>
      </c>
      <c r="X26" s="17" t="str">
        <f t="shared" si="11"/>
        <v/>
      </c>
      <c r="Y26" s="17" t="str">
        <f t="shared" si="11"/>
        <v/>
      </c>
    </row>
    <row r="27" spans="1:25" ht="14.4" x14ac:dyDescent="0.25">
      <c r="A27" s="84"/>
      <c r="B27" s="84"/>
      <c r="C27" s="28" t="s">
        <v>183</v>
      </c>
      <c r="D27" s="28" t="s">
        <v>184</v>
      </c>
      <c r="E27" s="28" t="s">
        <v>185</v>
      </c>
      <c r="F27" s="28" t="s">
        <v>67</v>
      </c>
      <c r="G27" s="28"/>
      <c r="H27" s="28"/>
      <c r="I27" s="28"/>
      <c r="J27" s="44"/>
      <c r="K27" s="29">
        <f t="shared" ref="K27:Q27" si="12">IF(ISERROR(MATCH(K$1,$S26:$Y26,0)),"",16-2*MATCH(K$1,$S26:$Y26,0))</f>
        <v>12</v>
      </c>
      <c r="L27" s="29">
        <f t="shared" si="12"/>
        <v>14</v>
      </c>
      <c r="M27" s="29" t="str">
        <f t="shared" si="12"/>
        <v/>
      </c>
      <c r="N27" s="29">
        <f t="shared" si="12"/>
        <v>10</v>
      </c>
      <c r="O27" s="29" t="str">
        <f t="shared" si="12"/>
        <v/>
      </c>
      <c r="P27" s="29" t="str">
        <f t="shared" si="12"/>
        <v/>
      </c>
      <c r="Q27" s="38">
        <f t="shared" si="12"/>
        <v>8</v>
      </c>
      <c r="R27" s="17"/>
      <c r="S27" s="17"/>
      <c r="T27" s="17"/>
      <c r="U27" s="17"/>
      <c r="V27" s="17"/>
      <c r="W27" s="17"/>
      <c r="X27" s="17"/>
      <c r="Y27" s="17"/>
    </row>
    <row r="28" spans="1:25" ht="14.4" x14ac:dyDescent="0.25">
      <c r="A28" s="88" t="s">
        <v>30</v>
      </c>
      <c r="B28" s="88" t="s">
        <v>21</v>
      </c>
      <c r="C28" s="31" t="s">
        <v>55</v>
      </c>
      <c r="D28" s="31" t="s">
        <v>54</v>
      </c>
      <c r="E28" s="31" t="s">
        <v>57</v>
      </c>
      <c r="F28" s="31" t="s">
        <v>60</v>
      </c>
      <c r="G28" s="31"/>
      <c r="H28" s="31"/>
      <c r="I28" s="31"/>
      <c r="J28" s="45"/>
      <c r="K28" s="33"/>
      <c r="L28" s="34"/>
      <c r="M28" s="34"/>
      <c r="N28" s="34"/>
      <c r="O28" s="35"/>
      <c r="P28" s="34"/>
      <c r="Q28" s="40"/>
      <c r="R28" s="18"/>
      <c r="S28" s="17" t="str">
        <f t="shared" ref="S28:Y28" si="13">IF(C28="","",C28)</f>
        <v>Crawley</v>
      </c>
      <c r="T28" s="17" t="str">
        <f t="shared" si="13"/>
        <v>Brighton</v>
      </c>
      <c r="U28" s="17" t="str">
        <f t="shared" si="13"/>
        <v>Horsham</v>
      </c>
      <c r="V28" s="17" t="str">
        <f t="shared" si="13"/>
        <v>Worthing</v>
      </c>
      <c r="W28" s="17" t="str">
        <f t="shared" si="13"/>
        <v/>
      </c>
      <c r="X28" s="17" t="str">
        <f t="shared" si="13"/>
        <v/>
      </c>
      <c r="Y28" s="17" t="str">
        <f t="shared" si="13"/>
        <v/>
      </c>
    </row>
    <row r="29" spans="1:25" ht="14.4" x14ac:dyDescent="0.25">
      <c r="A29" s="84"/>
      <c r="B29" s="84"/>
      <c r="C29" s="28" t="s">
        <v>200</v>
      </c>
      <c r="D29" s="28" t="s">
        <v>199</v>
      </c>
      <c r="E29" s="28">
        <v>1.52</v>
      </c>
      <c r="F29" s="28" t="s">
        <v>63</v>
      </c>
      <c r="G29" s="28"/>
      <c r="H29" s="28"/>
      <c r="I29" s="28"/>
      <c r="J29" s="44"/>
      <c r="K29" s="29">
        <f t="shared" ref="K29:Q29" si="14">IF(ISERROR(MATCH(K$1,$S28:$Y28,0)),"",16-2*MATCH(K$1,$S28:$Y28,0))</f>
        <v>12</v>
      </c>
      <c r="L29" s="29">
        <f t="shared" si="14"/>
        <v>14</v>
      </c>
      <c r="M29" s="29" t="str">
        <f t="shared" si="14"/>
        <v/>
      </c>
      <c r="N29" s="29">
        <f t="shared" si="14"/>
        <v>10</v>
      </c>
      <c r="O29" s="29" t="str">
        <f t="shared" si="14"/>
        <v/>
      </c>
      <c r="P29" s="29" t="str">
        <f t="shared" si="14"/>
        <v/>
      </c>
      <c r="Q29" s="38">
        <f t="shared" si="14"/>
        <v>8</v>
      </c>
      <c r="R29" s="17"/>
      <c r="S29" s="17"/>
      <c r="T29" s="17"/>
      <c r="U29" s="17"/>
      <c r="V29" s="17"/>
      <c r="W29" s="17"/>
      <c r="X29" s="17"/>
      <c r="Y29" s="17"/>
    </row>
    <row r="30" spans="1:25" ht="14.4" x14ac:dyDescent="0.25">
      <c r="A30" s="88" t="s">
        <v>23</v>
      </c>
      <c r="B30" s="88" t="s">
        <v>17</v>
      </c>
      <c r="C30" s="31">
        <v>64</v>
      </c>
      <c r="D30" s="31">
        <v>271</v>
      </c>
      <c r="E30" s="31">
        <v>26</v>
      </c>
      <c r="F30" s="31">
        <v>169</v>
      </c>
      <c r="G30" s="31">
        <v>128</v>
      </c>
      <c r="H30" s="31">
        <v>201</v>
      </c>
      <c r="I30" s="59"/>
      <c r="J30" s="45"/>
      <c r="K30" s="62"/>
      <c r="L30" s="32"/>
      <c r="M30" s="32"/>
      <c r="N30" s="32"/>
      <c r="O30" s="32"/>
      <c r="P30" s="32"/>
      <c r="Q30" s="39"/>
      <c r="R30" s="20"/>
      <c r="S30" s="20" t="str" cm="1">
        <f t="array" ref="S30">IF(C30="","",INDEX($K$1:$Q$1,ROUNDUP(C30/40,0)))</f>
        <v>Crawley</v>
      </c>
      <c r="T30" s="20" t="str" cm="1">
        <f t="array" ref="T30">IF(D30="","",INDEX($K$1:$Q$1,ROUNDUP(D30/40,0)))</f>
        <v>Worthing</v>
      </c>
      <c r="U30" s="20" t="str" cm="1">
        <f t="array" ref="U30">IF(E30="","",INDEX($K$1:$Q$1,ROUNDUP(E30/40,0)))</f>
        <v>Brighton</v>
      </c>
      <c r="V30" s="20" t="str" cm="1">
        <f t="array" ref="V30">IF(F30="","",INDEX($K$1:$Q$1,ROUNDUP(F30/40,0)))</f>
        <v>Lewes</v>
      </c>
      <c r="W30" s="20" t="str" cm="1">
        <f t="array" ref="W30">IF(G30="","",INDEX($K$1:$Q$1,ROUNDUP(G30/40,0)))</f>
        <v>Horsham</v>
      </c>
      <c r="X30" s="20" t="str" cm="1">
        <f t="array" ref="X30">IF(H30="","",INDEX($K$1:$Q$1,ROUNDUP(H30/40,0)))</f>
        <v>Phoenix</v>
      </c>
      <c r="Y30" s="20" t="str" cm="1">
        <f t="array" ref="Y30">IF(I30="","",INDEX($K$1:$Q$1,ROUNDUP(I30/40,0)))</f>
        <v/>
      </c>
    </row>
    <row r="31" spans="1:25" ht="14.4" x14ac:dyDescent="0.25">
      <c r="A31" s="83"/>
      <c r="B31" s="83"/>
      <c r="C31" s="26" t="str">
        <f>IF(C30="","",IF(ISERROR(VLOOKUP(C30,Athletes!$A:$B,2,FALSE)),"?",VLOOKUP(C30,Athletes!$A:$B,2,FALSE)))</f>
        <v>May Lestrange</v>
      </c>
      <c r="D31" s="26" t="str">
        <f>IF(D30="","",IF(ISERROR(VLOOKUP(D30,Athletes!$A:$B,2,FALSE)),"?",VLOOKUP(D30,Athletes!$A:$B,2,FALSE)))</f>
        <v>Isabel Griggs</v>
      </c>
      <c r="E31" s="26" t="str">
        <f>IF(E30="","",IF(ISERROR(VLOOKUP(E30,Athletes!$A:$B,2,FALSE)),"?",VLOOKUP(E30,Athletes!$A:$B,2,FALSE)))</f>
        <v>Martha Challis</v>
      </c>
      <c r="F31" s="26" t="str">
        <f>IF(F30="","",IF(ISERROR(VLOOKUP(F30,Athletes!$A:$B,2,FALSE)),"?",VLOOKUP(F30,Athletes!$A:$B,2,FALSE)))</f>
        <v>Maya Bray</v>
      </c>
      <c r="G31" s="26" t="str">
        <f>IF(G30="","",IF(ISERROR(VLOOKUP(G30,Athletes!$A:$B,2,FALSE)),"?",VLOOKUP(G30,Athletes!$A:$B,2,FALSE)))</f>
        <v>Leyla  Carrillo</v>
      </c>
      <c r="H31" s="26" t="str">
        <f>IF(H30="","",IF(ISERROR(VLOOKUP(H30,Athletes!$A:$B,2,FALSE)),"?",VLOOKUP(H30,Athletes!$A:$B,2,FALSE)))</f>
        <v>Matilde Masset</v>
      </c>
      <c r="I31" s="56" t="str">
        <f>IF(I30="","",IF(ISERROR(VLOOKUP(I30,Athletes!$A:$B,2,FALSE)),"?",VLOOKUP(I30,Athletes!$A:$B,2,FALSE)))</f>
        <v/>
      </c>
      <c r="J31" s="43"/>
      <c r="K31" s="63"/>
      <c r="L31" s="26"/>
      <c r="M31" s="26"/>
      <c r="N31" s="26"/>
      <c r="O31" s="26"/>
      <c r="P31" s="26"/>
      <c r="Q31" s="36"/>
      <c r="R31" s="20"/>
      <c r="S31" s="20"/>
      <c r="T31" s="20"/>
      <c r="U31" s="20"/>
      <c r="V31" s="20"/>
      <c r="W31" s="20"/>
      <c r="X31" s="20"/>
      <c r="Y31" s="20"/>
    </row>
    <row r="32" spans="1:25" ht="14.4" x14ac:dyDescent="0.25">
      <c r="A32" s="83"/>
      <c r="B32" s="83"/>
      <c r="C32" s="26" t="str">
        <f>IF(C30="","",IF(ISERROR(VLOOKUP(C30,Athletes!$A:$C,3,FALSE)),"?",VLOOKUP(C30,Athletes!$A:$C,3,FALSE)))</f>
        <v>Crawley</v>
      </c>
      <c r="D32" s="26" t="str">
        <f>IF(D30="","",IF(ISERROR(VLOOKUP(D30,Athletes!$A:$C,3,FALSE)),"?",VLOOKUP(D30,Athletes!$A:$C,3,FALSE)))</f>
        <v>Worthing</v>
      </c>
      <c r="E32" s="26" t="str">
        <f>IF(E30="","",IF(ISERROR(VLOOKUP(E30,Athletes!$A:$C,3,FALSE)),"?",VLOOKUP(E30,Athletes!$A:$C,3,FALSE)))</f>
        <v>Brighton</v>
      </c>
      <c r="F32" s="26" t="str">
        <f>IF(F30="","",IF(ISERROR(VLOOKUP(F30,Athletes!$A:$C,3,FALSE)),"?",VLOOKUP(F30,Athletes!$A:$C,3,FALSE)))</f>
        <v>Lewes</v>
      </c>
      <c r="G32" s="26" t="str">
        <f>IF(G30="","",IF(ISERROR(VLOOKUP(G30,Athletes!$A:$C,3,FALSE)),"?",VLOOKUP(G30,Athletes!$A:$C,3,FALSE)))</f>
        <v>Horsham</v>
      </c>
      <c r="H32" s="26" t="str">
        <f>IF(H30="","",IF(ISERROR(VLOOKUP(H30,Athletes!$A:$C,3,FALSE)),"?",VLOOKUP(H30,Athletes!$A:$C,3,FALSE)))</f>
        <v>Phoenix</v>
      </c>
      <c r="I32" s="56"/>
      <c r="J32" s="43"/>
      <c r="K32" s="63"/>
      <c r="L32" s="26"/>
      <c r="M32" s="26"/>
      <c r="N32" s="26"/>
      <c r="O32" s="26"/>
      <c r="P32" s="26"/>
      <c r="Q32" s="36"/>
      <c r="R32" s="20"/>
      <c r="S32" s="20"/>
      <c r="T32" s="20"/>
      <c r="U32" s="20"/>
      <c r="V32" s="20"/>
      <c r="W32" s="20"/>
      <c r="X32" s="20"/>
      <c r="Y32" s="20"/>
    </row>
    <row r="33" spans="1:25" ht="14.4" x14ac:dyDescent="0.25">
      <c r="A33" s="83"/>
      <c r="B33" s="84"/>
      <c r="C33" s="28">
        <v>2.2000000000000002</v>
      </c>
      <c r="D33" s="28">
        <v>2.16</v>
      </c>
      <c r="E33" s="28">
        <v>2.0699999999999998</v>
      </c>
      <c r="F33" s="28">
        <v>1.97</v>
      </c>
      <c r="G33" s="28">
        <v>1.9</v>
      </c>
      <c r="H33" s="28">
        <v>1.78</v>
      </c>
      <c r="I33" s="60"/>
      <c r="J33" s="43"/>
      <c r="K33" s="64">
        <f>IF(ISERROR(MATCH(K$1,$S30:$Y30,0)),"",8-MATCH(K$1,$S30:$Y30,0))</f>
        <v>5</v>
      </c>
      <c r="L33" s="29">
        <f t="shared" ref="L33:Q33" si="15">IF(ISERROR(MATCH(L$1,$S30:$Y30,0)),"",8-MATCH(L$1,$S30:$Y30,0))</f>
        <v>7</v>
      </c>
      <c r="M33" s="29" t="str">
        <f t="shared" si="15"/>
        <v/>
      </c>
      <c r="N33" s="29">
        <f t="shared" si="15"/>
        <v>3</v>
      </c>
      <c r="O33" s="29">
        <f t="shared" si="15"/>
        <v>4</v>
      </c>
      <c r="P33" s="29">
        <f t="shared" si="15"/>
        <v>2</v>
      </c>
      <c r="Q33" s="38">
        <f t="shared" si="15"/>
        <v>6</v>
      </c>
      <c r="R33" s="17"/>
      <c r="S33" s="20"/>
      <c r="T33" s="20"/>
      <c r="U33" s="20"/>
      <c r="V33" s="20"/>
      <c r="W33" s="20"/>
      <c r="X33" s="20"/>
      <c r="Y33" s="20"/>
    </row>
    <row r="34" spans="1:25" ht="14.4" x14ac:dyDescent="0.25">
      <c r="A34" s="83"/>
      <c r="B34" s="83" t="s">
        <v>18</v>
      </c>
      <c r="C34" s="27">
        <v>59</v>
      </c>
      <c r="D34" s="27">
        <v>22</v>
      </c>
      <c r="E34" s="27">
        <v>272</v>
      </c>
      <c r="F34" s="27">
        <v>168</v>
      </c>
      <c r="G34" s="27"/>
      <c r="H34" s="27"/>
      <c r="I34" s="27"/>
      <c r="J34" s="43"/>
      <c r="K34" s="26"/>
      <c r="L34" s="26"/>
      <c r="M34" s="26"/>
      <c r="N34" s="26"/>
      <c r="O34" s="26"/>
      <c r="P34" s="26"/>
      <c r="Q34" s="36"/>
      <c r="R34" s="20"/>
      <c r="S34" s="20" t="str" cm="1">
        <f t="array" ref="S34">IF(C34="","",INDEX($K$1:$Q$1,ROUNDUP(C34/40,0)))</f>
        <v>Crawley</v>
      </c>
      <c r="T34" s="20" t="str" cm="1">
        <f t="array" ref="T34">IF(D34="","",INDEX($K$1:$Q$1,ROUNDUP(D34/40,0)))</f>
        <v>Brighton</v>
      </c>
      <c r="U34" s="20" t="str" cm="1">
        <f t="array" ref="U34">IF(E34="","",INDEX($K$1:$Q$1,ROUNDUP(E34/40,0)))</f>
        <v>Worthing</v>
      </c>
      <c r="V34" s="20" t="str" cm="1">
        <f t="array" ref="V34">IF(F34="","",INDEX($K$1:$Q$1,ROUNDUP(F34/40,0)))</f>
        <v>Lewes</v>
      </c>
      <c r="W34" s="20" t="str" cm="1">
        <f t="array" ref="W34">IF(G34="","",INDEX($K$1:$Q$1,ROUNDUP(G34/40,0)))</f>
        <v/>
      </c>
      <c r="X34" s="20" t="str" cm="1">
        <f t="array" ref="X34">IF(H34="","",INDEX($K$1:$Q$1,ROUNDUP(H34/40,0)))</f>
        <v/>
      </c>
      <c r="Y34" s="20" t="str" cm="1">
        <f t="array" ref="Y34">IF(I34="","",INDEX($K$1:$Q$1,ROUNDUP(I34/40,0)))</f>
        <v/>
      </c>
    </row>
    <row r="35" spans="1:25" ht="14.4" x14ac:dyDescent="0.25">
      <c r="A35" s="83"/>
      <c r="B35" s="83"/>
      <c r="C35" s="26" t="str">
        <f>IF(C34="","",IF(ISERROR(VLOOKUP(C34,Athletes!$A:$B,2,FALSE)),"?",VLOOKUP(C34,Athletes!$A:$B,2,FALSE)))</f>
        <v>Keira Bruce</v>
      </c>
      <c r="D35" s="26" t="str">
        <f>IF(D34="","",IF(ISERROR(VLOOKUP(D34,Athletes!$A:$B,2,FALSE)),"?",VLOOKUP(D34,Athletes!$A:$B,2,FALSE)))</f>
        <v>Kira Dunford</v>
      </c>
      <c r="E35" s="26" t="str">
        <f>IF(E34="","",IF(ISERROR(VLOOKUP(E34,Athletes!$A:$B,2,FALSE)),"?",VLOOKUP(E34,Athletes!$A:$B,2,FALSE)))</f>
        <v>Olina Chatfield</v>
      </c>
      <c r="F35" s="26" t="str">
        <f>IF(F34="","",IF(ISERROR(VLOOKUP(F34,Athletes!$A:$B,2,FALSE)),"?",VLOOKUP(F34,Athletes!$A:$B,2,FALSE)))</f>
        <v>Maria Breeze</v>
      </c>
      <c r="G35" s="26" t="str">
        <f>IF(G34="","",IF(ISERROR(VLOOKUP(G34,Athletes!$A:$B,2,FALSE)),"?",VLOOKUP(G34,Athletes!$A:$B,2,FALSE)))</f>
        <v/>
      </c>
      <c r="H35" s="26" t="str">
        <f>IF(H34="","",IF(ISERROR(VLOOKUP(H34,Athletes!$A:$B,2,FALSE)),"?",VLOOKUP(H34,Athletes!$A:$B,2,FALSE)))</f>
        <v/>
      </c>
      <c r="I35" s="56" t="str">
        <f>IF(I34="","",IF(ISERROR(VLOOKUP(I34,Athletes!$A:$B,2,FALSE)),"?",VLOOKUP(I34,Athletes!$A:$B,2,FALSE)))</f>
        <v/>
      </c>
      <c r="J35" s="43"/>
      <c r="K35" s="26"/>
      <c r="L35" s="26"/>
      <c r="M35" s="26"/>
      <c r="N35" s="26"/>
      <c r="O35" s="26"/>
      <c r="P35" s="26"/>
      <c r="Q35" s="36"/>
      <c r="R35" s="20"/>
      <c r="S35" s="20"/>
      <c r="T35" s="20"/>
      <c r="U35" s="20"/>
      <c r="V35" s="20"/>
      <c r="W35" s="20"/>
      <c r="X35" s="20"/>
      <c r="Y35" s="20"/>
    </row>
    <row r="36" spans="1:25" ht="14.4" x14ac:dyDescent="0.25">
      <c r="A36" s="83"/>
      <c r="B36" s="83"/>
      <c r="C36" s="26" t="str">
        <f>IF(C34="","",IF(ISERROR(VLOOKUP(C34,Athletes!$A:$C,3,FALSE)),"?",VLOOKUP(C34,Athletes!$A:$C,3,FALSE)))</f>
        <v>Crawley</v>
      </c>
      <c r="D36" s="26" t="str">
        <f>IF(D34="","",IF(ISERROR(VLOOKUP(D34,Athletes!$A:$C,3,FALSE)),"?",VLOOKUP(D34,Athletes!$A:$C,3,FALSE)))</f>
        <v>Brighton</v>
      </c>
      <c r="E36" s="26" t="str">
        <f>IF(E34="","",IF(ISERROR(VLOOKUP(E34,Athletes!$A:$C,3,FALSE)),"?",VLOOKUP(E34,Athletes!$A:$C,3,FALSE)))</f>
        <v>Worthing</v>
      </c>
      <c r="F36" s="26" t="str">
        <f>IF(F34="","",IF(ISERROR(VLOOKUP(F34,Athletes!$A:$C,3,FALSE)),"?",VLOOKUP(F34,Athletes!$A:$C,3,FALSE)))</f>
        <v>Lewes</v>
      </c>
      <c r="G36" s="26" t="str">
        <f>IF(G34="","",IF(ISERROR(VLOOKUP(G34,Athletes!$A:$C,3,FALSE)),"?",VLOOKUP(G34,Athletes!$A:$C,3,FALSE)))</f>
        <v/>
      </c>
      <c r="H36" s="26"/>
      <c r="I36" s="26"/>
      <c r="J36" s="43"/>
      <c r="K36" s="26"/>
      <c r="L36" s="26"/>
      <c r="M36" s="26"/>
      <c r="N36" s="26"/>
      <c r="O36" s="26"/>
      <c r="P36" s="26"/>
      <c r="Q36" s="36"/>
      <c r="R36" s="20"/>
      <c r="S36" s="20"/>
      <c r="T36" s="20"/>
      <c r="U36" s="20"/>
      <c r="V36" s="20"/>
      <c r="W36" s="20"/>
      <c r="X36" s="20"/>
      <c r="Y36" s="20"/>
    </row>
    <row r="37" spans="1:25" ht="14.4" x14ac:dyDescent="0.25">
      <c r="A37" s="84"/>
      <c r="B37" s="84"/>
      <c r="C37" s="28">
        <v>2.09</v>
      </c>
      <c r="D37" s="28">
        <v>2.0299999999999998</v>
      </c>
      <c r="E37" s="28">
        <v>1.94</v>
      </c>
      <c r="F37" s="28">
        <v>1.89</v>
      </c>
      <c r="G37" s="28"/>
      <c r="H37" s="28"/>
      <c r="I37" s="28"/>
      <c r="J37" s="44"/>
      <c r="K37" s="29">
        <f>IF(ISERROR(MATCH(K$1,$S34:$Y34,0)),"",8-MATCH(K$1,$S34:$Y34,0))</f>
        <v>6</v>
      </c>
      <c r="L37" s="29">
        <f t="shared" ref="L37:Q37" si="16">IF(ISERROR(MATCH(L$1,$S34:$Y34,0)),"",8-MATCH(L$1,$S34:$Y34,0))</f>
        <v>7</v>
      </c>
      <c r="M37" s="29" t="str">
        <f t="shared" si="16"/>
        <v/>
      </c>
      <c r="N37" s="29" t="str">
        <f t="shared" si="16"/>
        <v/>
      </c>
      <c r="O37" s="29">
        <f t="shared" si="16"/>
        <v>4</v>
      </c>
      <c r="P37" s="29" t="str">
        <f t="shared" si="16"/>
        <v/>
      </c>
      <c r="Q37" s="38">
        <f t="shared" si="16"/>
        <v>5</v>
      </c>
      <c r="R37" s="17"/>
      <c r="S37" s="20"/>
      <c r="T37" s="20"/>
      <c r="U37" s="20"/>
      <c r="V37" s="20"/>
      <c r="W37" s="20"/>
      <c r="X37" s="20"/>
      <c r="Y37" s="20"/>
    </row>
    <row r="38" spans="1:25" ht="14.4" x14ac:dyDescent="0.25">
      <c r="A38" s="83" t="s">
        <v>24</v>
      </c>
      <c r="B38" s="88" t="s">
        <v>17</v>
      </c>
      <c r="C38" s="31">
        <v>64</v>
      </c>
      <c r="D38" s="31">
        <v>128</v>
      </c>
      <c r="E38" s="61">
        <v>271</v>
      </c>
      <c r="F38" s="31">
        <v>169</v>
      </c>
      <c r="G38" s="31">
        <v>25</v>
      </c>
      <c r="H38" s="31"/>
      <c r="I38" s="59"/>
      <c r="J38" s="43"/>
      <c r="K38" s="62"/>
      <c r="L38" s="32"/>
      <c r="M38" s="32"/>
      <c r="N38" s="32"/>
      <c r="O38" s="32"/>
      <c r="P38" s="32"/>
      <c r="Q38" s="39"/>
      <c r="R38" s="20"/>
      <c r="S38" s="20" t="str" cm="1">
        <f t="array" ref="S38">IF(C38="","",INDEX($K$1:$Q$1,ROUNDUP(C38/40,0)))</f>
        <v>Crawley</v>
      </c>
      <c r="T38" s="20" t="str" cm="1">
        <f t="array" ref="T38">IF(D38="","",INDEX($K$1:$Q$1,ROUNDUP(D38/40,0)))</f>
        <v>Horsham</v>
      </c>
      <c r="U38" s="20" t="str" cm="1">
        <f t="array" ref="U38">IF(E38="","",INDEX($K$1:$Q$1,ROUNDUP(E38/40,0)))</f>
        <v>Worthing</v>
      </c>
      <c r="V38" s="20" t="str" cm="1">
        <f t="array" ref="V38">IF(F38="","",INDEX($K$1:$Q$1,ROUNDUP(F38/40,0)))</f>
        <v>Lewes</v>
      </c>
      <c r="W38" s="20" t="str" cm="1">
        <f t="array" ref="W38">IF(G38="","",INDEX($K$1:$Q$1,ROUNDUP(G38/40,0)))</f>
        <v>Brighton</v>
      </c>
      <c r="X38" s="20" t="str" cm="1">
        <f t="array" ref="X38">IF(H38="","",INDEX($K$1:$Q$1,ROUNDUP(H38/40,0)))</f>
        <v/>
      </c>
      <c r="Y38" s="20" t="str" cm="1">
        <f t="array" ref="Y38">IF(I38="","",INDEX($K$1:$Q$1,ROUNDUP(I38/40,0)))</f>
        <v/>
      </c>
    </row>
    <row r="39" spans="1:25" ht="14.4" x14ac:dyDescent="0.25">
      <c r="A39" s="83"/>
      <c r="B39" s="83"/>
      <c r="C39" s="26" t="str">
        <f>IF(C38="","",IF(ISERROR(VLOOKUP(C38,Athletes!$A:$B,2,FALSE)),"?",VLOOKUP(C38,Athletes!$A:$B,2,FALSE)))</f>
        <v>May Lestrange</v>
      </c>
      <c r="D39" s="26" t="str">
        <f>IF(D38="","",IF(ISERROR(VLOOKUP(D38,Athletes!$A:$B,2,FALSE)),"?",VLOOKUP(D38,Athletes!$A:$B,2,FALSE)))</f>
        <v>Leyla  Carrillo</v>
      </c>
      <c r="E39" s="26" t="str">
        <f>IF(E38="","",IF(ISERROR(VLOOKUP(E38,Athletes!$A:$B,2,FALSE)),"?",VLOOKUP(E38,Athletes!$A:$B,2,FALSE)))</f>
        <v>Isabel Griggs</v>
      </c>
      <c r="F39" s="26" t="str">
        <f>IF(F38="","",IF(ISERROR(VLOOKUP(F38,Athletes!$A:$B,2,FALSE)),"?",VLOOKUP(F38,Athletes!$A:$B,2,FALSE)))</f>
        <v>Maya Bray</v>
      </c>
      <c r="G39" s="26" t="str">
        <f>IF(G38="","",IF(ISERROR(VLOOKUP(G38,Athletes!$A:$B,2,FALSE)),"?",VLOOKUP(G38,Athletes!$A:$B,2,FALSE)))</f>
        <v>Naomi Barwis</v>
      </c>
      <c r="H39" s="26" t="str">
        <f>IF(H38="","",IF(ISERROR(VLOOKUP(H38,Athletes!$A:$B,2,FALSE)),"?",VLOOKUP(H38,Athletes!$A:$B,2,FALSE)))</f>
        <v/>
      </c>
      <c r="I39" s="56" t="str">
        <f>IF(I38="","",IF(ISERROR(VLOOKUP(I38,Athletes!$A:$B,2,FALSE)),"?",VLOOKUP(I38,Athletes!$A:$B,2,FALSE)))</f>
        <v/>
      </c>
      <c r="J39" s="43"/>
      <c r="K39" s="63"/>
      <c r="L39" s="26"/>
      <c r="M39" s="26"/>
      <c r="N39" s="26"/>
      <c r="O39" s="26"/>
      <c r="P39" s="26"/>
      <c r="Q39" s="36"/>
      <c r="R39" s="20"/>
      <c r="S39" s="20"/>
      <c r="T39" s="20"/>
      <c r="U39" s="20"/>
      <c r="V39" s="20"/>
      <c r="W39" s="20"/>
      <c r="X39" s="20"/>
      <c r="Y39" s="20"/>
    </row>
    <row r="40" spans="1:25" ht="14.4" x14ac:dyDescent="0.25">
      <c r="A40" s="83"/>
      <c r="B40" s="83"/>
      <c r="C40" s="26" t="str">
        <f>IF(C38="","",IF(ISERROR(VLOOKUP(C38,Athletes!$A:$C,3,FALSE)),"?",VLOOKUP(C38,Athletes!$A:$C,3,FALSE)))</f>
        <v>Crawley</v>
      </c>
      <c r="D40" s="26" t="str">
        <f>IF(D38="","",IF(ISERROR(VLOOKUP(D38,Athletes!$A:$C,3,FALSE)),"?",VLOOKUP(D38,Athletes!$A:$C,3,FALSE)))</f>
        <v>Horsham</v>
      </c>
      <c r="E40" s="26" t="str">
        <f>IF(E38="","",IF(ISERROR(VLOOKUP(E38,Athletes!$A:$C,3,FALSE)),"?",VLOOKUP(E38,Athletes!$A:$C,3,FALSE)))</f>
        <v>Worthing</v>
      </c>
      <c r="F40" s="26" t="str">
        <f>IF(F38="","",IF(ISERROR(VLOOKUP(F38,Athletes!$A:$C,3,FALSE)),"?",VLOOKUP(F38,Athletes!$A:$C,3,FALSE)))</f>
        <v>Lewes</v>
      </c>
      <c r="G40" s="26" t="str">
        <f>IF(G38="","",IF(ISERROR(VLOOKUP(G38,Athletes!$A:$C,3,FALSE)),"?",VLOOKUP(G38,Athletes!$A:$C,3,FALSE)))</f>
        <v>Brighton</v>
      </c>
      <c r="H40" s="26" t="str">
        <f>IF(H38="","",IF(ISERROR(VLOOKUP(H38,Athletes!$A:$C,3,FALSE)),"?",VLOOKUP(H38,Athletes!$A:$C,3,FALSE)))</f>
        <v/>
      </c>
      <c r="I40" s="56"/>
      <c r="J40" s="43"/>
      <c r="K40" s="63"/>
      <c r="L40" s="26"/>
      <c r="M40" s="26"/>
      <c r="N40" s="26"/>
      <c r="O40" s="26"/>
      <c r="P40" s="26"/>
      <c r="Q40" s="36"/>
      <c r="R40" s="20"/>
      <c r="S40" s="20"/>
      <c r="T40" s="20"/>
      <c r="U40" s="20"/>
      <c r="V40" s="20"/>
      <c r="W40" s="20"/>
      <c r="X40" s="20"/>
      <c r="Y40" s="20"/>
    </row>
    <row r="41" spans="1:25" ht="14.4" x14ac:dyDescent="0.25">
      <c r="A41" s="83"/>
      <c r="B41" s="84"/>
      <c r="C41" s="28">
        <v>57</v>
      </c>
      <c r="D41" s="28">
        <v>55</v>
      </c>
      <c r="E41" s="28">
        <v>53</v>
      </c>
      <c r="F41" s="28">
        <v>41</v>
      </c>
      <c r="G41" s="28">
        <v>41</v>
      </c>
      <c r="H41" s="28"/>
      <c r="I41" s="60"/>
      <c r="J41" s="43"/>
      <c r="K41" s="64">
        <f t="shared" ref="K41:Q41" si="17">IF(ISERROR(MATCH(K$1,$S38:$Y38,0)),"",8-MATCH(K$1,$S38:$Y38,0)+IF(ISERROR(MATCH(K$1,$S38:$Y38,0)),0,INDEX($S41:$Y41,1,MATCH(K$1,$S38:$Y38,0))))</f>
        <v>3.5</v>
      </c>
      <c r="L41" s="29">
        <f t="shared" si="17"/>
        <v>7</v>
      </c>
      <c r="M41" s="29" t="str">
        <f t="shared" si="17"/>
        <v/>
      </c>
      <c r="N41" s="29">
        <f t="shared" si="17"/>
        <v>6</v>
      </c>
      <c r="O41" s="29">
        <f t="shared" si="17"/>
        <v>3.5</v>
      </c>
      <c r="P41" s="29" t="str">
        <f t="shared" si="17"/>
        <v/>
      </c>
      <c r="Q41" s="38">
        <f t="shared" si="17"/>
        <v>5</v>
      </c>
      <c r="R41" s="17"/>
      <c r="S41" s="20">
        <f>IF(C38="","",IF(INDEX($C41:$I41,1,MATCH(S38,$S38:$Y38,0))=INDEX($C41:$I41,1,MATCH(T38,$S38:$Y38,0)),-0.5,0)+IF(INDEX($C41:$I41,1,MATCH(S38,$S38:$Y38,0))=INDEX($C41:$I41,1,MATCH(U38,$S38:$Y38,0)),-0.5,0))</f>
        <v>0</v>
      </c>
      <c r="T41" s="20">
        <f>IF(D38="","",IF(INDEX($C41:$I41,1,MATCH(T38,$S38:$Y38,0))=INDEX($C41:$I41,1,MATCH(S38,$S38:$Y38,0)),0.5,0)+IF(INDEX($C41:$I41,1,MATCH(T38,$S38:$Y38,0))=INDEX($C41:$I41,1,MATCH(U38,$S38:$Y38,0)),-0.5,0)+IF(INDEX($C41:$I41,1,MATCH(T38,$S38:$Y38,0))=INDEX($C41:$I41,1,MATCH(V38,$S38:$Y38,0)),-0.5,0))</f>
        <v>0</v>
      </c>
      <c r="U41" s="20">
        <f>IF(E38="","",IF(INDEX($C41:$I41,1,MATCH(U38,$S38:$Y38,0))=INDEX($C41:$I41,1,MATCH(S38,$S38:$Y38,0)),0.5,0)+IF(INDEX($C41:$I41,1,MATCH(U38,$S38:$Y38,0))=INDEX($C41:$I41,1,MATCH(T38,$S38:$Y38,0)),0.5,0)+IF(INDEX($C41:$I41,1,MATCH(U38,$S38:$Y38,0))=INDEX($C41:$I41,1,MATCH(V38,$S38:$Y38,0)),-0.5,0)+IF(INDEX($C41:$I41,1,MATCH(U38,$S38:$Y38,0))=INDEX($C41:$I41,1,MATCH(W38,$S38:$Y38,0)),-0.5,0))</f>
        <v>0</v>
      </c>
      <c r="V41" s="20">
        <f>IF(F38="","",IF(INDEX($C41:$I41,1,MATCH(V38,$S38:$Y38,0))=INDEX($C41:$I41,1,MATCH(T38,$S38:$Y38,0)),0.5,0)+IF(INDEX($C41:$I41,1,MATCH(V38,$S38:$Y38,0))=INDEX($C41:$I41,1,MATCH(U38,$S38:$Y38,0)),0.5,0)+IF(INDEX($C41:$I41,1,MATCH(V38,$S38:$Y38,0))=INDEX($C41:$I41,1,MATCH(W38,$S38:$Y38,0)),-0.5,0)+IF(INDEX($C41:$I41,1,MATCH(V38,$S38:$Y38,0))=INDEX($C41:$I41,1,MATCH(X38,$S38:$Y38,0)),-0.5,0))</f>
        <v>-0.5</v>
      </c>
      <c r="W41" s="20">
        <f>IF(G38="","",IF(INDEX($C41:$I41,1,MATCH(W38,$S38:$Y38,0))=INDEX($C41:$I41,1,MATCH(U38,$S38:$Y38,0)),0.5,0)+IF(INDEX($C41:$I41,1,MATCH(W38,$S38:$Y38,0))=INDEX($C41:$I41,1,MATCH(V38,$S38:$Y38,0)),0.5,0)+IF(INDEX($C41:$I41,1,MATCH(W38,$S38:$Y38,0))=INDEX($C41:$I41,1,MATCH(X38,$S38:$Y38,0)),-0.5,0)+IF(INDEX($C41:$I41,1,MATCH(W38,$S38:$Y38,0))=INDEX($C41:$I41,1,MATCH(Y38,$S38:$Y38,0)),-0.5,0))</f>
        <v>0.5</v>
      </c>
      <c r="X41" s="20" t="str">
        <f>IF(H38="","",IF(INDEX($C41:$I41,1,MATCH(X38,$S38:$Y38,0))=INDEX($C41:$I41,1,MATCH(V38,$S38:$Y38,0)),0.5,0)+IF(INDEX($C41:$I41,1,MATCH(X38,$S38:$Y38,0))=INDEX($C41:$I41,1,MATCH(W38,$S38:$Y38,0)),0.5,0)+IF(INDEX($C41:$I41,1,MATCH(X38,$S38:$Y38,0))=INDEX($C41:$I41,1,MATCH(Y38,$S38:$Y38,0)),-0.5,0))</f>
        <v/>
      </c>
      <c r="Y41" s="20" t="str">
        <f>IF(I38="","",IF(INDEX($C41:$I41,1,MATCH(Y38,$S38:$Y38,0))=INDEX($C41:$I41,1,MATCH(W38,$S38:$Y38,0)),0.5,0)+IF(INDEX($C41:$I41,1,MATCH(Y38,$S38:$Y38,0))=INDEX($C41:$I41,1,MATCH(X38,$S38:$Y38,0)),0.5,0))</f>
        <v/>
      </c>
    </row>
    <row r="42" spans="1:25" ht="14.4" x14ac:dyDescent="0.25">
      <c r="A42" s="83"/>
      <c r="B42" s="83" t="s">
        <v>18</v>
      </c>
      <c r="C42" s="27">
        <v>59</v>
      </c>
      <c r="D42" s="27">
        <v>275</v>
      </c>
      <c r="E42" s="27">
        <v>130</v>
      </c>
      <c r="F42" s="27">
        <v>21</v>
      </c>
      <c r="G42" s="27">
        <v>176</v>
      </c>
      <c r="H42" s="27"/>
      <c r="I42" s="27"/>
      <c r="J42" s="43"/>
      <c r="K42" s="26"/>
      <c r="L42" s="26"/>
      <c r="M42" s="26"/>
      <c r="N42" s="26"/>
      <c r="O42" s="26"/>
      <c r="P42" s="26"/>
      <c r="Q42" s="36"/>
      <c r="R42" s="20"/>
      <c r="S42" s="20" t="str" cm="1">
        <f t="array" ref="S42">IF(C42="","",INDEX($K$1:$Q$1,ROUNDUP(C42/40,0)))</f>
        <v>Crawley</v>
      </c>
      <c r="T42" s="20" t="str" cm="1">
        <f t="array" ref="T42">IF(D42="","",INDEX($K$1:$Q$1,ROUNDUP(D42/40,0)))</f>
        <v>Worthing</v>
      </c>
      <c r="U42" s="20" t="str" cm="1">
        <f t="array" ref="U42">IF(E42="","",INDEX($K$1:$Q$1,ROUNDUP(E42/40,0)))</f>
        <v>Horsham</v>
      </c>
      <c r="V42" s="20" t="str" cm="1">
        <f t="array" ref="V42">IF(F42="","",INDEX($K$1:$Q$1,ROUNDUP(F42/40,0)))</f>
        <v>Brighton</v>
      </c>
      <c r="W42" s="20" t="str" cm="1">
        <f t="array" ref="W42">IF(G42="","",INDEX($K$1:$Q$1,ROUNDUP(G42/40,0)))</f>
        <v>Lewes</v>
      </c>
      <c r="X42" s="20" t="str" cm="1">
        <f t="array" ref="X42">IF(H42="","",INDEX($K$1:$Q$1,ROUNDUP(H42/40,0)))</f>
        <v/>
      </c>
      <c r="Y42" s="20" t="str" cm="1">
        <f t="array" ref="Y42">IF(I42="","",INDEX($K$1:$Q$1,ROUNDUP(I42/40,0)))</f>
        <v/>
      </c>
    </row>
    <row r="43" spans="1:25" ht="14.4" x14ac:dyDescent="0.25">
      <c r="A43" s="83"/>
      <c r="B43" s="83"/>
      <c r="C43" s="26" t="str">
        <f>IF(C42="","",IF(ISERROR(VLOOKUP(C42,Athletes!$A:$B,2,FALSE)),"?",VLOOKUP(C42,Athletes!$A:$B,2,FALSE)))</f>
        <v>Keira Bruce</v>
      </c>
      <c r="D43" s="26" t="str">
        <f>IF(D42="","",IF(ISERROR(VLOOKUP(D42,Athletes!$A:$B,2,FALSE)),"?",VLOOKUP(D42,Athletes!$A:$B,2,FALSE)))</f>
        <v>Olivia Davis</v>
      </c>
      <c r="E43" s="26" t="str">
        <f>IF(E42="","",IF(ISERROR(VLOOKUP(E42,Athletes!$A:$B,2,FALSE)),"?",VLOOKUP(E42,Athletes!$A:$B,2,FALSE)))</f>
        <v>Mia  Gaul</v>
      </c>
      <c r="F43" s="26" t="str">
        <f>IF(F42="","",IF(ISERROR(VLOOKUP(F42,Athletes!$A:$B,2,FALSE)),"?",VLOOKUP(F42,Athletes!$A:$B,2,FALSE)))</f>
        <v>Charlotte Short</v>
      </c>
      <c r="G43" s="26" t="str">
        <f>IF(G42="","",IF(ISERROR(VLOOKUP(G42,Athletes!$A:$B,2,FALSE)),"?",VLOOKUP(G42,Athletes!$A:$B,2,FALSE)))</f>
        <v>Amy Bomansaan</v>
      </c>
      <c r="H43" s="26" t="str">
        <f>IF(H42="","",IF(ISERROR(VLOOKUP(H42,Athletes!$A:$B,2,FALSE)),"?",VLOOKUP(H42,Athletes!$A:$B,2,FALSE)))</f>
        <v/>
      </c>
      <c r="I43" s="56" t="str">
        <f>IF(I42="","",IF(ISERROR(VLOOKUP(I42,Athletes!$A:$B,2,FALSE)),"?",VLOOKUP(I42,Athletes!$A:$B,2,FALSE)))</f>
        <v/>
      </c>
      <c r="J43" s="43"/>
      <c r="K43" s="26"/>
      <c r="L43" s="26"/>
      <c r="M43" s="26"/>
      <c r="N43" s="26"/>
      <c r="O43" s="26"/>
      <c r="P43" s="26"/>
      <c r="Q43" s="36"/>
      <c r="R43" s="20"/>
      <c r="S43" s="20"/>
      <c r="T43" s="20"/>
      <c r="U43" s="20"/>
      <c r="V43" s="20"/>
      <c r="W43" s="20"/>
      <c r="X43" s="20"/>
      <c r="Y43" s="20"/>
    </row>
    <row r="44" spans="1:25" ht="14.4" x14ac:dyDescent="0.25">
      <c r="A44" s="83"/>
      <c r="B44" s="83"/>
      <c r="C44" s="26" t="str">
        <f>IF(C42="","",IF(ISERROR(VLOOKUP(C42,Athletes!$A:$C,3,FALSE)),"?",VLOOKUP(C42,Athletes!$A:$C,3,FALSE)))</f>
        <v>Crawley</v>
      </c>
      <c r="D44" s="26" t="str">
        <f>IF(D42="","",IF(ISERROR(VLOOKUP(D42,Athletes!$A:$C,3,FALSE)),"?",VLOOKUP(D42,Athletes!$A:$C,3,FALSE)))</f>
        <v>Worthing</v>
      </c>
      <c r="E44" s="26" t="str">
        <f>IF(E42="","",IF(ISERROR(VLOOKUP(E42,Athletes!$A:$C,3,FALSE)),"?",VLOOKUP(E42,Athletes!$A:$C,3,FALSE)))</f>
        <v>Horsham</v>
      </c>
      <c r="F44" s="26" t="str">
        <f>IF(F42="","",IF(ISERROR(VLOOKUP(F42,Athletes!$A:$C,3,FALSE)),"?",VLOOKUP(F42,Athletes!$A:$C,3,FALSE)))</f>
        <v>Brighton</v>
      </c>
      <c r="G44" s="26" t="str">
        <f>IF(G42="","",IF(ISERROR(VLOOKUP(G42,Athletes!$A:$C,3,FALSE)),"?",VLOOKUP(G42,Athletes!$A:$C,3,FALSE)))</f>
        <v>Lewes</v>
      </c>
      <c r="H44" s="26"/>
      <c r="I44" s="26"/>
      <c r="J44" s="43"/>
      <c r="K44" s="26"/>
      <c r="L44" s="26"/>
      <c r="M44" s="26"/>
      <c r="N44" s="26"/>
      <c r="O44" s="26"/>
      <c r="P44" s="26"/>
      <c r="Q44" s="36"/>
      <c r="R44" s="20"/>
      <c r="S44" s="20"/>
      <c r="T44" s="20"/>
      <c r="U44" s="20"/>
      <c r="V44" s="20"/>
      <c r="W44" s="20"/>
      <c r="X44" s="20"/>
      <c r="Y44" s="20"/>
    </row>
    <row r="45" spans="1:25" ht="14.4" x14ac:dyDescent="0.25">
      <c r="A45" s="84"/>
      <c r="B45" s="84"/>
      <c r="C45" s="28">
        <v>47</v>
      </c>
      <c r="D45" s="28">
        <v>47</v>
      </c>
      <c r="E45" s="28">
        <v>41</v>
      </c>
      <c r="F45" s="28">
        <v>40</v>
      </c>
      <c r="G45" s="28">
        <v>36</v>
      </c>
      <c r="H45" s="28"/>
      <c r="I45" s="28"/>
      <c r="J45" s="44"/>
      <c r="K45" s="29">
        <f t="shared" ref="K45:Q45" si="18">IF(ISERROR(MATCH(K$1,$S42:$Y42,0)),"",8-MATCH(K$1,$S42:$Y42,0)+IF(ISERROR(MATCH(K$1,$S42:$Y42,0)),0,INDEX($S45:$Y45,1,MATCH(K$1,$S42:$Y42,0))))</f>
        <v>4</v>
      </c>
      <c r="L45" s="29">
        <f t="shared" si="18"/>
        <v>6.5</v>
      </c>
      <c r="M45" s="29" t="str">
        <f t="shared" si="18"/>
        <v/>
      </c>
      <c r="N45" s="29">
        <f t="shared" si="18"/>
        <v>5</v>
      </c>
      <c r="O45" s="29">
        <f t="shared" si="18"/>
        <v>3</v>
      </c>
      <c r="P45" s="29" t="str">
        <f t="shared" si="18"/>
        <v/>
      </c>
      <c r="Q45" s="38">
        <f t="shared" si="18"/>
        <v>6.5</v>
      </c>
      <c r="R45" s="17"/>
      <c r="S45" s="20">
        <f>IF(C42="","",IF(INDEX($C45:$I45,1,MATCH(S42,$S42:$Y42,0))=INDEX($C45:$I45,1,MATCH(T42,$S42:$Y42,0)),-0.5,0)+IF(INDEX($C45:$I45,1,MATCH(S42,$S42:$Y42,0))=INDEX($C45:$I45,1,MATCH(U42,$S42:$Y42,0)),-0.5,0))</f>
        <v>-0.5</v>
      </c>
      <c r="T45" s="20">
        <f>IF(D42="","",IF(INDEX($C45:$I45,1,MATCH(T42,$S42:$Y42,0))=INDEX($C45:$I45,1,MATCH(S42,$S42:$Y42,0)),0.5,0)+IF(INDEX($C45:$I45,1,MATCH(T42,$S42:$Y42,0))=INDEX($C45:$I45,1,MATCH(U42,$S42:$Y42,0)),-0.5,0)+IF(INDEX($C45:$I45,1,MATCH(T42,$S42:$Y42,0))=INDEX($C45:$I45,1,MATCH(V42,$S42:$Y42,0)),-0.5,0))</f>
        <v>0.5</v>
      </c>
      <c r="U45" s="20">
        <f>IF(E42="","",IF(INDEX($C45:$I45,1,MATCH(U42,$S42:$Y42,0))=INDEX($C45:$I45,1,MATCH(S42,$S42:$Y42,0)),0.5,0)+IF(INDEX($C45:$I45,1,MATCH(U42,$S42:$Y42,0))=INDEX($C45:$I45,1,MATCH(T42,$S42:$Y42,0)),0.5,0)+IF(INDEX($C45:$I45,1,MATCH(U42,$S42:$Y42,0))=INDEX($C45:$I45,1,MATCH(V42,$S42:$Y42,0)),-0.5,0)+IF(INDEX($C45:$I45,1,MATCH(U42,$S42:$Y42,0))=INDEX($C45:$I45,1,MATCH(W42,$S42:$Y42,0)),-0.5,0))</f>
        <v>0</v>
      </c>
      <c r="V45" s="20">
        <f>IF(F42="","",IF(INDEX($C45:$I45,1,MATCH(V42,$S42:$Y42,0))=INDEX($C45:$I45,1,MATCH(T42,$S42:$Y42,0)),0.5,0)+IF(INDEX($C45:$I45,1,MATCH(V42,$S42:$Y42,0))=INDEX($C45:$I45,1,MATCH(U42,$S42:$Y42,0)),0.5,0)+IF(INDEX($C45:$I45,1,MATCH(V42,$S42:$Y42,0))=INDEX($C45:$I45,1,MATCH(W42,$S42:$Y42,0)),-0.5,0)+IF(INDEX($C45:$I45,1,MATCH(V42,$S42:$Y42,0))=INDEX($C45:$I45,1,MATCH(X42,$S42:$Y42,0)),-0.5,0))</f>
        <v>0</v>
      </c>
      <c r="W45" s="20">
        <f>IF(G42="","",IF(INDEX($C45:$I45,1,MATCH(W42,$S42:$Y42,0))=INDEX($C45:$I45,1,MATCH(U42,$S42:$Y42,0)),0.5,0)+IF(INDEX($C45:$I45,1,MATCH(W42,$S42:$Y42,0))=INDEX($C45:$I45,1,MATCH(V42,$S42:$Y42,0)),0.5,0)+IF(INDEX($C45:$I45,1,MATCH(W42,$S42:$Y42,0))=INDEX($C45:$I45,1,MATCH(X42,$S42:$Y42,0)),-0.5,0)+IF(INDEX($C45:$I45,1,MATCH(W42,$S42:$Y42,0))=INDEX($C45:$I45,1,MATCH(Y42,$S42:$Y42,0)),-0.5,0))</f>
        <v>0</v>
      </c>
      <c r="X45" s="20" t="str">
        <f>IF(H42="","",IF(INDEX($C45:$I45,1,MATCH(X42,$S42:$Y42,0))=INDEX($C45:$I45,1,MATCH(V42,$S42:$Y42,0)),0.5,0)+IF(INDEX($C45:$I45,1,MATCH(X42,$S42:$Y42,0))=INDEX($C45:$I45,1,MATCH(W42,$S42:$Y42,0)),0.5,0)+IF(INDEX($C45:$I45,1,MATCH(X42,$S42:$Y42,0))=INDEX($C45:$I45,1,MATCH(Y42,$S42:$Y42,0)),-0.5,0))</f>
        <v/>
      </c>
      <c r="Y45" s="20" t="str">
        <f>IF(I42="","",IF(INDEX($C45:$I45,1,MATCH(Y42,$S42:$Y42,0))=INDEX($C45:$I45,1,MATCH(W42,$S42:$Y42,0)),0.5,0)+IF(INDEX($C45:$I45,1,MATCH(Y42,$S42:$Y42,0))=INDEX($C45:$I45,1,MATCH(X42,$S42:$Y42,0)),0.5,0))</f>
        <v/>
      </c>
    </row>
    <row r="46" spans="1:25" ht="15" customHeight="1" x14ac:dyDescent="0.25">
      <c r="A46" s="89" t="s">
        <v>31</v>
      </c>
      <c r="B46" s="88" t="s">
        <v>17</v>
      </c>
      <c r="C46" s="31">
        <v>275</v>
      </c>
      <c r="D46" s="31">
        <v>61</v>
      </c>
      <c r="E46" s="31">
        <v>157</v>
      </c>
      <c r="F46" s="31">
        <v>21</v>
      </c>
      <c r="G46" s="31">
        <v>176</v>
      </c>
      <c r="H46" s="31">
        <v>201</v>
      </c>
      <c r="I46" s="59"/>
      <c r="J46" s="43"/>
      <c r="K46" s="62"/>
      <c r="L46" s="32"/>
      <c r="M46" s="32"/>
      <c r="N46" s="32"/>
      <c r="O46" s="32"/>
      <c r="P46" s="32"/>
      <c r="Q46" s="39"/>
      <c r="R46" s="20"/>
      <c r="S46" s="20" t="str" cm="1">
        <f t="array" ref="S46">IF(C46="","",INDEX($K$1:$Q$1,ROUNDUP(C46/40,0)))</f>
        <v>Worthing</v>
      </c>
      <c r="T46" s="20" t="str" cm="1">
        <f t="array" ref="T46">IF(D46="","",INDEX($K$1:$Q$1,ROUNDUP(D46/40,0)))</f>
        <v>Crawley</v>
      </c>
      <c r="U46" s="20" t="str" cm="1">
        <f t="array" ref="U46">IF(E46="","",INDEX($K$1:$Q$1,ROUNDUP(E46/40,0)))</f>
        <v>Horsham</v>
      </c>
      <c r="V46" s="20" t="str" cm="1">
        <f t="array" ref="V46">IF(F46="","",INDEX($K$1:$Q$1,ROUNDUP(F46/40,0)))</f>
        <v>Brighton</v>
      </c>
      <c r="W46" s="20" t="str" cm="1">
        <f t="array" ref="W46">IF(G46="","",INDEX($K$1:$Q$1,ROUNDUP(G46/40,0)))</f>
        <v>Lewes</v>
      </c>
      <c r="X46" s="20" t="str" cm="1">
        <f t="array" ref="X46">IF(H46="","",INDEX($K$1:$Q$1,ROUNDUP(H46/40,0)))</f>
        <v>Phoenix</v>
      </c>
      <c r="Y46" s="20" t="str" cm="1">
        <f t="array" ref="Y46">IF(I46="","",INDEX($K$1:$Q$1,ROUNDUP(I46/40,0)))</f>
        <v/>
      </c>
    </row>
    <row r="47" spans="1:25" ht="14.4" x14ac:dyDescent="0.25">
      <c r="A47" s="89"/>
      <c r="B47" s="83"/>
      <c r="C47" s="26" t="str">
        <f>IF(C46="","",IF(ISERROR(VLOOKUP(C46,Athletes!$A:$B,2,FALSE)),"?",VLOOKUP(C46,Athletes!$A:$B,2,FALSE)))</f>
        <v>Olivia Davis</v>
      </c>
      <c r="D47" s="26" t="str">
        <f>IF(D46="","",IF(ISERROR(VLOOKUP(D46,Athletes!$A:$B,2,FALSE)),"?",VLOOKUP(D46,Athletes!$A:$B,2,FALSE)))</f>
        <v>Kaylee Cowell</v>
      </c>
      <c r="E47" s="26" t="str">
        <f>IF(E46="","",IF(ISERROR(VLOOKUP(E46,Athletes!$A:$B,2,FALSE)),"?",VLOOKUP(E46,Athletes!$A:$B,2,FALSE)))</f>
        <v>Eryn Denton-Brown</v>
      </c>
      <c r="F47" s="26" t="str">
        <f>IF(F46="","",IF(ISERROR(VLOOKUP(F46,Athletes!$A:$B,2,FALSE)),"?",VLOOKUP(F46,Athletes!$A:$B,2,FALSE)))</f>
        <v>Charlotte Short</v>
      </c>
      <c r="G47" s="26" t="str">
        <f>IF(G46="","",IF(ISERROR(VLOOKUP(G46,Athletes!$A:$B,2,FALSE)),"?",VLOOKUP(G46,Athletes!$A:$B,2,FALSE)))</f>
        <v>Amy Bomansaan</v>
      </c>
      <c r="H47" s="26" t="str">
        <f>IF(H46="","",IF(ISERROR(VLOOKUP(H46,Athletes!$A:$B,2,FALSE)),"?",VLOOKUP(H46,Athletes!$A:$B,2,FALSE)))</f>
        <v>Matilde Masset</v>
      </c>
      <c r="I47" s="56" t="str">
        <f>IF(I46="","",IF(ISERROR(VLOOKUP(I46,Athletes!$A:$B,2,FALSE)),"?",VLOOKUP(I46,Athletes!$A:$B,2,FALSE)))</f>
        <v/>
      </c>
      <c r="J47" s="43"/>
      <c r="K47" s="63"/>
      <c r="L47" s="26"/>
      <c r="M47" s="26"/>
      <c r="N47" s="26"/>
      <c r="O47" s="26"/>
      <c r="P47" s="26"/>
      <c r="Q47" s="36"/>
      <c r="R47" s="20"/>
      <c r="S47" s="20"/>
      <c r="T47" s="20"/>
      <c r="U47" s="20"/>
      <c r="V47" s="20"/>
      <c r="W47" s="20"/>
      <c r="X47" s="20"/>
      <c r="Y47" s="20"/>
    </row>
    <row r="48" spans="1:25" ht="14.4" x14ac:dyDescent="0.25">
      <c r="A48" s="89"/>
      <c r="B48" s="83"/>
      <c r="C48" s="26" t="str">
        <f>IF(C46="","",IF(ISERROR(VLOOKUP(C46,Athletes!$A:$C,3,FALSE)),"?",VLOOKUP(C46,Athletes!$A:$C,3,FALSE)))</f>
        <v>Worthing</v>
      </c>
      <c r="D48" s="26" t="str">
        <f>IF(D46="","",IF(ISERROR(VLOOKUP(D46,Athletes!$A:$C,3,FALSE)),"?",VLOOKUP(D46,Athletes!$A:$C,3,FALSE)))</f>
        <v>Crawley</v>
      </c>
      <c r="E48" s="26" t="str">
        <f>IF(E46="","",IF(ISERROR(VLOOKUP(E46,Athletes!$A:$C,3,FALSE)),"?",VLOOKUP(E46,Athletes!$A:$C,3,FALSE)))</f>
        <v>Horsham</v>
      </c>
      <c r="F48" s="26" t="str">
        <f>IF(F46="","",IF(ISERROR(VLOOKUP(F46,Athletes!$A:$C,3,FALSE)),"?",VLOOKUP(F46,Athletes!$A:$C,3,FALSE)))</f>
        <v>Brighton</v>
      </c>
      <c r="G48" s="26" t="str">
        <f>IF(G46="","",IF(ISERROR(VLOOKUP(G46,Athletes!$A:$C,3,FALSE)),"?",VLOOKUP(G46,Athletes!$A:$C,3,FALSE)))</f>
        <v>Lewes</v>
      </c>
      <c r="H48" s="26" t="str">
        <f>IF(H46="","",IF(ISERROR(VLOOKUP(H46,Athletes!$A:$C,3,FALSE)),"?",VLOOKUP(H46,Athletes!$A:$C,3,FALSE)))</f>
        <v>Phoenix</v>
      </c>
      <c r="I48" s="56"/>
      <c r="J48" s="43"/>
      <c r="K48" s="63"/>
      <c r="L48" s="26"/>
      <c r="M48" s="26"/>
      <c r="N48" s="26"/>
      <c r="O48" s="26"/>
      <c r="P48" s="26"/>
      <c r="Q48" s="36"/>
      <c r="R48" s="20"/>
      <c r="S48" s="20"/>
      <c r="T48" s="20"/>
      <c r="U48" s="20"/>
      <c r="V48" s="20"/>
      <c r="W48" s="20"/>
      <c r="X48" s="20"/>
      <c r="Y48" s="20"/>
    </row>
    <row r="49" spans="1:25" ht="14.4" x14ac:dyDescent="0.25">
      <c r="A49" s="89"/>
      <c r="B49" s="84"/>
      <c r="C49" s="28">
        <v>76</v>
      </c>
      <c r="D49" s="28">
        <v>75</v>
      </c>
      <c r="E49" s="28">
        <v>72</v>
      </c>
      <c r="F49" s="28">
        <v>70</v>
      </c>
      <c r="G49" s="28">
        <v>68</v>
      </c>
      <c r="H49" s="28">
        <v>64</v>
      </c>
      <c r="I49" s="60"/>
      <c r="J49" s="43"/>
      <c r="K49" s="64">
        <f t="shared" ref="K49:Q49" si="19">IF(ISERROR(MATCH(K$1,$S46:$Y46,0)),"",8-MATCH(K$1,$S46:$Y46,0)+IF(ISERROR(MATCH(K$1,$S46:$Y46,0)),0,INDEX($S49:$Y49,1,MATCH(K$1,$S46:$Y46,0))))</f>
        <v>4</v>
      </c>
      <c r="L49" s="29">
        <f t="shared" si="19"/>
        <v>6</v>
      </c>
      <c r="M49" s="29" t="str">
        <f t="shared" si="19"/>
        <v/>
      </c>
      <c r="N49" s="29">
        <f t="shared" si="19"/>
        <v>5</v>
      </c>
      <c r="O49" s="29">
        <f t="shared" si="19"/>
        <v>3</v>
      </c>
      <c r="P49" s="29">
        <f t="shared" si="19"/>
        <v>2</v>
      </c>
      <c r="Q49" s="38">
        <f t="shared" si="19"/>
        <v>7</v>
      </c>
      <c r="R49" s="17"/>
      <c r="S49" s="20">
        <f>IF(C46="","",IF(INDEX($C49:$I49,1,MATCH(S46,$S46:$Y46,0))=INDEX($C49:$I49,1,MATCH(T46,$S46:$Y46,0)),-0.5,0)+IF(INDEX($C49:$I49,1,MATCH(S46,$S46:$Y46,0))=INDEX($C49:$I49,1,MATCH(U46,$S46:$Y46,0)),-0.5,0))</f>
        <v>0</v>
      </c>
      <c r="T49" s="20">
        <f>IF(D46="","",IF(INDEX($C49:$I49,1,MATCH(T46,$S46:$Y46,0))=INDEX($C49:$I49,1,MATCH(S46,$S46:$Y46,0)),0.5,0)+IF(INDEX($C49:$I49,1,MATCH(T46,$S46:$Y46,0))=INDEX($C49:$I49,1,MATCH(U46,$S46:$Y46,0)),-0.5,0)+IF(INDEX($C49:$I49,1,MATCH(T46,$S46:$Y46,0))=INDEX($C49:$I49,1,MATCH(V46,$S46:$Y46,0)),-0.5,0))</f>
        <v>0</v>
      </c>
      <c r="U49" s="20">
        <f>IF(E46="","",IF(INDEX($C49:$I49,1,MATCH(U46,$S46:$Y46,0))=INDEX($C49:$I49,1,MATCH(S46,$S46:$Y46,0)),0.5,0)+IF(INDEX($C49:$I49,1,MATCH(U46,$S46:$Y46,0))=INDEX($C49:$I49,1,MATCH(T46,$S46:$Y46,0)),0.5,0)+IF(INDEX($C49:$I49,1,MATCH(U46,$S46:$Y46,0))=INDEX($C49:$I49,1,MATCH(V46,$S46:$Y46,0)),-0.5,0)+IF(INDEX($C49:$I49,1,MATCH(U46,$S46:$Y46,0))=INDEX($C49:$I49,1,MATCH(W46,$S46:$Y46,0)),-0.5,0))</f>
        <v>0</v>
      </c>
      <c r="V49" s="20">
        <f>IF(F46="","",IF(INDEX($C49:$I49,1,MATCH(V46,$S46:$Y46,0))=INDEX($C49:$I49,1,MATCH(T46,$S46:$Y46,0)),0.5,0)+IF(INDEX($C49:$I49,1,MATCH(V46,$S46:$Y46,0))=INDEX($C49:$I49,1,MATCH(U46,$S46:$Y46,0)),0.5,0)+IF(INDEX($C49:$I49,1,MATCH(V46,$S46:$Y46,0))=INDEX($C49:$I49,1,MATCH(W46,$S46:$Y46,0)),-0.5,0)+IF(INDEX($C49:$I49,1,MATCH(V46,$S46:$Y46,0))=INDEX($C49:$I49,1,MATCH(X46,$S46:$Y46,0)),-0.5,0))</f>
        <v>0</v>
      </c>
      <c r="W49" s="20">
        <f>IF(G46="","",IF(INDEX($C49:$I49,1,MATCH(W46,$S46:$Y46,0))=INDEX($C49:$I49,1,MATCH(U46,$S46:$Y46,0)),0.5,0)+IF(INDEX($C49:$I49,1,MATCH(W46,$S46:$Y46,0))=INDEX($C49:$I49,1,MATCH(V46,$S46:$Y46,0)),0.5,0)+IF(INDEX($C49:$I49,1,MATCH(W46,$S46:$Y46,0))=INDEX($C49:$I49,1,MATCH(X46,$S46:$Y46,0)),-0.5,0)+IF(INDEX($C49:$I49,1,MATCH(W46,$S46:$Y46,0))=INDEX($C49:$I49,1,MATCH(Y46,$S46:$Y46,0)),-0.5,0))</f>
        <v>0</v>
      </c>
      <c r="X49" s="20">
        <f>IF(H46="","",IF(INDEX($C49:$I49,1,MATCH(X46,$S46:$Y46,0))=INDEX($C49:$I49,1,MATCH(V46,$S46:$Y46,0)),0.5,0)+IF(INDEX($C49:$I49,1,MATCH(X46,$S46:$Y46,0))=INDEX($C49:$I49,1,MATCH(W46,$S46:$Y46,0)),0.5,0)+IF(INDEX($C49:$I49,1,MATCH(X46,$S46:$Y46,0))=INDEX($C49:$I49,1,MATCH(Y46,$S46:$Y46,0)),-0.5,0))</f>
        <v>0</v>
      </c>
      <c r="Y49" s="20" t="str">
        <f>IF(I46="","",IF(INDEX($C49:$I49,1,MATCH(Y46,$S46:$Y46,0))=INDEX($C49:$I49,1,MATCH(W46,$S46:$Y46,0)),0.5,0)+IF(INDEX($C49:$I49,1,MATCH(Y46,$S46:$Y46,0))=INDEX($C49:$I49,1,MATCH(X46,$S46:$Y46,0)),0.5,0))</f>
        <v/>
      </c>
    </row>
    <row r="50" spans="1:25" ht="14.4" x14ac:dyDescent="0.25">
      <c r="A50" s="89"/>
      <c r="B50" s="83" t="s">
        <v>18</v>
      </c>
      <c r="C50" s="15">
        <v>272</v>
      </c>
      <c r="D50" s="15">
        <v>62</v>
      </c>
      <c r="E50" s="15">
        <v>20</v>
      </c>
      <c r="F50" s="15">
        <v>128</v>
      </c>
      <c r="G50" s="15"/>
      <c r="H50" s="15"/>
      <c r="I50" s="15"/>
      <c r="J50" s="43"/>
      <c r="K50" s="20"/>
      <c r="L50" s="20"/>
      <c r="M50" s="20"/>
      <c r="N50" s="20"/>
      <c r="O50" s="20"/>
      <c r="P50" s="20"/>
      <c r="Q50" s="36"/>
      <c r="R50" s="20"/>
      <c r="S50" s="20" t="str" cm="1">
        <f t="array" ref="S50">IF(C50="","",INDEX($K$1:$Q$1,ROUNDUP(C50/40,0)))</f>
        <v>Worthing</v>
      </c>
      <c r="T50" s="20" t="str" cm="1">
        <f t="array" ref="T50">IF(D50="","",INDEX($K$1:$Q$1,ROUNDUP(D50/40,0)))</f>
        <v>Crawley</v>
      </c>
      <c r="U50" s="20" t="str" cm="1">
        <f t="array" ref="U50">IF(E50="","",INDEX($K$1:$Q$1,ROUNDUP(E50/40,0)))</f>
        <v>Brighton</v>
      </c>
      <c r="V50" s="20" t="str" cm="1">
        <f t="array" ref="V50">IF(F50="","",INDEX($K$1:$Q$1,ROUNDUP(F50/40,0)))</f>
        <v>Horsham</v>
      </c>
      <c r="W50" s="20" t="str" cm="1">
        <f t="array" ref="W50">IF(G50="","",INDEX($K$1:$Q$1,ROUNDUP(G50/40,0)))</f>
        <v/>
      </c>
      <c r="X50" s="20" t="str" cm="1">
        <f t="array" ref="X50">IF(H50="","",INDEX($K$1:$Q$1,ROUNDUP(H50/40,0)))</f>
        <v/>
      </c>
      <c r="Y50" s="20" t="str" cm="1">
        <f t="array" ref="Y50">IF(I50="","",INDEX($K$1:$Q$1,ROUNDUP(I50/40,0)))</f>
        <v/>
      </c>
    </row>
    <row r="51" spans="1:25" ht="14.4" x14ac:dyDescent="0.25">
      <c r="A51" s="89"/>
      <c r="B51" s="83"/>
      <c r="C51" s="26" t="str">
        <f>IF(C50="","",IF(ISERROR(VLOOKUP(C50,Athletes!$A:$B,2,FALSE)),"?",VLOOKUP(C50,Athletes!$A:$B,2,FALSE)))</f>
        <v>Olina Chatfield</v>
      </c>
      <c r="D51" s="26" t="str">
        <f>IF(D50="","",IF(ISERROR(VLOOKUP(D50,Athletes!$A:$B,2,FALSE)),"?",VLOOKUP(D50,Athletes!$A:$B,2,FALSE)))</f>
        <v>Katie Harrison</v>
      </c>
      <c r="E51" s="26" t="str">
        <f>IF(E50="","",IF(ISERROR(VLOOKUP(E50,Athletes!$A:$B,2,FALSE)),"?",VLOOKUP(E50,Athletes!$A:$B,2,FALSE)))</f>
        <v>Evie Murray</v>
      </c>
      <c r="F51" s="26" t="str">
        <f>IF(F50="","",IF(ISERROR(VLOOKUP(F50,Athletes!$A:$B,2,FALSE)),"?",VLOOKUP(F50,Athletes!$A:$B,2,FALSE)))</f>
        <v>Leyla  Carrillo</v>
      </c>
      <c r="G51" s="26" t="str">
        <f>IF(G50="","",IF(ISERROR(VLOOKUP(G50,Athletes!$A:$B,2,FALSE)),"?",VLOOKUP(G50,Athletes!$A:$B,2,FALSE)))</f>
        <v/>
      </c>
      <c r="H51" s="26" t="str">
        <f>IF(H50="","",IF(ISERROR(VLOOKUP(H50,Athletes!$A:$B,2,FALSE)),"?",VLOOKUP(H50,Athletes!$A:$B,2,FALSE)))</f>
        <v/>
      </c>
      <c r="I51" s="56" t="str">
        <f>IF(I50="","",IF(ISERROR(VLOOKUP(I50,Athletes!$A:$B,2,FALSE)),"?",VLOOKUP(I50,Athletes!$A:$B,2,FALSE)))</f>
        <v/>
      </c>
      <c r="J51" s="43"/>
      <c r="K51" s="20"/>
      <c r="L51" s="20"/>
      <c r="M51" s="20"/>
      <c r="N51" s="20"/>
      <c r="O51" s="20"/>
      <c r="P51" s="20"/>
      <c r="Q51" s="36"/>
      <c r="R51" s="20"/>
      <c r="S51" s="20"/>
      <c r="T51" s="20"/>
      <c r="U51" s="20"/>
      <c r="V51" s="20"/>
      <c r="W51" s="20"/>
      <c r="X51" s="20"/>
      <c r="Y51" s="20"/>
    </row>
    <row r="52" spans="1:25" ht="14.4" x14ac:dyDescent="0.25">
      <c r="A52" s="89"/>
      <c r="B52" s="83"/>
      <c r="C52" s="26" t="str">
        <f>IF(C50="","",IF(ISERROR(VLOOKUP(C50,Athletes!$A:$C,3,FALSE)),"?",VLOOKUP(C50,Athletes!$A:$C,3,FALSE)))</f>
        <v>Worthing</v>
      </c>
      <c r="D52" s="26" t="str">
        <f>IF(D50="","",IF(ISERROR(VLOOKUP(D50,Athletes!$A:$C,3,FALSE)),"?",VLOOKUP(D50,Athletes!$A:$C,3,FALSE)))</f>
        <v>Crawley</v>
      </c>
      <c r="E52" s="26" t="str">
        <f>IF(E50="","",IF(ISERROR(VLOOKUP(E50,Athletes!$A:$C,3,FALSE)),"?",VLOOKUP(E50,Athletes!$A:$C,3,FALSE)))</f>
        <v>Brighton</v>
      </c>
      <c r="F52" s="26" t="str">
        <f>IF(F50="","",IF(ISERROR(VLOOKUP(F50,Athletes!$A:$C,3,FALSE)),"?",VLOOKUP(F50,Athletes!$A:$C,3,FALSE)))</f>
        <v>Horsham</v>
      </c>
      <c r="G52" s="26" t="str">
        <f>IF(G50="","",IF(ISERROR(VLOOKUP(G50,Athletes!$A:$C,3,FALSE)),"?",VLOOKUP(G50,Athletes!$A:$C,3,FALSE)))</f>
        <v/>
      </c>
      <c r="H52" s="26" t="str">
        <f>IF(H50="","",IF(ISERROR(VLOOKUP(H50,Athletes!$A:$C,3,FALSE)),"?",VLOOKUP(H50,Athletes!$A:$C,3,FALSE)))</f>
        <v/>
      </c>
      <c r="I52" s="26"/>
      <c r="J52" s="43"/>
      <c r="K52" s="20"/>
      <c r="L52" s="20"/>
      <c r="M52" s="20"/>
      <c r="N52" s="20"/>
      <c r="O52" s="20"/>
      <c r="P52" s="20"/>
      <c r="Q52" s="36"/>
      <c r="R52" s="20"/>
      <c r="S52" s="20"/>
      <c r="T52" s="20"/>
      <c r="U52" s="20"/>
      <c r="V52" s="20"/>
      <c r="W52" s="20"/>
      <c r="X52" s="20"/>
      <c r="Y52" s="20"/>
    </row>
    <row r="53" spans="1:25" ht="14.4" x14ac:dyDescent="0.25">
      <c r="A53" s="90"/>
      <c r="B53" s="91"/>
      <c r="C53" s="16">
        <v>72</v>
      </c>
      <c r="D53" s="16">
        <v>70</v>
      </c>
      <c r="E53" s="16">
        <v>66</v>
      </c>
      <c r="F53" s="16">
        <v>64</v>
      </c>
      <c r="G53" s="16"/>
      <c r="H53" s="16"/>
      <c r="I53" s="16"/>
      <c r="J53" s="46"/>
      <c r="K53" s="17">
        <f t="shared" ref="K53:Q53" si="20">IF(ISERROR(MATCH(K$1,$S50:$Y50,0)),"",8-MATCH(K$1,$S50:$Y50,0)+IF(ISERROR(MATCH(K$1,$S50:$Y50,0)),0,INDEX($S53:$Y53,1,MATCH(K$1,$S50:$Y50,0))))</f>
        <v>5</v>
      </c>
      <c r="L53" s="17">
        <f t="shared" si="20"/>
        <v>6</v>
      </c>
      <c r="M53" s="17" t="str">
        <f t="shared" si="20"/>
        <v/>
      </c>
      <c r="N53" s="17">
        <f t="shared" si="20"/>
        <v>4</v>
      </c>
      <c r="O53" s="17" t="str">
        <f t="shared" si="20"/>
        <v/>
      </c>
      <c r="P53" s="17" t="str">
        <f t="shared" si="20"/>
        <v/>
      </c>
      <c r="Q53" s="37">
        <f t="shared" si="20"/>
        <v>7</v>
      </c>
      <c r="R53" s="17"/>
      <c r="S53" s="20">
        <f>IF(C50="","",IF(INDEX($C53:$I53,1,MATCH(S50,$S50:$Y50,0))=INDEX($C53:$I53,1,MATCH(T50,$S50:$Y50,0)),-0.5,0)+IF(INDEX($C53:$I53,1,MATCH(S50,$S50:$Y50,0))=INDEX($C53:$I53,1,MATCH(U50,$S50:$Y50,0)),-0.5,0))</f>
        <v>0</v>
      </c>
      <c r="T53" s="20">
        <f>IF(D50="","",IF(INDEX($C53:$I53,1,MATCH(T50,$S50:$Y50,0))=INDEX($C53:$I53,1,MATCH(S50,$S50:$Y50,0)),0.5,0)+IF(INDEX($C53:$I53,1,MATCH(T50,$S50:$Y50,0))=INDEX($C53:$I53,1,MATCH(U50,$S50:$Y50,0)),-0.5,0)+IF(INDEX($C53:$I53,1,MATCH(T50,$S50:$Y50,0))=INDEX($C53:$I53,1,MATCH(V50,$S50:$Y50,0)),-0.5,0))</f>
        <v>0</v>
      </c>
      <c r="U53" s="20">
        <f>IF(E50="","",IF(INDEX($C53:$I53,1,MATCH(U50,$S50:$Y50,0))=INDEX($C53:$I53,1,MATCH(S50,$S50:$Y50,0)),0.5,0)+IF(INDEX($C53:$I53,1,MATCH(U50,$S50:$Y50,0))=INDEX($C53:$I53,1,MATCH(T50,$S50:$Y50,0)),0.5,0)+IF(INDEX($C53:$I53,1,MATCH(U50,$S50:$Y50,0))=INDEX($C53:$I53,1,MATCH(V50,$S50:$Y50,0)),-0.5,0)+IF(INDEX($C53:$I53,1,MATCH(U50,$S50:$Y50,0))=INDEX($C53:$I53,1,MATCH(W50,$S50:$Y50,0)),-0.5,0))</f>
        <v>0</v>
      </c>
      <c r="V53" s="20">
        <f>IF(F50="","",IF(INDEX($C53:$I53,1,MATCH(V50,$S50:$Y50,0))=INDEX($C53:$I53,1,MATCH(T50,$S50:$Y50,0)),0.5,0)+IF(INDEX($C53:$I53,1,MATCH(V50,$S50:$Y50,0))=INDEX($C53:$I53,1,MATCH(U50,$S50:$Y50,0)),0.5,0)+IF(INDEX($C53:$I53,1,MATCH(V50,$S50:$Y50,0))=INDEX($C53:$I53,1,MATCH(W50,$S50:$Y50,0)),-0.5,0)+IF(INDEX($C53:$I53,1,MATCH(V50,$S50:$Y50,0))=INDEX($C53:$I53,1,MATCH(X50,$S50:$Y50,0)),-0.5,0))</f>
        <v>0</v>
      </c>
      <c r="W53" s="20" t="str">
        <f>IF(G50="","",IF(INDEX($C53:$I53,1,MATCH(W50,$S50:$Y50,0))=INDEX($C53:$I53,1,MATCH(U50,$S50:$Y50,0)),0.5,0)+IF(INDEX($C53:$I53,1,MATCH(W50,$S50:$Y50,0))=INDEX($C53:$I53,1,MATCH(V50,$S50:$Y50,0)),0.5,0)+IF(INDEX($C53:$I53,1,MATCH(W50,$S50:$Y50,0))=INDEX($C53:$I53,1,MATCH(X50,$S50:$Y50,0)),-0.5,0)+IF(INDEX($C53:$I53,1,MATCH(W50,$S50:$Y50,0))=INDEX($C53:$I53,1,MATCH(Y50,$S50:$Y50,0)),-0.5,0))</f>
        <v/>
      </c>
      <c r="X53" s="20" t="str">
        <f>IF(H50="","",IF(INDEX($C53:$I53,1,MATCH(X50,$S50:$Y50,0))=INDEX($C53:$I53,1,MATCH(V50,$S50:$Y50,0)),0.5,0)+IF(INDEX($C53:$I53,1,MATCH(X50,$S50:$Y50,0))=INDEX($C53:$I53,1,MATCH(W50,$S50:$Y50,0)),0.5,0)+IF(INDEX($C53:$I53,1,MATCH(X50,$S50:$Y50,0))=INDEX($C53:$I53,1,MATCH(Y50,$S50:$Y50,0)),-0.5,0))</f>
        <v/>
      </c>
      <c r="Y53" s="20" t="str">
        <f>IF(I50="","",IF(INDEX($C53:$I53,1,MATCH(Y50,$S50:$Y50,0))=INDEX($C53:$I53,1,MATCH(W50,$S50:$Y50,0)),0.5,0)+IF(INDEX($C53:$I53,1,MATCH(Y50,$S50:$Y50,0))=INDEX($C53:$I53,1,MATCH(X50,$S50:$Y50,0)),0.5,0))</f>
        <v/>
      </c>
    </row>
    <row r="54" spans="1:25" ht="28.8" x14ac:dyDescent="0.3">
      <c r="A54" s="53" t="s">
        <v>32</v>
      </c>
      <c r="B54" s="65"/>
      <c r="C54" s="10"/>
      <c r="D54" s="10"/>
      <c r="E54" s="10"/>
      <c r="F54" s="10"/>
      <c r="G54" s="10"/>
      <c r="H54" s="10"/>
      <c r="I54" s="10"/>
      <c r="J54" s="47"/>
      <c r="K54" s="11">
        <f>SUM(K5:K53)</f>
        <v>90.5</v>
      </c>
      <c r="L54" s="11">
        <f>SUM(L5:L53)</f>
        <v>97.5</v>
      </c>
      <c r="M54" s="11">
        <f>SUM(M5:M53)</f>
        <v>0</v>
      </c>
      <c r="N54" s="11">
        <f>SUM(N5:N53)</f>
        <v>77</v>
      </c>
      <c r="O54" s="11">
        <f>SUM(O6:O53)</f>
        <v>27.5</v>
      </c>
      <c r="P54" s="11">
        <f>SUM(P5:P53)</f>
        <v>6</v>
      </c>
      <c r="Q54" s="41">
        <f>SUM(Q5:Q53)</f>
        <v>76.5</v>
      </c>
      <c r="R54" s="21"/>
    </row>
  </sheetData>
  <mergeCells count="22">
    <mergeCell ref="A30:A37"/>
    <mergeCell ref="A38:A45"/>
    <mergeCell ref="A46:A53"/>
    <mergeCell ref="B42:B45"/>
    <mergeCell ref="B46:B49"/>
    <mergeCell ref="B50:B53"/>
    <mergeCell ref="B38:B41"/>
    <mergeCell ref="A2:A9"/>
    <mergeCell ref="A10:A17"/>
    <mergeCell ref="A18:A25"/>
    <mergeCell ref="A26:A27"/>
    <mergeCell ref="A28:A29"/>
    <mergeCell ref="B22:B25"/>
    <mergeCell ref="B26:B27"/>
    <mergeCell ref="B28:B29"/>
    <mergeCell ref="B30:B33"/>
    <mergeCell ref="B34:B37"/>
    <mergeCell ref="B2:B5"/>
    <mergeCell ref="B6:B9"/>
    <mergeCell ref="B10:B13"/>
    <mergeCell ref="B14:B17"/>
    <mergeCell ref="B18:B21"/>
  </mergeCells>
  <pageMargins left="0.70866141732283472" right="0.70866141732283472" top="0.74803149606299213" bottom="0.74803149606299213" header="0.31496062992125984" footer="0.31496062992125984"/>
  <pageSetup paperSize="9" scale="63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Y54"/>
  <sheetViews>
    <sheetView zoomScaleNormal="100" workbookViewId="0">
      <pane ySplit="1" topLeftCell="A35" activePane="bottomLeft" state="frozen"/>
      <selection pane="bottomLeft" activeCell="G51" sqref="G51"/>
    </sheetView>
  </sheetViews>
  <sheetFormatPr defaultRowHeight="13.8" x14ac:dyDescent="0.25"/>
  <cols>
    <col min="1" max="1" width="26.8984375" bestFit="1" customWidth="1"/>
    <col min="3" max="3" width="14.3984375" bestFit="1" customWidth="1"/>
    <col min="4" max="5" width="16.59765625" bestFit="1" customWidth="1"/>
    <col min="6" max="7" width="15.5" bestFit="1" customWidth="1"/>
    <col min="8" max="8" width="13.5" bestFit="1" customWidth="1"/>
    <col min="9" max="9" width="11.8984375" customWidth="1"/>
    <col min="10" max="10" width="3.3984375" customWidth="1"/>
    <col min="11" max="11" width="7.5" bestFit="1" customWidth="1"/>
    <col min="12" max="12" width="7.09765625" bestFit="1" customWidth="1"/>
    <col min="13" max="13" width="9.09765625" bestFit="1" customWidth="1"/>
    <col min="14" max="14" width="7.69921875" bestFit="1" customWidth="1"/>
    <col min="15" max="15" width="5.69921875" bestFit="1" customWidth="1"/>
    <col min="16" max="16" width="7.19921875" bestFit="1" customWidth="1"/>
    <col min="17" max="17" width="8.09765625" bestFit="1" customWidth="1"/>
    <col min="19" max="19" width="8.09765625" hidden="1" customWidth="1"/>
    <col min="20" max="24" width="9.09765625" hidden="1" customWidth="1"/>
    <col min="25" max="25" width="7.69921875" hidden="1" customWidth="1"/>
  </cols>
  <sheetData>
    <row r="1" spans="1:25" ht="14.4" x14ac:dyDescent="0.25">
      <c r="A1" s="52" t="s">
        <v>11</v>
      </c>
      <c r="B1" s="52"/>
      <c r="C1" s="48" t="s">
        <v>12</v>
      </c>
      <c r="D1" s="48" t="s">
        <v>13</v>
      </c>
      <c r="E1" s="48" t="s">
        <v>14</v>
      </c>
      <c r="F1" s="48" t="s">
        <v>15</v>
      </c>
      <c r="G1" s="48" t="s">
        <v>37</v>
      </c>
      <c r="H1" s="48" t="s">
        <v>38</v>
      </c>
      <c r="I1" s="48" t="s">
        <v>39</v>
      </c>
      <c r="J1" s="49"/>
      <c r="K1" s="50" t="s">
        <v>54</v>
      </c>
      <c r="L1" s="50" t="s">
        <v>55</v>
      </c>
      <c r="M1" s="50" t="s">
        <v>56</v>
      </c>
      <c r="N1" s="50" t="s">
        <v>57</v>
      </c>
      <c r="O1" s="50" t="s">
        <v>58</v>
      </c>
      <c r="P1" s="50" t="s">
        <v>59</v>
      </c>
      <c r="Q1" s="51" t="s">
        <v>60</v>
      </c>
      <c r="R1" s="24"/>
      <c r="S1" s="23" t="s">
        <v>12</v>
      </c>
      <c r="T1" s="23" t="s">
        <v>13</v>
      </c>
      <c r="U1" s="23" t="s">
        <v>14</v>
      </c>
      <c r="V1" s="23" t="s">
        <v>15</v>
      </c>
      <c r="W1" s="23" t="s">
        <v>37</v>
      </c>
      <c r="X1" s="23" t="s">
        <v>38</v>
      </c>
      <c r="Y1" s="23" t="s">
        <v>39</v>
      </c>
    </row>
    <row r="2" spans="1:25" ht="14.4" customHeight="1" x14ac:dyDescent="0.25">
      <c r="A2" s="83" t="s">
        <v>28</v>
      </c>
      <c r="B2" s="88" t="s">
        <v>17</v>
      </c>
      <c r="C2" s="54">
        <v>207</v>
      </c>
      <c r="D2" s="54">
        <v>55</v>
      </c>
      <c r="E2" s="54">
        <v>88</v>
      </c>
      <c r="F2" s="54">
        <v>277</v>
      </c>
      <c r="G2" s="54">
        <v>147</v>
      </c>
      <c r="H2" s="54">
        <v>32</v>
      </c>
      <c r="I2" s="55">
        <v>161</v>
      </c>
      <c r="J2" s="42"/>
      <c r="K2" s="62"/>
      <c r="L2" s="32"/>
      <c r="M2" s="32"/>
      <c r="N2" s="32"/>
      <c r="O2" s="32"/>
      <c r="P2" s="32"/>
      <c r="Q2" s="39"/>
      <c r="R2" s="20"/>
      <c r="S2" s="20" t="str" cm="1">
        <f t="array" ref="S2">IF(C2="","",INDEX($K$1:$Q$1,ROUNDUP(C2/40,0)))</f>
        <v>Phoenix</v>
      </c>
      <c r="T2" s="20" t="str" cm="1">
        <f t="array" ref="T2">IF(D2="","",INDEX($K$1:$Q$1,ROUNDUP(D2/40,0)))</f>
        <v>Crawley</v>
      </c>
      <c r="U2" s="20" t="str" cm="1">
        <f t="array" ref="U2">IF(E2="","",INDEX($K$1:$Q$1,ROUNDUP(E2/40,0)))</f>
        <v>Chichester</v>
      </c>
      <c r="V2" s="20" t="str" cm="1">
        <f t="array" ref="V2">IF(F2="","",INDEX($K$1:$Q$1,ROUNDUP(F2/40,0)))</f>
        <v>Worthing</v>
      </c>
      <c r="W2" s="20" t="str" cm="1">
        <f t="array" ref="W2">IF(G2="","",INDEX($K$1:$Q$1,ROUNDUP(G2/40,0)))</f>
        <v>Horsham</v>
      </c>
      <c r="X2" s="20" t="str" cm="1">
        <f t="array" ref="X2">IF(H2="","",INDEX($K$1:$Q$1,ROUNDUP(H2/40,0)))</f>
        <v>Brighton</v>
      </c>
      <c r="Y2" s="20" t="str" cm="1">
        <f t="array" ref="Y2">IF(I2="","",INDEX($K$1:$Q$1,ROUNDUP(I2/40,0)))</f>
        <v>Lewes</v>
      </c>
    </row>
    <row r="3" spans="1:25" ht="14.4" customHeight="1" x14ac:dyDescent="0.25">
      <c r="A3" s="83"/>
      <c r="B3" s="83"/>
      <c r="C3" s="26" t="str">
        <f>IF(C2="","",IF(ISERROR(VLOOKUP(C2,Athletes!$A:$B,2,FALSE)),"?",VLOOKUP(C2,Athletes!$A:$B,2,FALSE)))</f>
        <v>Raffaele Barra</v>
      </c>
      <c r="D3" s="26" t="str">
        <f>IF(D2="","",IF(ISERROR(VLOOKUP(D2,Athletes!$A:$B,2,FALSE)),"?",VLOOKUP(D2,Athletes!$A:$B,2,FALSE)))</f>
        <v>Zitelu Esiefiho</v>
      </c>
      <c r="E3" s="26" t="str">
        <f>IF(E2="","",IF(ISERROR(VLOOKUP(E2,Athletes!$A:$B,2,FALSE)),"?",VLOOKUP(E2,Athletes!$A:$B,2,FALSE)))</f>
        <v>Austin Stack</v>
      </c>
      <c r="F3" s="26" t="str">
        <f>IF(F2="","",IF(ISERROR(VLOOKUP(F2,Athletes!$A:$B,2,FALSE)),"?",VLOOKUP(F2,Athletes!$A:$B,2,FALSE)))</f>
        <v>George Barker</v>
      </c>
      <c r="G3" s="26" t="str">
        <f>IF(G2="","",IF(ISERROR(VLOOKUP(G2,Athletes!$A:$B,2,FALSE)),"?",VLOOKUP(G2,Athletes!$A:$B,2,FALSE)))</f>
        <v>Ferdinand Akpoveta</v>
      </c>
      <c r="H3" s="26" t="str">
        <f>IF(H2="","",IF(ISERROR(VLOOKUP(H2,Athletes!$A:$B,2,FALSE)),"?",VLOOKUP(H2,Athletes!$A:$B,2,FALSE)))</f>
        <v>Matthew Plummer</v>
      </c>
      <c r="I3" s="56" t="str">
        <f>IF(I2="","",IF(ISERROR(VLOOKUP(I2,Athletes!$A:$B,2,FALSE)),"?",VLOOKUP(I2,Athletes!$A:$B,2,FALSE)))</f>
        <v>Aiden Vicarey</v>
      </c>
      <c r="J3" s="42"/>
      <c r="K3" s="63"/>
      <c r="L3" s="26"/>
      <c r="M3" s="26"/>
      <c r="N3" s="26"/>
      <c r="O3" s="26"/>
      <c r="P3" s="26"/>
      <c r="Q3" s="36"/>
      <c r="R3" s="20"/>
      <c r="S3" s="20"/>
      <c r="T3" s="20"/>
      <c r="U3" s="20"/>
      <c r="V3" s="20"/>
      <c r="W3" s="20"/>
      <c r="X3" s="20"/>
      <c r="Y3" s="20"/>
    </row>
    <row r="4" spans="1:25" ht="14.4" customHeight="1" x14ac:dyDescent="0.25">
      <c r="A4" s="83"/>
      <c r="B4" s="83"/>
      <c r="C4" s="26" t="str">
        <f>IF(C2="","",IF(ISERROR(VLOOKUP(C2,Athletes!$A:$C,3,FALSE)),"?",VLOOKUP(C2,Athletes!$A:$C,3,FALSE)))</f>
        <v>Phoenix</v>
      </c>
      <c r="D4" s="26" t="str">
        <f>IF(D2="","",IF(ISERROR(VLOOKUP(D2,Athletes!$A:$C,3,FALSE)),"?",VLOOKUP(D2,Athletes!$A:$C,3,FALSE)))</f>
        <v>Crawley</v>
      </c>
      <c r="E4" s="26" t="str">
        <f>IF(E2="","",IF(ISERROR(VLOOKUP(E2,Athletes!$A:$C,3,FALSE)),"?",VLOOKUP(E2,Athletes!$A:$C,3,FALSE)))</f>
        <v>Chichester</v>
      </c>
      <c r="F4" s="26" t="str">
        <f>IF(F2="","",IF(ISERROR(VLOOKUP(F2,Athletes!$A:$C,3,FALSE)),"?",VLOOKUP(F2,Athletes!$A:$C,3,FALSE)))</f>
        <v>Worthing</v>
      </c>
      <c r="G4" s="26" t="str">
        <f>IF(G2="","",IF(ISERROR(VLOOKUP(G2,Athletes!$A:$C,3,FALSE)),"?",VLOOKUP(G2,Athletes!$A:$C,3,FALSE)))</f>
        <v>Horsham</v>
      </c>
      <c r="H4" s="26" t="str">
        <f>IF(H2="","",IF(ISERROR(VLOOKUP(H2,Athletes!$A:$C,3,FALSE)),"?",VLOOKUP(H2,Athletes!$A:$C,3,FALSE)))</f>
        <v>Brighton</v>
      </c>
      <c r="I4" s="26" t="str">
        <f>IF(I2="","",IF(ISERROR(VLOOKUP(I2,Athletes!$A:$C,3,FALSE)),"?",VLOOKUP(I2,Athletes!$A:$C,3,FALSE)))</f>
        <v>Lewes</v>
      </c>
      <c r="J4" s="42"/>
      <c r="K4" s="63"/>
      <c r="L4" s="26"/>
      <c r="M4" s="26"/>
      <c r="N4" s="26"/>
      <c r="O4" s="26"/>
      <c r="P4" s="26"/>
      <c r="Q4" s="36"/>
      <c r="R4" s="20"/>
      <c r="S4" s="20"/>
      <c r="T4" s="20"/>
      <c r="U4" s="20"/>
      <c r="V4" s="20"/>
      <c r="W4" s="20"/>
      <c r="X4" s="20"/>
      <c r="Y4" s="20"/>
    </row>
    <row r="5" spans="1:25" ht="14.4" x14ac:dyDescent="0.25">
      <c r="A5" s="83"/>
      <c r="B5" s="84"/>
      <c r="C5" s="57">
        <v>24.3</v>
      </c>
      <c r="D5" s="57">
        <v>24.9</v>
      </c>
      <c r="E5" s="57">
        <v>25.5</v>
      </c>
      <c r="F5" s="57">
        <v>25.6</v>
      </c>
      <c r="G5" s="57">
        <v>26.4</v>
      </c>
      <c r="H5" s="57">
        <v>29</v>
      </c>
      <c r="I5" s="58">
        <v>31.3</v>
      </c>
      <c r="J5" s="43"/>
      <c r="K5" s="64">
        <f>IF(ISERROR(MATCH(K$1,$S2:$Y2,0)),"",8-MATCH(K$1,$S2:$Y2,0))</f>
        <v>2</v>
      </c>
      <c r="L5" s="29">
        <f t="shared" ref="L5:Q5" si="0">IF(ISERROR(MATCH(L$1,$S2:$Y2,0)),"",8-MATCH(L$1,$S2:$Y2,0))</f>
        <v>6</v>
      </c>
      <c r="M5" s="29">
        <f t="shared" si="0"/>
        <v>5</v>
      </c>
      <c r="N5" s="29">
        <f t="shared" si="0"/>
        <v>3</v>
      </c>
      <c r="O5" s="29">
        <f t="shared" si="0"/>
        <v>1</v>
      </c>
      <c r="P5" s="29">
        <f t="shared" si="0"/>
        <v>7</v>
      </c>
      <c r="Q5" s="38">
        <f t="shared" si="0"/>
        <v>4</v>
      </c>
      <c r="R5" s="17"/>
      <c r="S5" s="20"/>
      <c r="T5" s="20"/>
      <c r="U5" s="20"/>
      <c r="V5" s="20"/>
      <c r="W5" s="20"/>
      <c r="X5" s="20"/>
      <c r="Y5" s="20"/>
    </row>
    <row r="6" spans="1:25" ht="14.4" x14ac:dyDescent="0.25">
      <c r="A6" s="83"/>
      <c r="B6" s="83" t="s">
        <v>18</v>
      </c>
      <c r="C6" s="27">
        <v>278</v>
      </c>
      <c r="D6" s="27">
        <v>54</v>
      </c>
      <c r="E6" s="27">
        <v>89</v>
      </c>
      <c r="F6" s="27">
        <v>29</v>
      </c>
      <c r="G6" s="27"/>
      <c r="H6" s="27"/>
      <c r="I6" s="27"/>
      <c r="J6" s="43"/>
      <c r="K6" s="26"/>
      <c r="L6" s="26"/>
      <c r="M6" s="26"/>
      <c r="N6" s="26"/>
      <c r="O6" s="26"/>
      <c r="P6" s="26"/>
      <c r="Q6" s="36"/>
      <c r="R6" s="20"/>
      <c r="S6" s="20" t="str" cm="1">
        <f t="array" ref="S6">IF(C6="","",INDEX($K$1:$Q$1,ROUNDUP(C6/40,0)))</f>
        <v>Worthing</v>
      </c>
      <c r="T6" s="20" t="str" cm="1">
        <f t="array" ref="T6">IF(D6="","",INDEX($K$1:$Q$1,ROUNDUP(D6/40,0)))</f>
        <v>Crawley</v>
      </c>
      <c r="U6" s="20" t="str" cm="1">
        <f t="array" ref="U6">IF(E6="","",INDEX($K$1:$Q$1,ROUNDUP(E6/40,0)))</f>
        <v>Chichester</v>
      </c>
      <c r="V6" s="20" t="str" cm="1">
        <f t="array" ref="V6">IF(F6="","",INDEX($K$1:$Q$1,ROUNDUP(F6/40,0)))</f>
        <v>Brighton</v>
      </c>
      <c r="W6" s="20" t="str" cm="1">
        <f t="array" ref="W6">IF(G6="","",INDEX($K$1:$Q$1,ROUNDUP(G6/40,0)))</f>
        <v/>
      </c>
      <c r="X6" s="20" t="str" cm="1">
        <f t="array" ref="X6">IF(H6="","",INDEX($K$1:$Q$1,ROUNDUP(H6/40,0)))</f>
        <v/>
      </c>
      <c r="Y6" s="20" t="str" cm="1">
        <f t="array" ref="Y6">IF(I6="","",INDEX($K$1:$Q$1,ROUNDUP(I6/40,0)))</f>
        <v/>
      </c>
    </row>
    <row r="7" spans="1:25" ht="14.4" x14ac:dyDescent="0.25">
      <c r="A7" s="83"/>
      <c r="B7" s="83"/>
      <c r="C7" s="26" t="str">
        <f>IF(C6="","",IF(ISERROR(VLOOKUP(C6,Athletes!$A:$B,2,FALSE)),"?",VLOOKUP(C6,Athletes!$A:$B,2,FALSE)))</f>
        <v>Jacob Grant</v>
      </c>
      <c r="D7" s="26" t="str">
        <f>IF(D6="","",IF(ISERROR(VLOOKUP(D6,Athletes!$A:$B,2,FALSE)),"?",VLOOKUP(D6,Athletes!$A:$B,2,FALSE)))</f>
        <v>William Brooks</v>
      </c>
      <c r="E7" s="26" t="str">
        <f>IF(E6="","",IF(ISERROR(VLOOKUP(E6,Athletes!$A:$B,2,FALSE)),"?",VLOOKUP(E6,Athletes!$A:$B,2,FALSE)))</f>
        <v>Harry  Clarke</v>
      </c>
      <c r="F7" s="26" t="str">
        <f>IF(F6="","",IF(ISERROR(VLOOKUP(F6,Athletes!$A:$B,2,FALSE)),"?",VLOOKUP(F6,Athletes!$A:$B,2,FALSE)))</f>
        <v>Louis Ashworth</v>
      </c>
      <c r="G7" s="26" t="str">
        <f>IF(G6="","",IF(ISERROR(VLOOKUP(G6,Athletes!$A:$B,2,FALSE)),"?",VLOOKUP(G6,Athletes!$A:$B,2,FALSE)))</f>
        <v/>
      </c>
      <c r="H7" s="26" t="str">
        <f>IF(H6="","",IF(ISERROR(VLOOKUP(H6,Athletes!$A:$B,2,FALSE)),"?",VLOOKUP(H6,Athletes!$A:$B,2,FALSE)))</f>
        <v/>
      </c>
      <c r="I7" s="56" t="str">
        <f>IF(I6="","",IF(ISERROR(VLOOKUP(I6,Athletes!$A:$B,2,FALSE)),"?",VLOOKUP(I6,Athletes!$A:$B,2,FALSE)))</f>
        <v/>
      </c>
      <c r="J7" s="43"/>
      <c r="K7" s="26"/>
      <c r="L7" s="26"/>
      <c r="M7" s="26"/>
      <c r="N7" s="26"/>
      <c r="O7" s="26"/>
      <c r="P7" s="26"/>
      <c r="Q7" s="36"/>
      <c r="R7" s="20"/>
      <c r="S7" s="20"/>
      <c r="T7" s="20"/>
      <c r="U7" s="20"/>
      <c r="V7" s="20"/>
      <c r="W7" s="20"/>
      <c r="X7" s="20"/>
      <c r="Y7" s="20"/>
    </row>
    <row r="8" spans="1:25" ht="14.4" x14ac:dyDescent="0.25">
      <c r="A8" s="83"/>
      <c r="B8" s="83"/>
      <c r="C8" s="26" t="str">
        <f>IF(C6="","",IF(ISERROR(VLOOKUP(C6,Athletes!$A:$C,3,FALSE)),"?",VLOOKUP(C6,Athletes!$A:$C,3,FALSE)))</f>
        <v>Worthing</v>
      </c>
      <c r="D8" s="26" t="str">
        <f>IF(D6="","",IF(ISERROR(VLOOKUP(D6,Athletes!$A:$C,3,FALSE)),"?",VLOOKUP(D6,Athletes!$A:$C,3,FALSE)))</f>
        <v>Crawley</v>
      </c>
      <c r="E8" s="26" t="str">
        <f>IF(E6="","",IF(ISERROR(VLOOKUP(E6,Athletes!$A:$C,3,FALSE)),"?",VLOOKUP(E6,Athletes!$A:$C,3,FALSE)))</f>
        <v>Chichester</v>
      </c>
      <c r="F8" s="26" t="str">
        <f>IF(F6="","",IF(ISERROR(VLOOKUP(F6,Athletes!$A:$C,3,FALSE)),"?",VLOOKUP(F6,Athletes!$A:$C,3,FALSE)))</f>
        <v>Brighton</v>
      </c>
      <c r="G8" s="26" t="str">
        <f>IF(G6="","",IF(ISERROR(VLOOKUP(G6,Athletes!$A:$C,3,FALSE)),"?",VLOOKUP(G6,Athletes!$A:$C,3,FALSE)))</f>
        <v/>
      </c>
      <c r="H8" s="26"/>
      <c r="I8" s="26"/>
      <c r="J8" s="43"/>
      <c r="K8" s="26"/>
      <c r="L8" s="26"/>
      <c r="M8" s="26"/>
      <c r="N8" s="26"/>
      <c r="O8" s="26"/>
      <c r="P8" s="26"/>
      <c r="Q8" s="36"/>
      <c r="R8" s="20"/>
      <c r="S8" s="20"/>
      <c r="T8" s="20"/>
      <c r="U8" s="20"/>
      <c r="V8" s="20"/>
      <c r="W8" s="20"/>
      <c r="X8" s="20"/>
      <c r="Y8" s="20"/>
    </row>
    <row r="9" spans="1:25" ht="14.4" x14ac:dyDescent="0.25">
      <c r="A9" s="84"/>
      <c r="B9" s="84"/>
      <c r="C9" s="28">
        <v>25.1</v>
      </c>
      <c r="D9" s="28">
        <v>25.3</v>
      </c>
      <c r="E9" s="28">
        <v>26.6</v>
      </c>
      <c r="F9" s="28">
        <v>27.7</v>
      </c>
      <c r="G9" s="28"/>
      <c r="H9" s="28"/>
      <c r="I9" s="28"/>
      <c r="J9" s="44"/>
      <c r="K9" s="29">
        <f>IF(ISERROR(MATCH(K$1,$S6:$Y6,0)),"",8-MATCH(K$1,$S6:$Y6,0))</f>
        <v>4</v>
      </c>
      <c r="L9" s="29">
        <f t="shared" ref="L9:Q9" si="1">IF(ISERROR(MATCH(L$1,$S6:$Y6,0)),"",8-MATCH(L$1,$S6:$Y6,0))</f>
        <v>6</v>
      </c>
      <c r="M9" s="29">
        <f t="shared" si="1"/>
        <v>5</v>
      </c>
      <c r="N9" s="29" t="str">
        <f t="shared" si="1"/>
        <v/>
      </c>
      <c r="O9" s="29" t="str">
        <f t="shared" si="1"/>
        <v/>
      </c>
      <c r="P9" s="29" t="str">
        <f t="shared" si="1"/>
        <v/>
      </c>
      <c r="Q9" s="38">
        <f t="shared" si="1"/>
        <v>7</v>
      </c>
      <c r="R9" s="17"/>
      <c r="S9" s="20"/>
      <c r="T9" s="20"/>
      <c r="U9" s="20"/>
      <c r="V9" s="20"/>
      <c r="W9" s="20"/>
      <c r="X9" s="20"/>
      <c r="Y9" s="20"/>
    </row>
    <row r="10" spans="1:25" ht="14.4" x14ac:dyDescent="0.25">
      <c r="A10" s="85" t="s">
        <v>19</v>
      </c>
      <c r="B10" s="85" t="s">
        <v>17</v>
      </c>
      <c r="C10" s="31">
        <v>53</v>
      </c>
      <c r="D10" s="31">
        <v>147</v>
      </c>
      <c r="E10" s="31">
        <v>209</v>
      </c>
      <c r="F10" s="31">
        <v>279</v>
      </c>
      <c r="G10" s="31">
        <v>30</v>
      </c>
      <c r="H10" s="31">
        <v>161</v>
      </c>
      <c r="I10" s="59"/>
      <c r="J10" s="45"/>
      <c r="K10" s="62"/>
      <c r="L10" s="32"/>
      <c r="M10" s="32"/>
      <c r="N10" s="32"/>
      <c r="O10" s="32"/>
      <c r="P10" s="32"/>
      <c r="Q10" s="39"/>
      <c r="R10" s="20"/>
      <c r="S10" s="20" t="str" cm="1">
        <f t="array" ref="S10">IF(C10="","",INDEX($K$1:$Q$1,ROUNDUP(C10/40,0)))</f>
        <v>Crawley</v>
      </c>
      <c r="T10" s="20" t="str" cm="1">
        <f t="array" ref="T10">IF(D10="","",INDEX($K$1:$Q$1,ROUNDUP(D10/40,0)))</f>
        <v>Horsham</v>
      </c>
      <c r="U10" s="20" t="str" cm="1">
        <f t="array" ref="U10">IF(E10="","",INDEX($K$1:$Q$1,ROUNDUP(E10/40,0)))</f>
        <v>Phoenix</v>
      </c>
      <c r="V10" s="20" t="str" cm="1">
        <f t="array" ref="V10">IF(F10="","",INDEX($K$1:$Q$1,ROUNDUP(F10/40,0)))</f>
        <v>Worthing</v>
      </c>
      <c r="W10" s="20" t="str" cm="1">
        <f t="array" ref="W10">IF(G10="","",INDEX($K$1:$Q$1,ROUNDUP(G10/40,0)))</f>
        <v>Brighton</v>
      </c>
      <c r="X10" s="20" t="str" cm="1">
        <f t="array" ref="X10">IF(H10="","",INDEX($K$1:$Q$1,ROUNDUP(H10/40,0)))</f>
        <v>Lewes</v>
      </c>
      <c r="Y10" s="20" t="str" cm="1">
        <f t="array" ref="Y10">IF(I10="","",INDEX($K$1:$Q$1,ROUNDUP(I10/40,0)))</f>
        <v/>
      </c>
    </row>
    <row r="11" spans="1:25" ht="14.4" x14ac:dyDescent="0.25">
      <c r="A11" s="86"/>
      <c r="B11" s="86"/>
      <c r="C11" s="26" t="str">
        <f>IF(C10="","",IF(ISERROR(VLOOKUP(C10,Athletes!$A:$B,2,FALSE)),"?",VLOOKUP(C10,Athletes!$A:$B,2,FALSE)))</f>
        <v>Christiano Anah</v>
      </c>
      <c r="D11" s="26" t="str">
        <f>IF(D10="","",IF(ISERROR(VLOOKUP(D10,Athletes!$A:$B,2,FALSE)),"?",VLOOKUP(D10,Athletes!$A:$B,2,FALSE)))</f>
        <v>Ferdinand Akpoveta</v>
      </c>
      <c r="E11" s="26" t="str">
        <f>IF(E10="","",IF(ISERROR(VLOOKUP(E10,Athletes!$A:$B,2,FALSE)),"?",VLOOKUP(E10,Athletes!$A:$B,2,FALSE)))</f>
        <v>Lewis Wilby</v>
      </c>
      <c r="F11" s="26" t="str">
        <f>IF(F10="","",IF(ISERROR(VLOOKUP(F10,Athletes!$A:$B,2,FALSE)),"?",VLOOKUP(F10,Athletes!$A:$B,2,FALSE)))</f>
        <v>Jamie Rowe</v>
      </c>
      <c r="G11" s="26" t="str">
        <f>IF(G10="","",IF(ISERROR(VLOOKUP(G10,Athletes!$A:$B,2,FALSE)),"?",VLOOKUP(G10,Athletes!$A:$B,2,FALSE)))</f>
        <v>Toby Salazar</v>
      </c>
      <c r="H11" s="26" t="str">
        <f>IF(H10="","",IF(ISERROR(VLOOKUP(H10,Athletes!$A:$B,2,FALSE)),"?",VLOOKUP(H10,Athletes!$A:$B,2,FALSE)))</f>
        <v>Aiden Vicarey</v>
      </c>
      <c r="I11" s="56" t="str">
        <f>IF(I10="","",IF(ISERROR(VLOOKUP(I10,Athletes!$A:$B,2,FALSE)),"?",VLOOKUP(I10,Athletes!$A:$B,2,FALSE)))</f>
        <v/>
      </c>
      <c r="J11" s="43"/>
      <c r="K11" s="63"/>
      <c r="L11" s="26"/>
      <c r="M11" s="26"/>
      <c r="N11" s="26"/>
      <c r="O11" s="26"/>
      <c r="P11" s="26"/>
      <c r="Q11" s="36"/>
      <c r="R11" s="20"/>
      <c r="S11" s="20"/>
      <c r="T11" s="20"/>
      <c r="U11" s="20"/>
      <c r="V11" s="20"/>
      <c r="W11" s="20"/>
      <c r="X11" s="20"/>
      <c r="Y11" s="20"/>
    </row>
    <row r="12" spans="1:25" ht="14.4" x14ac:dyDescent="0.25">
      <c r="A12" s="86"/>
      <c r="B12" s="86"/>
      <c r="C12" s="26" t="str">
        <f>IF(C10="","",IF(ISERROR(VLOOKUP(C10,Athletes!$A:$C,3,FALSE)),"?",VLOOKUP(C10,Athletes!$A:$C,3,FALSE)))</f>
        <v>Crawley</v>
      </c>
      <c r="D12" s="26" t="str">
        <f>IF(D10="","",IF(ISERROR(VLOOKUP(D10,Athletes!$A:$C,3,FALSE)),"?",VLOOKUP(D10,Athletes!$A:$C,3,FALSE)))</f>
        <v>Horsham</v>
      </c>
      <c r="E12" s="26" t="str">
        <f>IF(E10="","",IF(ISERROR(VLOOKUP(E10,Athletes!$A:$C,3,FALSE)),"?",VLOOKUP(E10,Athletes!$A:$C,3,FALSE)))</f>
        <v>Phoenix</v>
      </c>
      <c r="F12" s="26" t="str">
        <f>IF(F10="","",IF(ISERROR(VLOOKUP(F10,Athletes!$A:$C,3,FALSE)),"?",VLOOKUP(F10,Athletes!$A:$C,3,FALSE)))</f>
        <v>Worthing</v>
      </c>
      <c r="G12" s="26" t="str">
        <f>IF(G10="","",IF(ISERROR(VLOOKUP(G10,Athletes!$A:$C,3,FALSE)),"?",VLOOKUP(G10,Athletes!$A:$C,3,FALSE)))</f>
        <v>Brighton</v>
      </c>
      <c r="H12" s="26" t="str">
        <f>IF(H10="","",IF(ISERROR(VLOOKUP(H10,Athletes!$A:$C,3,FALSE)),"?",VLOOKUP(H10,Athletes!$A:$C,3,FALSE)))</f>
        <v>Lewes</v>
      </c>
      <c r="I12" s="56"/>
      <c r="J12" s="43"/>
      <c r="K12" s="63"/>
      <c r="L12" s="26"/>
      <c r="M12" s="26"/>
      <c r="N12" s="26"/>
      <c r="O12" s="26"/>
      <c r="P12" s="26"/>
      <c r="Q12" s="36"/>
      <c r="R12" s="20"/>
      <c r="S12" s="20"/>
      <c r="T12" s="20"/>
      <c r="U12" s="20"/>
      <c r="V12" s="20"/>
      <c r="W12" s="20"/>
      <c r="X12" s="20"/>
      <c r="Y12" s="20"/>
    </row>
    <row r="13" spans="1:25" ht="14.4" x14ac:dyDescent="0.25">
      <c r="A13" s="86"/>
      <c r="B13" s="87"/>
      <c r="C13" s="28">
        <v>55.8</v>
      </c>
      <c r="D13" s="28">
        <v>56.4</v>
      </c>
      <c r="E13" s="28">
        <v>56.7</v>
      </c>
      <c r="F13" s="28">
        <v>59.6</v>
      </c>
      <c r="G13" s="28">
        <v>63.5</v>
      </c>
      <c r="H13" s="28">
        <v>65.5</v>
      </c>
      <c r="I13" s="60"/>
      <c r="J13" s="43"/>
      <c r="K13" s="64">
        <f>IF(ISERROR(MATCH(K$1,$S10:$Y10,0)),"",8-MATCH(K$1,$S10:$Y10,0))</f>
        <v>3</v>
      </c>
      <c r="L13" s="29">
        <f t="shared" ref="L13:Q13" si="2">IF(ISERROR(MATCH(L$1,$S10:$Y10,0)),"",8-MATCH(L$1,$S10:$Y10,0))</f>
        <v>7</v>
      </c>
      <c r="M13" s="29" t="str">
        <f t="shared" si="2"/>
        <v/>
      </c>
      <c r="N13" s="29">
        <f t="shared" si="2"/>
        <v>6</v>
      </c>
      <c r="O13" s="29">
        <f t="shared" si="2"/>
        <v>2</v>
      </c>
      <c r="P13" s="29">
        <f t="shared" si="2"/>
        <v>5</v>
      </c>
      <c r="Q13" s="38">
        <f t="shared" si="2"/>
        <v>4</v>
      </c>
      <c r="R13" s="17"/>
      <c r="S13" s="20"/>
      <c r="T13" s="20"/>
      <c r="U13" s="20"/>
      <c r="V13" s="20"/>
      <c r="W13" s="20"/>
      <c r="X13" s="20"/>
      <c r="Y13" s="20"/>
    </row>
    <row r="14" spans="1:25" ht="14.4" x14ac:dyDescent="0.25">
      <c r="A14" s="86"/>
      <c r="B14" s="86" t="s">
        <v>18</v>
      </c>
      <c r="C14" s="27">
        <v>278</v>
      </c>
      <c r="D14" s="27">
        <v>31</v>
      </c>
      <c r="E14" s="27">
        <v>52</v>
      </c>
      <c r="F14" s="27"/>
      <c r="G14" s="27"/>
      <c r="H14" s="27"/>
      <c r="I14" s="27"/>
      <c r="J14" s="43"/>
      <c r="K14" s="26"/>
      <c r="L14" s="26"/>
      <c r="M14" s="26"/>
      <c r="N14" s="26"/>
      <c r="O14" s="26"/>
      <c r="P14" s="26"/>
      <c r="Q14" s="36"/>
      <c r="R14" s="20"/>
      <c r="S14" s="20" t="str" cm="1">
        <f t="array" ref="S14">IF(C14="","",INDEX($K$1:$Q$1,ROUNDUP(C14/40,0)))</f>
        <v>Worthing</v>
      </c>
      <c r="T14" s="20" t="str" cm="1">
        <f t="array" ref="T14">IF(D14="","",INDEX($K$1:$Q$1,ROUNDUP(D14/40,0)))</f>
        <v>Brighton</v>
      </c>
      <c r="U14" s="20" t="str" cm="1">
        <f t="array" ref="U14">IF(E14="","",INDEX($K$1:$Q$1,ROUNDUP(E14/40,0)))</f>
        <v>Crawley</v>
      </c>
      <c r="V14" s="20" t="str" cm="1">
        <f t="array" ref="V14">IF(F14="","",INDEX($K$1:$Q$1,ROUNDUP(F14/40,0)))</f>
        <v/>
      </c>
      <c r="W14" s="20" t="str" cm="1">
        <f t="array" ref="W14">IF(G14="","",INDEX($K$1:$Q$1,ROUNDUP(G14/40,0)))</f>
        <v/>
      </c>
      <c r="X14" s="20" t="str" cm="1">
        <f t="array" ref="X14">IF(H14="","",INDEX($K$1:$Q$1,ROUNDUP(H14/40,0)))</f>
        <v/>
      </c>
      <c r="Y14" s="20" t="str" cm="1">
        <f t="array" ref="Y14">IF(I14="","",INDEX($K$1:$Q$1,ROUNDUP(I14/40,0)))</f>
        <v/>
      </c>
    </row>
    <row r="15" spans="1:25" ht="14.4" x14ac:dyDescent="0.25">
      <c r="A15" s="86"/>
      <c r="B15" s="86"/>
      <c r="C15" s="26" t="str">
        <f>IF(C14="","",IF(ISERROR(VLOOKUP(C14,Athletes!$A:$B,2,FALSE)),"?",VLOOKUP(C14,Athletes!$A:$B,2,FALSE)))</f>
        <v>Jacob Grant</v>
      </c>
      <c r="D15" s="26" t="str">
        <f>IF(D14="","",IF(ISERROR(VLOOKUP(D14,Athletes!$A:$B,2,FALSE)),"?",VLOOKUP(D14,Athletes!$A:$B,2,FALSE)))</f>
        <v>Jude Porter</v>
      </c>
      <c r="E15" s="26" t="str">
        <f>IF(E14="","",IF(ISERROR(VLOOKUP(E14,Athletes!$A:$B,2,FALSE)),"?",VLOOKUP(E14,Athletes!$A:$B,2,FALSE)))</f>
        <v>Toby Akingbade</v>
      </c>
      <c r="F15" s="26" t="str">
        <f>IF(F14="","",IF(ISERROR(VLOOKUP(F14,Athletes!$A:$B,2,FALSE)),"?",VLOOKUP(F14,Athletes!$A:$B,2,FALSE)))</f>
        <v/>
      </c>
      <c r="G15" s="26" t="str">
        <f>IF(G14="","",IF(ISERROR(VLOOKUP(G14,Athletes!$A:$B,2,FALSE)),"?",VLOOKUP(G14,Athletes!$A:$B,2,FALSE)))</f>
        <v/>
      </c>
      <c r="H15" s="26" t="str">
        <f>IF(H14="","",IF(ISERROR(VLOOKUP(H14,Athletes!$A:$B,2,FALSE)),"?",VLOOKUP(H14,Athletes!$A:$B,2,FALSE)))</f>
        <v/>
      </c>
      <c r="I15" s="56" t="str">
        <f>IF(I14="","",IF(ISERROR(VLOOKUP(I14,Athletes!$A:$B,2,FALSE)),"?",VLOOKUP(I14,Athletes!$A:$B,2,FALSE)))</f>
        <v/>
      </c>
      <c r="J15" s="43"/>
      <c r="K15" s="26"/>
      <c r="L15" s="26"/>
      <c r="M15" s="26"/>
      <c r="N15" s="26"/>
      <c r="O15" s="26"/>
      <c r="P15" s="26"/>
      <c r="Q15" s="36"/>
      <c r="R15" s="20"/>
      <c r="S15" s="20"/>
      <c r="T15" s="20"/>
      <c r="U15" s="20"/>
      <c r="V15" s="20"/>
      <c r="W15" s="20"/>
      <c r="X15" s="20"/>
      <c r="Y15" s="20"/>
    </row>
    <row r="16" spans="1:25" ht="14.4" x14ac:dyDescent="0.25">
      <c r="A16" s="86"/>
      <c r="B16" s="86"/>
      <c r="C16" s="26" t="str">
        <f>IF(C14="","",IF(ISERROR(VLOOKUP(C14,Athletes!$A:$C,3,FALSE)),"?",VLOOKUP(C14,Athletes!$A:$C,3,FALSE)))</f>
        <v>Worthing</v>
      </c>
      <c r="D16" s="26" t="str">
        <f>IF(D14="","",IF(ISERROR(VLOOKUP(D14,Athletes!$A:$C,3,FALSE)),"?",VLOOKUP(D14,Athletes!$A:$C,3,FALSE)))</f>
        <v>Brighton</v>
      </c>
      <c r="E16" s="26" t="str">
        <f>IF(E14="","",IF(ISERROR(VLOOKUP(E14,Athletes!$A:$C,3,FALSE)),"?",VLOOKUP(E14,Athletes!$A:$C,3,FALSE)))</f>
        <v>Crawley</v>
      </c>
      <c r="F16" s="26" t="str">
        <f>IF(F14="","",IF(ISERROR(VLOOKUP(F14,Athletes!$A:$C,3,FALSE)),"?",VLOOKUP(F14,Athletes!$A:$C,3,FALSE)))</f>
        <v/>
      </c>
      <c r="G16" s="26"/>
      <c r="H16" s="26"/>
      <c r="I16" s="26"/>
      <c r="J16" s="43"/>
      <c r="K16" s="26"/>
      <c r="L16" s="26"/>
      <c r="M16" s="26"/>
      <c r="N16" s="26"/>
      <c r="O16" s="26"/>
      <c r="P16" s="26"/>
      <c r="Q16" s="36"/>
      <c r="R16" s="20"/>
      <c r="S16" s="20"/>
      <c r="T16" s="20"/>
      <c r="U16" s="20"/>
      <c r="V16" s="20"/>
      <c r="W16" s="20"/>
      <c r="X16" s="20"/>
      <c r="Y16" s="20"/>
    </row>
    <row r="17" spans="1:25" ht="14.4" x14ac:dyDescent="0.25">
      <c r="A17" s="87"/>
      <c r="B17" s="87"/>
      <c r="C17" s="28">
        <v>54.6</v>
      </c>
      <c r="D17" s="28">
        <v>61</v>
      </c>
      <c r="E17" s="28">
        <v>63.2</v>
      </c>
      <c r="F17" s="28"/>
      <c r="G17" s="28"/>
      <c r="H17" s="28"/>
      <c r="I17" s="28"/>
      <c r="J17" s="44"/>
      <c r="K17" s="29">
        <f>IF(ISERROR(MATCH(K$1,$S14:$Y14,0)),"",8-MATCH(K$1,$S14:$Y14,0))</f>
        <v>6</v>
      </c>
      <c r="L17" s="29">
        <f t="shared" ref="L17:Q17" si="3">IF(ISERROR(MATCH(L$1,$S14:$Y14,0)),"",8-MATCH(L$1,$S14:$Y14,0))</f>
        <v>5</v>
      </c>
      <c r="M17" s="29" t="str">
        <f t="shared" si="3"/>
        <v/>
      </c>
      <c r="N17" s="29" t="str">
        <f t="shared" si="3"/>
        <v/>
      </c>
      <c r="O17" s="29" t="str">
        <f t="shared" si="3"/>
        <v/>
      </c>
      <c r="P17" s="29" t="str">
        <f t="shared" si="3"/>
        <v/>
      </c>
      <c r="Q17" s="38">
        <f t="shared" si="3"/>
        <v>7</v>
      </c>
      <c r="R17" s="17"/>
      <c r="S17" s="20"/>
      <c r="T17" s="20"/>
      <c r="U17" s="20"/>
      <c r="V17" s="20"/>
      <c r="W17" s="20"/>
      <c r="X17" s="20"/>
      <c r="Y17" s="20"/>
    </row>
    <row r="18" spans="1:25" ht="14.4" x14ac:dyDescent="0.25">
      <c r="A18" s="85" t="s">
        <v>29</v>
      </c>
      <c r="B18" s="85" t="s">
        <v>17</v>
      </c>
      <c r="C18" s="31">
        <v>57</v>
      </c>
      <c r="D18" s="31">
        <v>29</v>
      </c>
      <c r="E18" s="31">
        <v>127</v>
      </c>
      <c r="F18" s="31">
        <v>86</v>
      </c>
      <c r="G18" s="31"/>
      <c r="H18" s="31"/>
      <c r="I18" s="59"/>
      <c r="J18" s="45"/>
      <c r="K18" s="62"/>
      <c r="L18" s="32"/>
      <c r="M18" s="32"/>
      <c r="N18" s="32"/>
      <c r="O18" s="32"/>
      <c r="P18" s="32"/>
      <c r="Q18" s="39"/>
      <c r="R18" s="20"/>
      <c r="S18" s="20" t="str" cm="1">
        <f t="array" ref="S18">IF(C18="","",INDEX($K$1:$Q$1,ROUNDUP(C18/40,0)))</f>
        <v>Crawley</v>
      </c>
      <c r="T18" s="20" t="str" cm="1">
        <f t="array" ref="T18">IF(D18="","",INDEX($K$1:$Q$1,ROUNDUP(D18/40,0)))</f>
        <v>Brighton</v>
      </c>
      <c r="U18" s="20" t="str" cm="1">
        <f t="array" ref="U18">IF(E18="","",INDEX($K$1:$Q$1,ROUNDUP(E18/40,0)))</f>
        <v>Horsham</v>
      </c>
      <c r="V18" s="20" t="str" cm="1">
        <f t="array" ref="V18">IF(F18="","",INDEX($K$1:$Q$1,ROUNDUP(F18/40,0)))</f>
        <v>Chichester</v>
      </c>
      <c r="W18" s="20" t="str" cm="1">
        <f t="array" ref="W18">IF(G18="","",INDEX($K$1:$Q$1,ROUNDUP(G18/40,0)))</f>
        <v/>
      </c>
      <c r="X18" s="20" t="str" cm="1">
        <f t="array" ref="X18">IF(H18="","",INDEX($K$1:$Q$1,ROUNDUP(H18/40,0)))</f>
        <v/>
      </c>
      <c r="Y18" s="20" t="str" cm="1">
        <f t="array" ref="Y18">IF(I18="","",INDEX($K$1:$Q$1,ROUNDUP(I18/40,0)))</f>
        <v/>
      </c>
    </row>
    <row r="19" spans="1:25" ht="14.4" x14ac:dyDescent="0.25">
      <c r="A19" s="86"/>
      <c r="B19" s="86"/>
      <c r="C19" s="26" t="str">
        <f>IF(C18="","",IF(ISERROR(VLOOKUP(C18,Athletes!$A:$B,2,FALSE)),"?",VLOOKUP(C18,Athletes!$A:$B,2,FALSE)))</f>
        <v>Paul Nixon</v>
      </c>
      <c r="D19" s="26" t="str">
        <f>IF(D18="","",IF(ISERROR(VLOOKUP(D18,Athletes!$A:$B,2,FALSE)),"?",VLOOKUP(D18,Athletes!$A:$B,2,FALSE)))</f>
        <v>Louis Ashworth</v>
      </c>
      <c r="E19" s="26" t="str">
        <f>IF(E18="","",IF(ISERROR(VLOOKUP(E18,Athletes!$A:$B,2,FALSE)),"?",VLOOKUP(E18,Athletes!$A:$B,2,FALSE)))</f>
        <v>Joe Wilkie</v>
      </c>
      <c r="F19" s="26" t="str">
        <f>IF(F18="","",IF(ISERROR(VLOOKUP(F18,Athletes!$A:$B,2,FALSE)),"?",VLOOKUP(F18,Athletes!$A:$B,2,FALSE)))</f>
        <v>Kai Londrum</v>
      </c>
      <c r="G19" s="26" t="str">
        <f>IF(G18="","",IF(ISERROR(VLOOKUP(G18,Athletes!$A:$B,2,FALSE)),"?",VLOOKUP(G18,Athletes!$A:$B,2,FALSE)))</f>
        <v/>
      </c>
      <c r="H19" s="26" t="str">
        <f>IF(H18="","",IF(ISERROR(VLOOKUP(H18,Athletes!$A:$B,2,FALSE)),"?",VLOOKUP(H18,Athletes!$A:$B,2,FALSE)))</f>
        <v/>
      </c>
      <c r="I19" s="56" t="str">
        <f>IF(I18="","",IF(ISERROR(VLOOKUP(I18,Athletes!$A:$B,2,FALSE)),"?",VLOOKUP(I18,Athletes!$A:$B,2,FALSE)))</f>
        <v/>
      </c>
      <c r="J19" s="43"/>
      <c r="K19" s="63"/>
      <c r="L19" s="26"/>
      <c r="M19" s="26"/>
      <c r="N19" s="26"/>
      <c r="O19" s="26"/>
      <c r="P19" s="26"/>
      <c r="Q19" s="36"/>
      <c r="R19" s="20"/>
      <c r="S19" s="20"/>
      <c r="T19" s="20"/>
      <c r="U19" s="20"/>
      <c r="V19" s="20"/>
      <c r="W19" s="20"/>
      <c r="X19" s="20"/>
      <c r="Y19" s="20"/>
    </row>
    <row r="20" spans="1:25" ht="14.4" x14ac:dyDescent="0.25">
      <c r="A20" s="86"/>
      <c r="B20" s="86"/>
      <c r="C20" s="26" t="str">
        <f>IF(C18="","",IF(ISERROR(VLOOKUP(C18,Athletes!$A:$C,3,FALSE)),"?",VLOOKUP(C18,Athletes!$A:$C,3,FALSE)))</f>
        <v>Crawley</v>
      </c>
      <c r="D20" s="26" t="str">
        <f>IF(D18="","",IF(ISERROR(VLOOKUP(D18,Athletes!$A:$C,3,FALSE)),"?",VLOOKUP(D18,Athletes!$A:$C,3,FALSE)))</f>
        <v>Brighton</v>
      </c>
      <c r="E20" s="26" t="str">
        <f>IF(E18="","",IF(ISERROR(VLOOKUP(E18,Athletes!$A:$C,3,FALSE)),"?",VLOOKUP(E18,Athletes!$A:$C,3,FALSE)))</f>
        <v>Horsham</v>
      </c>
      <c r="F20" s="26" t="str">
        <f>IF(F18="","",IF(ISERROR(VLOOKUP(F18,Athletes!$A:$C,3,FALSE)),"?",VLOOKUP(F18,Athletes!$A:$C,3,FALSE)))</f>
        <v>Chichester</v>
      </c>
      <c r="G20" s="26"/>
      <c r="H20" s="26"/>
      <c r="I20" s="56"/>
      <c r="J20" s="43"/>
      <c r="K20" s="63"/>
      <c r="L20" s="26"/>
      <c r="M20" s="26"/>
      <c r="N20" s="26"/>
      <c r="O20" s="26"/>
      <c r="P20" s="26"/>
      <c r="Q20" s="36"/>
      <c r="R20" s="20"/>
      <c r="S20" s="20"/>
      <c r="T20" s="20"/>
      <c r="U20" s="20"/>
      <c r="V20" s="20"/>
      <c r="W20" s="20"/>
      <c r="X20" s="20"/>
      <c r="Y20" s="20"/>
    </row>
    <row r="21" spans="1:25" ht="14.4" x14ac:dyDescent="0.25">
      <c r="A21" s="86"/>
      <c r="B21" s="87"/>
      <c r="C21" s="28" t="s">
        <v>163</v>
      </c>
      <c r="D21" s="28" t="s">
        <v>164</v>
      </c>
      <c r="E21" s="28" t="s">
        <v>165</v>
      </c>
      <c r="F21" s="28" t="s">
        <v>161</v>
      </c>
      <c r="G21" s="28"/>
      <c r="H21" s="28"/>
      <c r="I21" s="60"/>
      <c r="J21" s="43"/>
      <c r="K21" s="64">
        <f>IF(ISERROR(MATCH(K$1,$S18:$Y18,0)),"",8-MATCH(K$1,$S18:$Y18,0))</f>
        <v>6</v>
      </c>
      <c r="L21" s="29">
        <f t="shared" ref="L21:Q21" si="4">IF(ISERROR(MATCH(L$1,$S18:$Y18,0)),"",8-MATCH(L$1,$S18:$Y18,0))</f>
        <v>7</v>
      </c>
      <c r="M21" s="29">
        <f t="shared" si="4"/>
        <v>4</v>
      </c>
      <c r="N21" s="29">
        <f t="shared" si="4"/>
        <v>5</v>
      </c>
      <c r="O21" s="29" t="str">
        <f t="shared" si="4"/>
        <v/>
      </c>
      <c r="P21" s="29" t="str">
        <f t="shared" si="4"/>
        <v/>
      </c>
      <c r="Q21" s="38" t="str">
        <f t="shared" si="4"/>
        <v/>
      </c>
      <c r="R21" s="17"/>
      <c r="S21" s="20"/>
      <c r="T21" s="20"/>
      <c r="U21" s="20"/>
      <c r="V21" s="20"/>
      <c r="W21" s="20"/>
      <c r="X21" s="20"/>
      <c r="Y21" s="20"/>
    </row>
    <row r="22" spans="1:25" ht="14.4" x14ac:dyDescent="0.25">
      <c r="A22" s="86"/>
      <c r="B22" s="86" t="s">
        <v>18</v>
      </c>
      <c r="C22" s="27">
        <v>54</v>
      </c>
      <c r="D22" s="27">
        <v>150</v>
      </c>
      <c r="E22" s="27">
        <v>30</v>
      </c>
      <c r="F22" s="27"/>
      <c r="G22" s="27"/>
      <c r="H22" s="27"/>
      <c r="I22" s="27"/>
      <c r="J22" s="43"/>
      <c r="K22" s="26"/>
      <c r="L22" s="26"/>
      <c r="M22" s="26"/>
      <c r="N22" s="26"/>
      <c r="O22" s="26"/>
      <c r="P22" s="26"/>
      <c r="Q22" s="36"/>
      <c r="R22" s="20"/>
      <c r="S22" s="20" t="str" cm="1">
        <f t="array" ref="S22">IF(C22="","",INDEX($K$1:$Q$1,ROUNDUP(C22/40,0)))</f>
        <v>Crawley</v>
      </c>
      <c r="T22" s="20" t="str" cm="1">
        <f t="array" ref="T22">IF(D22="","",INDEX($K$1:$Q$1,ROUNDUP(D22/40,0)))</f>
        <v>Horsham</v>
      </c>
      <c r="U22" s="20" t="str" cm="1">
        <f t="array" ref="U22">IF(E22="","",INDEX($K$1:$Q$1,ROUNDUP(E22/40,0)))</f>
        <v>Brighton</v>
      </c>
      <c r="V22" s="20" t="str" cm="1">
        <f t="array" ref="V22">IF(F22="","",INDEX($K$1:$Q$1,ROUNDUP(F22/40,0)))</f>
        <v/>
      </c>
      <c r="W22" s="20" t="str" cm="1">
        <f t="array" ref="W22">IF(G22="","",INDEX($K$1:$Q$1,ROUNDUP(G22/40,0)))</f>
        <v/>
      </c>
      <c r="X22" s="20" t="str" cm="1">
        <f t="array" ref="X22">IF(H22="","",INDEX($K$1:$Q$1,ROUNDUP(H22/40,0)))</f>
        <v/>
      </c>
      <c r="Y22" s="20" t="str" cm="1">
        <f t="array" ref="Y22">IF(I22="","",INDEX($K$1:$Q$1,ROUNDUP(I22/40,0)))</f>
        <v/>
      </c>
    </row>
    <row r="23" spans="1:25" ht="14.4" x14ac:dyDescent="0.25">
      <c r="A23" s="86"/>
      <c r="B23" s="86"/>
      <c r="C23" s="26" t="str">
        <f>IF(C22="","",IF(ISERROR(VLOOKUP(C22,Athletes!$A:$B,2,FALSE)),"?",VLOOKUP(C22,Athletes!$A:$B,2,FALSE)))</f>
        <v>William Brooks</v>
      </c>
      <c r="D23" s="26" t="str">
        <f>IF(D22="","",IF(ISERROR(VLOOKUP(D22,Athletes!$A:$B,2,FALSE)),"?",VLOOKUP(D22,Athletes!$A:$B,2,FALSE)))</f>
        <v>William  Waghorn</v>
      </c>
      <c r="E23" s="26" t="str">
        <f>IF(E22="","",IF(ISERROR(VLOOKUP(E22,Athletes!$A:$B,2,FALSE)),"?",VLOOKUP(E22,Athletes!$A:$B,2,FALSE)))</f>
        <v>Toby Salazar</v>
      </c>
      <c r="F23" s="26" t="str">
        <f>IF(F22="","",IF(ISERROR(VLOOKUP(F22,Athletes!$A:$B,2,FALSE)),"?",VLOOKUP(F22,Athletes!$A:$B,2,FALSE)))</f>
        <v/>
      </c>
      <c r="G23" s="26" t="str">
        <f>IF(G22="","",IF(ISERROR(VLOOKUP(G22,Athletes!$A:$B,2,FALSE)),"?",VLOOKUP(G22,Athletes!$A:$B,2,FALSE)))</f>
        <v/>
      </c>
      <c r="H23" s="26" t="str">
        <f>IF(H22="","",IF(ISERROR(VLOOKUP(H22,Athletes!$A:$B,2,FALSE)),"?",VLOOKUP(H22,Athletes!$A:$B,2,FALSE)))</f>
        <v/>
      </c>
      <c r="I23" s="56" t="str">
        <f>IF(I22="","",IF(ISERROR(VLOOKUP(I22,Athletes!$A:$B,2,FALSE)),"?",VLOOKUP(I22,Athletes!$A:$B,2,FALSE)))</f>
        <v/>
      </c>
      <c r="J23" s="43"/>
      <c r="K23" s="26"/>
      <c r="L23" s="26"/>
      <c r="M23" s="26"/>
      <c r="N23" s="26"/>
      <c r="O23" s="26"/>
      <c r="P23" s="26"/>
      <c r="Q23" s="36"/>
      <c r="R23" s="20"/>
      <c r="S23" s="20"/>
      <c r="T23" s="20"/>
      <c r="U23" s="20"/>
      <c r="V23" s="20"/>
      <c r="W23" s="20"/>
      <c r="X23" s="20"/>
      <c r="Y23" s="20"/>
    </row>
    <row r="24" spans="1:25" ht="14.4" x14ac:dyDescent="0.25">
      <c r="A24" s="86"/>
      <c r="B24" s="86"/>
      <c r="C24" s="26" t="str">
        <f>IF(C22="","",IF(ISERROR(VLOOKUP(C22,Athletes!$A:$C,3,FALSE)),"?",VLOOKUP(C22,Athletes!$A:$C,3,FALSE)))</f>
        <v>Crawley</v>
      </c>
      <c r="D24" s="26" t="str">
        <f>IF(D22="","",IF(ISERROR(VLOOKUP(D22,Athletes!$A:$C,3,FALSE)),"?",VLOOKUP(D22,Athletes!$A:$C,3,FALSE)))</f>
        <v>Horsham</v>
      </c>
      <c r="E24" s="26" t="str">
        <f>IF(E22="","",IF(ISERROR(VLOOKUP(E22,Athletes!$A:$C,3,FALSE)),"?",VLOOKUP(E22,Athletes!$A:$C,3,FALSE)))</f>
        <v>Brighton</v>
      </c>
      <c r="F24" s="26"/>
      <c r="G24" s="26"/>
      <c r="H24" s="26"/>
      <c r="I24" s="26"/>
      <c r="J24" s="43"/>
      <c r="K24" s="26"/>
      <c r="L24" s="26"/>
      <c r="M24" s="26"/>
      <c r="N24" s="26"/>
      <c r="O24" s="26"/>
      <c r="P24" s="26"/>
      <c r="Q24" s="36"/>
      <c r="R24" s="20"/>
      <c r="S24" s="20"/>
      <c r="T24" s="20"/>
      <c r="U24" s="20"/>
      <c r="V24" s="20"/>
      <c r="W24" s="20"/>
      <c r="X24" s="20"/>
      <c r="Y24" s="20"/>
    </row>
    <row r="25" spans="1:25" ht="14.4" x14ac:dyDescent="0.25">
      <c r="A25" s="87"/>
      <c r="B25" s="87"/>
      <c r="C25" s="28" t="s">
        <v>166</v>
      </c>
      <c r="D25" s="28" t="s">
        <v>167</v>
      </c>
      <c r="E25" s="28" t="s">
        <v>168</v>
      </c>
      <c r="F25" s="28"/>
      <c r="G25" s="28"/>
      <c r="H25" s="28"/>
      <c r="I25" s="28"/>
      <c r="J25" s="44"/>
      <c r="K25" s="29">
        <f>IF(ISERROR(MATCH(K$1,$S22:$Y22,0)),"",8-MATCH(K$1,$S22:$Y22,0))</f>
        <v>5</v>
      </c>
      <c r="L25" s="29">
        <f t="shared" ref="L25:Q25" si="5">IF(ISERROR(MATCH(L$1,$S22:$Y22,0)),"",8-MATCH(L$1,$S22:$Y22,0))</f>
        <v>7</v>
      </c>
      <c r="M25" s="29" t="str">
        <f t="shared" si="5"/>
        <v/>
      </c>
      <c r="N25" s="29">
        <f t="shared" si="5"/>
        <v>6</v>
      </c>
      <c r="O25" s="29" t="str">
        <f t="shared" si="5"/>
        <v/>
      </c>
      <c r="P25" s="29" t="str">
        <f t="shared" si="5"/>
        <v/>
      </c>
      <c r="Q25" s="38" t="str">
        <f t="shared" si="5"/>
        <v/>
      </c>
      <c r="R25" s="17"/>
      <c r="S25" s="20"/>
      <c r="T25" s="20"/>
      <c r="U25" s="20"/>
      <c r="V25" s="20"/>
      <c r="W25" s="20"/>
      <c r="X25" s="20"/>
      <c r="Y25" s="20"/>
    </row>
    <row r="26" spans="1:25" ht="14.4" x14ac:dyDescent="0.25">
      <c r="A26" s="88" t="s">
        <v>51</v>
      </c>
      <c r="B26" s="88" t="s">
        <v>21</v>
      </c>
      <c r="C26" s="31" t="s">
        <v>59</v>
      </c>
      <c r="D26" s="31" t="s">
        <v>60</v>
      </c>
      <c r="E26" s="31" t="s">
        <v>57</v>
      </c>
      <c r="F26" s="31" t="s">
        <v>54</v>
      </c>
      <c r="G26" s="31" t="s">
        <v>55</v>
      </c>
      <c r="H26" s="31"/>
      <c r="I26" s="31"/>
      <c r="J26" s="45"/>
      <c r="K26" s="33"/>
      <c r="L26" s="34"/>
      <c r="M26" s="34"/>
      <c r="N26" s="34"/>
      <c r="O26" s="35"/>
      <c r="P26" s="34"/>
      <c r="Q26" s="40"/>
      <c r="R26" s="18"/>
      <c r="S26" s="17" t="str">
        <f t="shared" ref="S26:Y26" si="6">IF(C26="","",C26)</f>
        <v>Phoenix</v>
      </c>
      <c r="T26" s="17" t="str">
        <f t="shared" si="6"/>
        <v>Worthing</v>
      </c>
      <c r="U26" s="17" t="str">
        <f t="shared" si="6"/>
        <v>Horsham</v>
      </c>
      <c r="V26" s="17" t="str">
        <f t="shared" si="6"/>
        <v>Brighton</v>
      </c>
      <c r="W26" s="17" t="str">
        <f t="shared" si="6"/>
        <v>Crawley</v>
      </c>
      <c r="X26" s="17" t="str">
        <f t="shared" si="6"/>
        <v/>
      </c>
      <c r="Y26" s="17" t="str">
        <f t="shared" si="6"/>
        <v/>
      </c>
    </row>
    <row r="27" spans="1:25" ht="14.4" x14ac:dyDescent="0.25">
      <c r="A27" s="84"/>
      <c r="B27" s="84"/>
      <c r="C27" s="28" t="s">
        <v>186</v>
      </c>
      <c r="D27" s="28" t="s">
        <v>187</v>
      </c>
      <c r="E27" s="28" t="s">
        <v>188</v>
      </c>
      <c r="F27" s="28" t="s">
        <v>189</v>
      </c>
      <c r="G27" s="28" t="s">
        <v>190</v>
      </c>
      <c r="H27" s="28"/>
      <c r="I27" s="28"/>
      <c r="J27" s="44"/>
      <c r="K27" s="29">
        <f t="shared" ref="K27:Q27" si="7">IF(ISERROR(MATCH(K$1,$S26:$Y26,0)),"",16-2*MATCH(K$1,$S26:$Y26,0))</f>
        <v>8</v>
      </c>
      <c r="L27" s="29">
        <f t="shared" si="7"/>
        <v>6</v>
      </c>
      <c r="M27" s="29" t="str">
        <f t="shared" si="7"/>
        <v/>
      </c>
      <c r="N27" s="29">
        <f t="shared" si="7"/>
        <v>10</v>
      </c>
      <c r="O27" s="29" t="str">
        <f t="shared" si="7"/>
        <v/>
      </c>
      <c r="P27" s="29">
        <f t="shared" si="7"/>
        <v>14</v>
      </c>
      <c r="Q27" s="38">
        <f t="shared" si="7"/>
        <v>12</v>
      </c>
      <c r="R27" s="17"/>
      <c r="S27" s="17"/>
      <c r="T27" s="17"/>
      <c r="U27" s="17"/>
      <c r="V27" s="17"/>
      <c r="W27" s="17"/>
      <c r="X27" s="17"/>
      <c r="Y27" s="17"/>
    </row>
    <row r="28" spans="1:25" ht="14.4" x14ac:dyDescent="0.25">
      <c r="A28" s="88" t="s">
        <v>30</v>
      </c>
      <c r="B28" s="88" t="s">
        <v>21</v>
      </c>
      <c r="C28" s="31" t="s">
        <v>55</v>
      </c>
      <c r="D28" s="31" t="s">
        <v>56</v>
      </c>
      <c r="E28" s="31" t="s">
        <v>54</v>
      </c>
      <c r="F28" s="31"/>
      <c r="G28" s="31"/>
      <c r="H28" s="31"/>
      <c r="I28" s="31"/>
      <c r="J28" s="45"/>
      <c r="K28" s="33"/>
      <c r="L28" s="34"/>
      <c r="M28" s="34"/>
      <c r="N28" s="34"/>
      <c r="O28" s="35"/>
      <c r="P28" s="34"/>
      <c r="Q28" s="40"/>
      <c r="R28" s="18"/>
      <c r="S28" s="17" t="str">
        <f t="shared" ref="S28:Y28" si="8">IF(C28="","",C28)</f>
        <v>Crawley</v>
      </c>
      <c r="T28" s="17" t="str">
        <f t="shared" si="8"/>
        <v>Chichester</v>
      </c>
      <c r="U28" s="17" t="str">
        <f t="shared" si="8"/>
        <v>Brighton</v>
      </c>
      <c r="V28" s="17" t="str">
        <f t="shared" si="8"/>
        <v/>
      </c>
      <c r="W28" s="17" t="str">
        <f t="shared" si="8"/>
        <v/>
      </c>
      <c r="X28" s="17" t="str">
        <f t="shared" si="8"/>
        <v/>
      </c>
      <c r="Y28" s="17" t="str">
        <f t="shared" si="8"/>
        <v/>
      </c>
    </row>
    <row r="29" spans="1:25" ht="14.4" x14ac:dyDescent="0.25">
      <c r="A29" s="84"/>
      <c r="B29" s="84"/>
      <c r="C29" s="28" t="s">
        <v>201</v>
      </c>
      <c r="D29" s="28" t="s">
        <v>202</v>
      </c>
      <c r="E29" s="28" t="s">
        <v>203</v>
      </c>
      <c r="F29" s="28"/>
      <c r="G29" s="28"/>
      <c r="H29" s="28"/>
      <c r="I29" s="28"/>
      <c r="J29" s="44"/>
      <c r="K29" s="29">
        <f t="shared" ref="K29:Q29" si="9">IF(ISERROR(MATCH(K$1,$S28:$Y28,0)),"",16-2*MATCH(K$1,$S28:$Y28,0))</f>
        <v>10</v>
      </c>
      <c r="L29" s="29">
        <f t="shared" si="9"/>
        <v>14</v>
      </c>
      <c r="M29" s="29">
        <f t="shared" si="9"/>
        <v>12</v>
      </c>
      <c r="N29" s="29" t="str">
        <f t="shared" si="9"/>
        <v/>
      </c>
      <c r="O29" s="29" t="str">
        <f t="shared" si="9"/>
        <v/>
      </c>
      <c r="P29" s="29" t="str">
        <f t="shared" si="9"/>
        <v/>
      </c>
      <c r="Q29" s="38" t="str">
        <f t="shared" si="9"/>
        <v/>
      </c>
      <c r="R29" s="17"/>
      <c r="S29" s="17"/>
      <c r="T29" s="17"/>
      <c r="U29" s="17"/>
      <c r="V29" s="17"/>
      <c r="W29" s="17"/>
      <c r="X29" s="17"/>
      <c r="Y29" s="17"/>
    </row>
    <row r="30" spans="1:25" ht="14.4" x14ac:dyDescent="0.25">
      <c r="A30" s="88" t="s">
        <v>23</v>
      </c>
      <c r="B30" s="88" t="s">
        <v>17</v>
      </c>
      <c r="C30" s="31">
        <v>277</v>
      </c>
      <c r="D30" s="31">
        <v>88</v>
      </c>
      <c r="E30" s="31">
        <v>54</v>
      </c>
      <c r="F30" s="31">
        <v>32</v>
      </c>
      <c r="G30" s="31">
        <v>147</v>
      </c>
      <c r="H30" s="31">
        <v>209</v>
      </c>
      <c r="I30" s="59">
        <v>161</v>
      </c>
      <c r="J30" s="45"/>
      <c r="K30" s="62"/>
      <c r="L30" s="32"/>
      <c r="M30" s="32"/>
      <c r="N30" s="32"/>
      <c r="O30" s="32"/>
      <c r="P30" s="32"/>
      <c r="Q30" s="39"/>
      <c r="R30" s="20"/>
      <c r="S30" s="20" t="str" cm="1">
        <f t="array" ref="S30">IF(C30="","",INDEX($K$1:$Q$1,ROUNDUP(C30/40,0)))</f>
        <v>Worthing</v>
      </c>
      <c r="T30" s="20" t="str" cm="1">
        <f t="array" ref="T30">IF(D30="","",INDEX($K$1:$Q$1,ROUNDUP(D30/40,0)))</f>
        <v>Chichester</v>
      </c>
      <c r="U30" s="20" t="str" cm="1">
        <f t="array" ref="U30">IF(E30="","",INDEX($K$1:$Q$1,ROUNDUP(E30/40,0)))</f>
        <v>Crawley</v>
      </c>
      <c r="V30" s="20" t="str" cm="1">
        <f t="array" ref="V30">IF(F30="","",INDEX($K$1:$Q$1,ROUNDUP(F30/40,0)))</f>
        <v>Brighton</v>
      </c>
      <c r="W30" s="20" t="str" cm="1">
        <f t="array" ref="W30">IF(G30="","",INDEX($K$1:$Q$1,ROUNDUP(G30/40,0)))</f>
        <v>Horsham</v>
      </c>
      <c r="X30" s="20" t="str" cm="1">
        <f t="array" ref="X30">IF(H30="","",INDEX($K$1:$Q$1,ROUNDUP(H30/40,0)))</f>
        <v>Phoenix</v>
      </c>
      <c r="Y30" s="20" t="str" cm="1">
        <f t="array" ref="Y30">IF(I30="","",INDEX($K$1:$Q$1,ROUNDUP(I30/40,0)))</f>
        <v>Lewes</v>
      </c>
    </row>
    <row r="31" spans="1:25" ht="14.4" x14ac:dyDescent="0.25">
      <c r="A31" s="83"/>
      <c r="B31" s="83"/>
      <c r="C31" s="26" t="str">
        <f>IF(C30="","",IF(ISERROR(VLOOKUP(C30,Athletes!$A:$B,2,FALSE)),"?",VLOOKUP(C30,Athletes!$A:$B,2,FALSE)))</f>
        <v>George Barker</v>
      </c>
      <c r="D31" s="26" t="str">
        <f>IF(D30="","",IF(ISERROR(VLOOKUP(D30,Athletes!$A:$B,2,FALSE)),"?",VLOOKUP(D30,Athletes!$A:$B,2,FALSE)))</f>
        <v>Austin Stack</v>
      </c>
      <c r="E31" s="26" t="str">
        <f>IF(E30="","",IF(ISERROR(VLOOKUP(E30,Athletes!$A:$B,2,FALSE)),"?",VLOOKUP(E30,Athletes!$A:$B,2,FALSE)))</f>
        <v>William Brooks</v>
      </c>
      <c r="F31" s="26" t="str">
        <f>IF(F30="","",IF(ISERROR(VLOOKUP(F30,Athletes!$A:$B,2,FALSE)),"?",VLOOKUP(F30,Athletes!$A:$B,2,FALSE)))</f>
        <v>Matthew Plummer</v>
      </c>
      <c r="G31" s="26" t="str">
        <f>IF(G30="","",IF(ISERROR(VLOOKUP(G30,Athletes!$A:$B,2,FALSE)),"?",VLOOKUP(G30,Athletes!$A:$B,2,FALSE)))</f>
        <v>Ferdinand Akpoveta</v>
      </c>
      <c r="H31" s="26" t="str">
        <f>IF(H30="","",IF(ISERROR(VLOOKUP(H30,Athletes!$A:$B,2,FALSE)),"?",VLOOKUP(H30,Athletes!$A:$B,2,FALSE)))</f>
        <v>Lewis Wilby</v>
      </c>
      <c r="I31" s="56" t="str">
        <f>IF(I30="","",IF(ISERROR(VLOOKUP(I30,Athletes!$A:$B,2,FALSE)),"?",VLOOKUP(I30,Athletes!$A:$B,2,FALSE)))</f>
        <v>Aiden Vicarey</v>
      </c>
      <c r="J31" s="43"/>
      <c r="K31" s="63"/>
      <c r="L31" s="26"/>
      <c r="M31" s="26"/>
      <c r="N31" s="26"/>
      <c r="O31" s="26"/>
      <c r="P31" s="26"/>
      <c r="Q31" s="36"/>
      <c r="R31" s="20"/>
      <c r="S31" s="20"/>
      <c r="T31" s="20"/>
      <c r="U31" s="20"/>
      <c r="V31" s="20"/>
      <c r="W31" s="20"/>
      <c r="X31" s="20"/>
      <c r="Y31" s="20"/>
    </row>
    <row r="32" spans="1:25" ht="14.4" x14ac:dyDescent="0.25">
      <c r="A32" s="83"/>
      <c r="B32" s="83"/>
      <c r="C32" s="26" t="str">
        <f>IF(C30="","",IF(ISERROR(VLOOKUP(C30,Athletes!$A:$C,3,FALSE)),"?",VLOOKUP(C30,Athletes!$A:$C,3,FALSE)))</f>
        <v>Worthing</v>
      </c>
      <c r="D32" s="26" t="str">
        <f>IF(D30="","",IF(ISERROR(VLOOKUP(D30,Athletes!$A:$C,3,FALSE)),"?",VLOOKUP(D30,Athletes!$A:$C,3,FALSE)))</f>
        <v>Chichester</v>
      </c>
      <c r="E32" s="26" t="str">
        <f>IF(E30="","",IF(ISERROR(VLOOKUP(E30,Athletes!$A:$C,3,FALSE)),"?",VLOOKUP(E30,Athletes!$A:$C,3,FALSE)))</f>
        <v>Crawley</v>
      </c>
      <c r="F32" s="26" t="str">
        <f>IF(F30="","",IF(ISERROR(VLOOKUP(F30,Athletes!$A:$C,3,FALSE)),"?",VLOOKUP(F30,Athletes!$A:$C,3,FALSE)))</f>
        <v>Brighton</v>
      </c>
      <c r="G32" s="26" t="str">
        <f>IF(G30="","",IF(ISERROR(VLOOKUP(G30,Athletes!$A:$C,3,FALSE)),"?",VLOOKUP(G30,Athletes!$A:$C,3,FALSE)))</f>
        <v>Horsham</v>
      </c>
      <c r="H32" s="26" t="str">
        <f>IF(H30="","",IF(ISERROR(VLOOKUP(H30,Athletes!$A:$C,3,FALSE)),"?",VLOOKUP(H30,Athletes!$A:$C,3,FALSE)))</f>
        <v>Phoenix</v>
      </c>
      <c r="I32" s="26" t="str">
        <f>IF(I30="","",IF(ISERROR(VLOOKUP(I30,Athletes!$A:$C,3,FALSE)),"?",VLOOKUP(I30,Athletes!$A:$C,3,FALSE)))</f>
        <v>Lewes</v>
      </c>
      <c r="J32" s="43"/>
      <c r="K32" s="63"/>
      <c r="L32" s="26"/>
      <c r="M32" s="26"/>
      <c r="N32" s="26"/>
      <c r="O32" s="26"/>
      <c r="P32" s="26"/>
      <c r="Q32" s="36"/>
      <c r="R32" s="20"/>
      <c r="S32" s="20"/>
      <c r="T32" s="20"/>
      <c r="U32" s="20"/>
      <c r="V32" s="20"/>
      <c r="W32" s="20"/>
      <c r="X32" s="20"/>
      <c r="Y32" s="20"/>
    </row>
    <row r="33" spans="1:25" ht="14.4" x14ac:dyDescent="0.25">
      <c r="A33" s="83"/>
      <c r="B33" s="84"/>
      <c r="C33" s="28">
        <v>2.39</v>
      </c>
      <c r="D33" s="28">
        <v>2.34</v>
      </c>
      <c r="E33" s="28">
        <v>2.27</v>
      </c>
      <c r="F33" s="28">
        <v>2.27</v>
      </c>
      <c r="G33" s="28">
        <v>2.13</v>
      </c>
      <c r="H33" s="28">
        <v>2.02</v>
      </c>
      <c r="I33" s="60">
        <v>1.58</v>
      </c>
      <c r="J33" s="43"/>
      <c r="K33" s="64">
        <f>IF(ISERROR(MATCH(K$1,$S30:$Y30,0)),"",8-MATCH(K$1,$S30:$Y30,0))</f>
        <v>4</v>
      </c>
      <c r="L33" s="29">
        <f t="shared" ref="L33:Q33" si="10">IF(ISERROR(MATCH(L$1,$S30:$Y30,0)),"",8-MATCH(L$1,$S30:$Y30,0))</f>
        <v>5</v>
      </c>
      <c r="M33" s="29">
        <f t="shared" si="10"/>
        <v>6</v>
      </c>
      <c r="N33" s="29">
        <f t="shared" si="10"/>
        <v>3</v>
      </c>
      <c r="O33" s="29">
        <f t="shared" si="10"/>
        <v>1</v>
      </c>
      <c r="P33" s="29">
        <f t="shared" si="10"/>
        <v>2</v>
      </c>
      <c r="Q33" s="38">
        <f t="shared" si="10"/>
        <v>7</v>
      </c>
      <c r="R33" s="17"/>
      <c r="S33" s="20"/>
      <c r="T33" s="20"/>
      <c r="U33" s="20"/>
      <c r="V33" s="20"/>
      <c r="W33" s="20"/>
      <c r="X33" s="20"/>
      <c r="Y33" s="20"/>
    </row>
    <row r="34" spans="1:25" ht="14.4" x14ac:dyDescent="0.25">
      <c r="A34" s="83"/>
      <c r="B34" s="83" t="s">
        <v>18</v>
      </c>
      <c r="C34" s="27">
        <v>53</v>
      </c>
      <c r="D34" s="27">
        <v>89</v>
      </c>
      <c r="E34" s="27">
        <v>279</v>
      </c>
      <c r="F34" s="27">
        <v>31</v>
      </c>
      <c r="G34" s="27"/>
      <c r="H34" s="27"/>
      <c r="I34" s="27"/>
      <c r="J34" s="43"/>
      <c r="K34" s="26"/>
      <c r="L34" s="26"/>
      <c r="M34" s="26"/>
      <c r="N34" s="26"/>
      <c r="O34" s="26"/>
      <c r="P34" s="26"/>
      <c r="Q34" s="36"/>
      <c r="R34" s="20"/>
      <c r="S34" s="20" t="str" cm="1">
        <f t="array" ref="S34">IF(C34="","",INDEX($K$1:$Q$1,ROUNDUP(C34/40,0)))</f>
        <v>Crawley</v>
      </c>
      <c r="T34" s="20" t="str" cm="1">
        <f t="array" ref="T34">IF(D34="","",INDEX($K$1:$Q$1,ROUNDUP(D34/40,0)))</f>
        <v>Chichester</v>
      </c>
      <c r="U34" s="20" t="str" cm="1">
        <f t="array" ref="U34">IF(E34="","",INDEX($K$1:$Q$1,ROUNDUP(E34/40,0)))</f>
        <v>Worthing</v>
      </c>
      <c r="V34" s="20" t="str" cm="1">
        <f t="array" ref="V34">IF(F34="","",INDEX($K$1:$Q$1,ROUNDUP(F34/40,0)))</f>
        <v>Brighton</v>
      </c>
      <c r="W34" s="20" t="str" cm="1">
        <f t="array" ref="W34">IF(G34="","",INDEX($K$1:$Q$1,ROUNDUP(G34/40,0)))</f>
        <v/>
      </c>
      <c r="X34" s="20" t="str" cm="1">
        <f t="array" ref="X34">IF(H34="","",INDEX($K$1:$Q$1,ROUNDUP(H34/40,0)))</f>
        <v/>
      </c>
      <c r="Y34" s="20" t="str" cm="1">
        <f t="array" ref="Y34">IF(I34="","",INDEX($K$1:$Q$1,ROUNDUP(I34/40,0)))</f>
        <v/>
      </c>
    </row>
    <row r="35" spans="1:25" ht="14.4" x14ac:dyDescent="0.25">
      <c r="A35" s="83"/>
      <c r="B35" s="83"/>
      <c r="C35" s="26" t="str">
        <f>IF(C34="","",IF(ISERROR(VLOOKUP(C34,Athletes!$A:$B,2,FALSE)),"?",VLOOKUP(C34,Athletes!$A:$B,2,FALSE)))</f>
        <v>Christiano Anah</v>
      </c>
      <c r="D35" s="26" t="str">
        <f>IF(D34="","",IF(ISERROR(VLOOKUP(D34,Athletes!$A:$B,2,FALSE)),"?",VLOOKUP(D34,Athletes!$A:$B,2,FALSE)))</f>
        <v>Harry  Clarke</v>
      </c>
      <c r="E35" s="26" t="str">
        <f>IF(E34="","",IF(ISERROR(VLOOKUP(E34,Athletes!$A:$B,2,FALSE)),"?",VLOOKUP(E34,Athletes!$A:$B,2,FALSE)))</f>
        <v>Jamie Rowe</v>
      </c>
      <c r="F35" s="26" t="str">
        <f>IF(F34="","",IF(ISERROR(VLOOKUP(F34,Athletes!$A:$B,2,FALSE)),"?",VLOOKUP(F34,Athletes!$A:$B,2,FALSE)))</f>
        <v>Jude Porter</v>
      </c>
      <c r="G35" s="26" t="str">
        <f>IF(G34="","",IF(ISERROR(VLOOKUP(G34,Athletes!$A:$B,2,FALSE)),"?",VLOOKUP(G34,Athletes!$A:$B,2,FALSE)))</f>
        <v/>
      </c>
      <c r="H35" s="26" t="str">
        <f>IF(H34="","",IF(ISERROR(VLOOKUP(H34,Athletes!$A:$B,2,FALSE)),"?",VLOOKUP(H34,Athletes!$A:$B,2,FALSE)))</f>
        <v/>
      </c>
      <c r="I35" s="56" t="str">
        <f>IF(I34="","",IF(ISERROR(VLOOKUP(I34,Athletes!$A:$B,2,FALSE)),"?",VLOOKUP(I34,Athletes!$A:$B,2,FALSE)))</f>
        <v/>
      </c>
      <c r="J35" s="43"/>
      <c r="K35" s="26"/>
      <c r="L35" s="26"/>
      <c r="M35" s="26"/>
      <c r="N35" s="26"/>
      <c r="O35" s="26"/>
      <c r="P35" s="26"/>
      <c r="Q35" s="36"/>
      <c r="R35" s="20"/>
      <c r="S35" s="20"/>
      <c r="T35" s="20"/>
      <c r="U35" s="20"/>
      <c r="V35" s="20"/>
      <c r="W35" s="20"/>
      <c r="X35" s="20"/>
      <c r="Y35" s="20"/>
    </row>
    <row r="36" spans="1:25" ht="14.4" x14ac:dyDescent="0.25">
      <c r="A36" s="83"/>
      <c r="B36" s="83"/>
      <c r="C36" s="26" t="str">
        <f>IF(C34="","",IF(ISERROR(VLOOKUP(C34,Athletes!$A:$C,3,FALSE)),"?",VLOOKUP(C34,Athletes!$A:$C,3,FALSE)))</f>
        <v>Crawley</v>
      </c>
      <c r="D36" s="26" t="str">
        <f>IF(D34="","",IF(ISERROR(VLOOKUP(D34,Athletes!$A:$C,3,FALSE)),"?",VLOOKUP(D34,Athletes!$A:$C,3,FALSE)))</f>
        <v>Chichester</v>
      </c>
      <c r="E36" s="26" t="str">
        <f>IF(E34="","",IF(ISERROR(VLOOKUP(E34,Athletes!$A:$C,3,FALSE)),"?",VLOOKUP(E34,Athletes!$A:$C,3,FALSE)))</f>
        <v>Worthing</v>
      </c>
      <c r="F36" s="26" t="str">
        <f>IF(F34="","",IF(ISERROR(VLOOKUP(F34,Athletes!$A:$C,3,FALSE)),"?",VLOOKUP(F34,Athletes!$A:$C,3,FALSE)))</f>
        <v>Brighton</v>
      </c>
      <c r="G36" s="26" t="str">
        <f>IF(G34="","",IF(ISERROR(VLOOKUP(G34,Athletes!$A:$C,3,FALSE)),"?",VLOOKUP(G34,Athletes!$A:$C,3,FALSE)))</f>
        <v/>
      </c>
      <c r="H36" s="26"/>
      <c r="I36" s="26"/>
      <c r="J36" s="43"/>
      <c r="K36" s="26"/>
      <c r="L36" s="26"/>
      <c r="M36" s="26"/>
      <c r="N36" s="26"/>
      <c r="O36" s="26"/>
      <c r="P36" s="26"/>
      <c r="Q36" s="36"/>
      <c r="R36" s="20"/>
      <c r="S36" s="20"/>
      <c r="T36" s="20"/>
      <c r="U36" s="20"/>
      <c r="V36" s="20"/>
      <c r="W36" s="20"/>
      <c r="X36" s="20"/>
      <c r="Y36" s="20"/>
    </row>
    <row r="37" spans="1:25" ht="14.4" x14ac:dyDescent="0.25">
      <c r="A37" s="84"/>
      <c r="B37" s="84"/>
      <c r="C37" s="28">
        <v>2.11</v>
      </c>
      <c r="D37" s="28">
        <v>2.0299999999999998</v>
      </c>
      <c r="E37" s="28">
        <v>1.79</v>
      </c>
      <c r="F37" s="28">
        <v>1.77</v>
      </c>
      <c r="G37" s="28"/>
      <c r="H37" s="28"/>
      <c r="I37" s="28"/>
      <c r="J37" s="44"/>
      <c r="K37" s="29">
        <f>IF(ISERROR(MATCH(K$1,$S34:$Y34,0)),"",8-MATCH(K$1,$S34:$Y34,0))</f>
        <v>4</v>
      </c>
      <c r="L37" s="29">
        <f t="shared" ref="L37:Q37" si="11">IF(ISERROR(MATCH(L$1,$S34:$Y34,0)),"",8-MATCH(L$1,$S34:$Y34,0))</f>
        <v>7</v>
      </c>
      <c r="M37" s="29">
        <f t="shared" si="11"/>
        <v>6</v>
      </c>
      <c r="N37" s="29" t="str">
        <f t="shared" si="11"/>
        <v/>
      </c>
      <c r="O37" s="29" t="str">
        <f t="shared" si="11"/>
        <v/>
      </c>
      <c r="P37" s="29" t="str">
        <f t="shared" si="11"/>
        <v/>
      </c>
      <c r="Q37" s="38">
        <f t="shared" si="11"/>
        <v>5</v>
      </c>
      <c r="R37" s="17"/>
      <c r="S37" s="20"/>
      <c r="T37" s="20"/>
      <c r="U37" s="20"/>
      <c r="V37" s="20"/>
      <c r="W37" s="20"/>
      <c r="X37" s="20"/>
      <c r="Y37" s="20"/>
    </row>
    <row r="38" spans="1:25" ht="14.4" x14ac:dyDescent="0.25">
      <c r="A38" s="83" t="s">
        <v>24</v>
      </c>
      <c r="B38" s="88" t="s">
        <v>17</v>
      </c>
      <c r="C38" s="31">
        <v>207</v>
      </c>
      <c r="D38" s="31">
        <v>88</v>
      </c>
      <c r="E38" s="61">
        <v>277</v>
      </c>
      <c r="F38" s="31">
        <v>55</v>
      </c>
      <c r="G38" s="31">
        <v>32</v>
      </c>
      <c r="H38" s="31"/>
      <c r="I38" s="59"/>
      <c r="J38" s="43"/>
      <c r="K38" s="62"/>
      <c r="L38" s="32"/>
      <c r="M38" s="32"/>
      <c r="N38" s="32"/>
      <c r="O38" s="32"/>
      <c r="P38" s="32"/>
      <c r="Q38" s="39"/>
      <c r="R38" s="20"/>
      <c r="S38" s="20" t="str" cm="1">
        <f t="array" ref="S38">IF(C38="","",INDEX($K$1:$Q$1,ROUNDUP(C38/40,0)))</f>
        <v>Phoenix</v>
      </c>
      <c r="T38" s="20" t="str" cm="1">
        <f t="array" ref="T38">IF(D38="","",INDEX($K$1:$Q$1,ROUNDUP(D38/40,0)))</f>
        <v>Chichester</v>
      </c>
      <c r="U38" s="20" t="str" cm="1">
        <f t="array" ref="U38">IF(E38="","",INDEX($K$1:$Q$1,ROUNDUP(E38/40,0)))</f>
        <v>Worthing</v>
      </c>
      <c r="V38" s="20" t="str" cm="1">
        <f t="array" ref="V38">IF(F38="","",INDEX($K$1:$Q$1,ROUNDUP(F38/40,0)))</f>
        <v>Crawley</v>
      </c>
      <c r="W38" s="20" t="str" cm="1">
        <f t="array" ref="W38">IF(G38="","",INDEX($K$1:$Q$1,ROUNDUP(G38/40,0)))</f>
        <v>Brighton</v>
      </c>
      <c r="X38" s="20" t="str" cm="1">
        <f t="array" ref="X38">IF(H38="","",INDEX($K$1:$Q$1,ROUNDUP(H38/40,0)))</f>
        <v/>
      </c>
      <c r="Y38" s="20" t="str" cm="1">
        <f t="array" ref="Y38">IF(I38="","",INDEX($K$1:$Q$1,ROUNDUP(I38/40,0)))</f>
        <v/>
      </c>
    </row>
    <row r="39" spans="1:25" ht="14.4" x14ac:dyDescent="0.25">
      <c r="A39" s="83"/>
      <c r="B39" s="83"/>
      <c r="C39" s="26" t="str">
        <f>IF(C38="","",IF(ISERROR(VLOOKUP(C38,Athletes!$A:$B,2,FALSE)),"?",VLOOKUP(C38,Athletes!$A:$B,2,FALSE)))</f>
        <v>Raffaele Barra</v>
      </c>
      <c r="D39" s="26" t="str">
        <f>IF(D38="","",IF(ISERROR(VLOOKUP(D38,Athletes!$A:$B,2,FALSE)),"?",VLOOKUP(D38,Athletes!$A:$B,2,FALSE)))</f>
        <v>Austin Stack</v>
      </c>
      <c r="E39" s="26" t="str">
        <f>IF(E38="","",IF(ISERROR(VLOOKUP(E38,Athletes!$A:$B,2,FALSE)),"?",VLOOKUP(E38,Athletes!$A:$B,2,FALSE)))</f>
        <v>George Barker</v>
      </c>
      <c r="F39" s="26" t="str">
        <f>IF(F38="","",IF(ISERROR(VLOOKUP(F38,Athletes!$A:$B,2,FALSE)),"?",VLOOKUP(F38,Athletes!$A:$B,2,FALSE)))</f>
        <v>Zitelu Esiefiho</v>
      </c>
      <c r="G39" s="26" t="str">
        <f>IF(G38="","",IF(ISERROR(VLOOKUP(G38,Athletes!$A:$B,2,FALSE)),"?",VLOOKUP(G38,Athletes!$A:$B,2,FALSE)))</f>
        <v>Matthew Plummer</v>
      </c>
      <c r="H39" s="26" t="str">
        <f>IF(H38="","",IF(ISERROR(VLOOKUP(H38,Athletes!$A:$B,2,FALSE)),"?",VLOOKUP(H38,Athletes!$A:$B,2,FALSE)))</f>
        <v/>
      </c>
      <c r="I39" s="56" t="str">
        <f>IF(I38="","",IF(ISERROR(VLOOKUP(I38,Athletes!$A:$B,2,FALSE)),"?",VLOOKUP(I38,Athletes!$A:$B,2,FALSE)))</f>
        <v/>
      </c>
      <c r="J39" s="43"/>
      <c r="K39" s="63"/>
      <c r="L39" s="26"/>
      <c r="M39" s="26"/>
      <c r="N39" s="26"/>
      <c r="O39" s="26"/>
      <c r="P39" s="26"/>
      <c r="Q39" s="36"/>
      <c r="R39" s="20"/>
      <c r="S39" s="20"/>
      <c r="T39" s="20"/>
      <c r="U39" s="20"/>
      <c r="V39" s="20"/>
      <c r="W39" s="20"/>
      <c r="X39" s="20"/>
      <c r="Y39" s="20"/>
    </row>
    <row r="40" spans="1:25" ht="14.4" x14ac:dyDescent="0.25">
      <c r="A40" s="83"/>
      <c r="B40" s="83"/>
      <c r="C40" s="26" t="str">
        <f>IF(C38="","",IF(ISERROR(VLOOKUP(C38,Athletes!$A:$C,3,FALSE)),"?",VLOOKUP(C38,Athletes!$A:$C,3,FALSE)))</f>
        <v>Phoenix</v>
      </c>
      <c r="D40" s="26" t="str">
        <f>IF(D38="","",IF(ISERROR(VLOOKUP(D38,Athletes!$A:$C,3,FALSE)),"?",VLOOKUP(D38,Athletes!$A:$C,3,FALSE)))</f>
        <v>Chichester</v>
      </c>
      <c r="E40" s="26" t="str">
        <f>IF(E38="","",IF(ISERROR(VLOOKUP(E38,Athletes!$A:$C,3,FALSE)),"?",VLOOKUP(E38,Athletes!$A:$C,3,FALSE)))</f>
        <v>Worthing</v>
      </c>
      <c r="F40" s="26" t="str">
        <f>IF(F38="","",IF(ISERROR(VLOOKUP(F38,Athletes!$A:$C,3,FALSE)),"?",VLOOKUP(F38,Athletes!$A:$C,3,FALSE)))</f>
        <v>Crawley</v>
      </c>
      <c r="G40" s="26" t="str">
        <f>IF(G38="","",IF(ISERROR(VLOOKUP(G38,Athletes!$A:$C,3,FALSE)),"?",VLOOKUP(G38,Athletes!$A:$C,3,FALSE)))</f>
        <v>Brighton</v>
      </c>
      <c r="H40" s="26"/>
      <c r="I40" s="56"/>
      <c r="J40" s="43"/>
      <c r="K40" s="63"/>
      <c r="L40" s="26"/>
      <c r="M40" s="26"/>
      <c r="N40" s="26"/>
      <c r="O40" s="26"/>
      <c r="P40" s="26"/>
      <c r="Q40" s="36"/>
      <c r="R40" s="20"/>
      <c r="S40" s="20"/>
      <c r="T40" s="20"/>
      <c r="U40" s="20"/>
      <c r="V40" s="20"/>
      <c r="W40" s="20"/>
      <c r="X40" s="20"/>
      <c r="Y40" s="20"/>
    </row>
    <row r="41" spans="1:25" ht="14.4" x14ac:dyDescent="0.25">
      <c r="A41" s="83"/>
      <c r="B41" s="84"/>
      <c r="C41" s="28">
        <v>67</v>
      </c>
      <c r="D41" s="28">
        <v>57</v>
      </c>
      <c r="E41" s="28">
        <v>54</v>
      </c>
      <c r="F41" s="28">
        <v>49</v>
      </c>
      <c r="G41" s="28">
        <v>42</v>
      </c>
      <c r="H41" s="28"/>
      <c r="I41" s="60"/>
      <c r="J41" s="43"/>
      <c r="K41" s="64">
        <f t="shared" ref="K41:Q41" si="12">IF(ISERROR(MATCH(K$1,$S38:$Y38,0)),"",8-MATCH(K$1,$S38:$Y38,0)+IF(ISERROR(MATCH(K$1,$S38:$Y38,0)),0,INDEX($S41:$Y41,1,MATCH(K$1,$S38:$Y38,0))))</f>
        <v>3</v>
      </c>
      <c r="L41" s="29">
        <f t="shared" si="12"/>
        <v>4</v>
      </c>
      <c r="M41" s="29">
        <f t="shared" si="12"/>
        <v>6</v>
      </c>
      <c r="N41" s="29" t="str">
        <f t="shared" si="12"/>
        <v/>
      </c>
      <c r="O41" s="29" t="str">
        <f t="shared" si="12"/>
        <v/>
      </c>
      <c r="P41" s="29">
        <f t="shared" si="12"/>
        <v>7</v>
      </c>
      <c r="Q41" s="38">
        <f t="shared" si="12"/>
        <v>5</v>
      </c>
      <c r="R41" s="17"/>
      <c r="S41" s="20">
        <f>IF(C38="","",IF(INDEX($C41:$I41,1,MATCH(S38,$S38:$Y38,0))=INDEX($C41:$I41,1,MATCH(T38,$S38:$Y38,0)),-0.5,0)+IF(INDEX($C41:$I41,1,MATCH(S38,$S38:$Y38,0))=INDEX($C41:$I41,1,MATCH(U38,$S38:$Y38,0)),-0.5,0))</f>
        <v>0</v>
      </c>
      <c r="T41" s="20">
        <f>IF(D38="","",IF(INDEX($C41:$I41,1,MATCH(T38,$S38:$Y38,0))=INDEX($C41:$I41,1,MATCH(S38,$S38:$Y38,0)),0.5,0)+IF(INDEX($C41:$I41,1,MATCH(T38,$S38:$Y38,0))=INDEX($C41:$I41,1,MATCH(U38,$S38:$Y38,0)),-0.5,0)+IF(INDEX($C41:$I41,1,MATCH(T38,$S38:$Y38,0))=INDEX($C41:$I41,1,MATCH(V38,$S38:$Y38,0)),-0.5,0))</f>
        <v>0</v>
      </c>
      <c r="U41" s="20">
        <f>IF(E38="","",IF(INDEX($C41:$I41,1,MATCH(U38,$S38:$Y38,0))=INDEX($C41:$I41,1,MATCH(S38,$S38:$Y38,0)),0.5,0)+IF(INDEX($C41:$I41,1,MATCH(U38,$S38:$Y38,0))=INDEX($C41:$I41,1,MATCH(T38,$S38:$Y38,0)),0.5,0)+IF(INDEX($C41:$I41,1,MATCH(U38,$S38:$Y38,0))=INDEX($C41:$I41,1,MATCH(V38,$S38:$Y38,0)),-0.5,0)+IF(INDEX($C41:$I41,1,MATCH(U38,$S38:$Y38,0))=INDEX($C41:$I41,1,MATCH(W38,$S38:$Y38,0)),-0.5,0))</f>
        <v>0</v>
      </c>
      <c r="V41" s="20">
        <f>IF(F38="","",IF(INDEX($C41:$I41,1,MATCH(V38,$S38:$Y38,0))=INDEX($C41:$I41,1,MATCH(T38,$S38:$Y38,0)),0.5,0)+IF(INDEX($C41:$I41,1,MATCH(V38,$S38:$Y38,0))=INDEX($C41:$I41,1,MATCH(U38,$S38:$Y38,0)),0.5,0)+IF(INDEX($C41:$I41,1,MATCH(V38,$S38:$Y38,0))=INDEX($C41:$I41,1,MATCH(W38,$S38:$Y38,0)),-0.5,0)+IF(INDEX($C41:$I41,1,MATCH(V38,$S38:$Y38,0))=INDEX($C41:$I41,1,MATCH(X38,$S38:$Y38,0)),-0.5,0))</f>
        <v>0</v>
      </c>
      <c r="W41" s="20">
        <f>IF(G38="","",IF(INDEX($C41:$I41,1,MATCH(W38,$S38:$Y38,0))=INDEX($C41:$I41,1,MATCH(U38,$S38:$Y38,0)),0.5,0)+IF(INDEX($C41:$I41,1,MATCH(W38,$S38:$Y38,0))=INDEX($C41:$I41,1,MATCH(V38,$S38:$Y38,0)),0.5,0)+IF(INDEX($C41:$I41,1,MATCH(W38,$S38:$Y38,0))=INDEX($C41:$I41,1,MATCH(X38,$S38:$Y38,0)),-0.5,0)+IF(INDEX($C41:$I41,1,MATCH(W38,$S38:$Y38,0))=INDEX($C41:$I41,1,MATCH(Y38,$S38:$Y38,0)),-0.5,0))</f>
        <v>0</v>
      </c>
      <c r="X41" s="20" t="str">
        <f>IF(H38="","",IF(INDEX($C41:$I41,1,MATCH(X38,$S38:$Y38,0))=INDEX($C41:$I41,1,MATCH(V38,$S38:$Y38,0)),0.5,0)+IF(INDEX($C41:$I41,1,MATCH(X38,$S38:$Y38,0))=INDEX($C41:$I41,1,MATCH(W38,$S38:$Y38,0)),0.5,0)+IF(INDEX($C41:$I41,1,MATCH(X38,$S38:$Y38,0))=INDEX($C41:$I41,1,MATCH(Y38,$S38:$Y38,0)),-0.5,0))</f>
        <v/>
      </c>
      <c r="Y41" s="20" t="str">
        <f>IF(I38="","",IF(INDEX($C41:$I41,1,MATCH(Y38,$S38:$Y38,0))=INDEX($C41:$I41,1,MATCH(W38,$S38:$Y38,0)),0.5,0)+IF(INDEX($C41:$I41,1,MATCH(Y38,$S38:$Y38,0))=INDEX($C41:$I41,1,MATCH(X38,$S38:$Y38,0)),0.5,0))</f>
        <v/>
      </c>
    </row>
    <row r="42" spans="1:25" ht="14.4" x14ac:dyDescent="0.25">
      <c r="A42" s="83"/>
      <c r="B42" s="83" t="s">
        <v>18</v>
      </c>
      <c r="C42" s="27">
        <v>52</v>
      </c>
      <c r="D42" s="27">
        <v>87</v>
      </c>
      <c r="E42" s="27">
        <v>29</v>
      </c>
      <c r="F42" s="27"/>
      <c r="G42" s="27"/>
      <c r="H42" s="27"/>
      <c r="I42" s="27"/>
      <c r="J42" s="43"/>
      <c r="K42" s="26"/>
      <c r="L42" s="26"/>
      <c r="M42" s="26"/>
      <c r="N42" s="26"/>
      <c r="O42" s="26"/>
      <c r="P42" s="26"/>
      <c r="Q42" s="36"/>
      <c r="R42" s="20"/>
      <c r="S42" s="20" t="str" cm="1">
        <f t="array" ref="S42">IF(C42="","",INDEX($K$1:$Q$1,ROUNDUP(C42/40,0)))</f>
        <v>Crawley</v>
      </c>
      <c r="T42" s="20" t="str" cm="1">
        <f t="array" ref="T42">IF(D42="","",INDEX($K$1:$Q$1,ROUNDUP(D42/40,0)))</f>
        <v>Chichester</v>
      </c>
      <c r="U42" s="20" t="str" cm="1">
        <f t="array" ref="U42">IF(E42="","",INDEX($K$1:$Q$1,ROUNDUP(E42/40,0)))</f>
        <v>Brighton</v>
      </c>
      <c r="V42" s="20" t="str" cm="1">
        <f t="array" ref="V42">IF(F42="","",INDEX($K$1:$Q$1,ROUNDUP(F42/40,0)))</f>
        <v/>
      </c>
      <c r="W42" s="20" t="str" cm="1">
        <f t="array" ref="W42">IF(G42="","",INDEX($K$1:$Q$1,ROUNDUP(G42/40,0)))</f>
        <v/>
      </c>
      <c r="X42" s="20" t="str" cm="1">
        <f t="array" ref="X42">IF(H42="","",INDEX($K$1:$Q$1,ROUNDUP(H42/40,0)))</f>
        <v/>
      </c>
      <c r="Y42" s="20" t="str" cm="1">
        <f t="array" ref="Y42">IF(I42="","",INDEX($K$1:$Q$1,ROUNDUP(I42/40,0)))</f>
        <v/>
      </c>
    </row>
    <row r="43" spans="1:25" ht="14.4" x14ac:dyDescent="0.25">
      <c r="A43" s="83"/>
      <c r="B43" s="83"/>
      <c r="C43" s="26" t="str">
        <f>IF(C42="","",IF(ISERROR(VLOOKUP(C42,Athletes!$A:$B,2,FALSE)),"?",VLOOKUP(C42,Athletes!$A:$B,2,FALSE)))</f>
        <v>Toby Akingbade</v>
      </c>
      <c r="D43" s="26" t="str">
        <f>IF(D42="","",IF(ISERROR(VLOOKUP(D42,Athletes!$A:$B,2,FALSE)),"?",VLOOKUP(D42,Athletes!$A:$B,2,FALSE)))</f>
        <v>Ethan Cooper</v>
      </c>
      <c r="E43" s="26" t="str">
        <f>IF(E42="","",IF(ISERROR(VLOOKUP(E42,Athletes!$A:$B,2,FALSE)),"?",VLOOKUP(E42,Athletes!$A:$B,2,FALSE)))</f>
        <v>Louis Ashworth</v>
      </c>
      <c r="F43" s="26" t="str">
        <f>IF(F42="","",IF(ISERROR(VLOOKUP(F42,Athletes!$A:$B,2,FALSE)),"?",VLOOKUP(F42,Athletes!$A:$B,2,FALSE)))</f>
        <v/>
      </c>
      <c r="G43" s="26" t="str">
        <f>IF(G42="","",IF(ISERROR(VLOOKUP(G42,Athletes!$A:$B,2,FALSE)),"?",VLOOKUP(G42,Athletes!$A:$B,2,FALSE)))</f>
        <v/>
      </c>
      <c r="H43" s="26" t="str">
        <f>IF(H42="","",IF(ISERROR(VLOOKUP(H42,Athletes!$A:$B,2,FALSE)),"?",VLOOKUP(H42,Athletes!$A:$B,2,FALSE)))</f>
        <v/>
      </c>
      <c r="I43" s="56" t="str">
        <f>IF(I42="","",IF(ISERROR(VLOOKUP(I42,Athletes!$A:$B,2,FALSE)),"?",VLOOKUP(I42,Athletes!$A:$B,2,FALSE)))</f>
        <v/>
      </c>
      <c r="J43" s="43"/>
      <c r="K43" s="26"/>
      <c r="L43" s="26"/>
      <c r="M43" s="26"/>
      <c r="N43" s="26"/>
      <c r="O43" s="26"/>
      <c r="P43" s="26"/>
      <c r="Q43" s="36"/>
      <c r="R43" s="20"/>
      <c r="S43" s="20"/>
      <c r="T43" s="20"/>
      <c r="U43" s="20"/>
      <c r="V43" s="20"/>
      <c r="W43" s="20"/>
      <c r="X43" s="20"/>
      <c r="Y43" s="20"/>
    </row>
    <row r="44" spans="1:25" ht="14.4" x14ac:dyDescent="0.25">
      <c r="A44" s="83"/>
      <c r="B44" s="83"/>
      <c r="C44" s="26" t="str">
        <f>IF(C42="","",IF(ISERROR(VLOOKUP(C42,Athletes!$A:$C,3,FALSE)),"?",VLOOKUP(C42,Athletes!$A:$C,3,FALSE)))</f>
        <v>Crawley</v>
      </c>
      <c r="D44" s="26" t="str">
        <f>IF(D42="","",IF(ISERROR(VLOOKUP(D42,Athletes!$A:$C,3,FALSE)),"?",VLOOKUP(D42,Athletes!$A:$C,3,FALSE)))</f>
        <v>Chichester</v>
      </c>
      <c r="E44" s="26" t="str">
        <f>IF(E42="","",IF(ISERROR(VLOOKUP(E42,Athletes!$A:$C,3,FALSE)),"?",VLOOKUP(E42,Athletes!$A:$C,3,FALSE)))</f>
        <v>Brighton</v>
      </c>
      <c r="F44" s="26" t="str">
        <f>IF(F42="","",IF(ISERROR(VLOOKUP(F42,Athletes!$A:$C,3,FALSE)),"?",VLOOKUP(F42,Athletes!$A:$C,3,FALSE)))</f>
        <v/>
      </c>
      <c r="G44" s="26" t="str">
        <f>IF(G42="","",IF(ISERROR(VLOOKUP(G42,Athletes!$A:$C,3,FALSE)),"?",VLOOKUP(G42,Athletes!$A:$C,3,FALSE)))</f>
        <v/>
      </c>
      <c r="H44" s="26"/>
      <c r="I44" s="26"/>
      <c r="J44" s="43"/>
      <c r="K44" s="26"/>
      <c r="L44" s="26"/>
      <c r="M44" s="26"/>
      <c r="N44" s="26"/>
      <c r="O44" s="26"/>
      <c r="P44" s="26"/>
      <c r="Q44" s="36"/>
      <c r="R44" s="20"/>
      <c r="S44" s="20"/>
      <c r="T44" s="20"/>
      <c r="U44" s="20"/>
      <c r="V44" s="20"/>
      <c r="W44" s="20"/>
      <c r="X44" s="20"/>
      <c r="Y44" s="20"/>
    </row>
    <row r="45" spans="1:25" ht="14.4" x14ac:dyDescent="0.25">
      <c r="A45" s="84"/>
      <c r="B45" s="84"/>
      <c r="C45" s="28">
        <v>49</v>
      </c>
      <c r="D45" s="28">
        <v>44</v>
      </c>
      <c r="E45" s="28">
        <v>33</v>
      </c>
      <c r="F45" s="28"/>
      <c r="G45" s="28"/>
      <c r="H45" s="28"/>
      <c r="I45" s="28"/>
      <c r="J45" s="44"/>
      <c r="K45" s="29">
        <f t="shared" ref="K45:Q45" si="13">IF(ISERROR(MATCH(K$1,$S42:$Y42,0)),"",8-MATCH(K$1,$S42:$Y42,0)+IF(ISERROR(MATCH(K$1,$S42:$Y42,0)),0,INDEX($S45:$Y45,1,MATCH(K$1,$S42:$Y42,0))))</f>
        <v>5</v>
      </c>
      <c r="L45" s="29">
        <f t="shared" si="13"/>
        <v>7</v>
      </c>
      <c r="M45" s="29">
        <f t="shared" si="13"/>
        <v>6</v>
      </c>
      <c r="N45" s="29" t="str">
        <f t="shared" si="13"/>
        <v/>
      </c>
      <c r="O45" s="29" t="str">
        <f t="shared" si="13"/>
        <v/>
      </c>
      <c r="P45" s="29" t="str">
        <f t="shared" si="13"/>
        <v/>
      </c>
      <c r="Q45" s="38" t="str">
        <f t="shared" si="13"/>
        <v/>
      </c>
      <c r="R45" s="17"/>
      <c r="S45" s="20">
        <f>IF(C42="","",IF(INDEX($C45:$I45,1,MATCH(S42,$S42:$Y42,0))=INDEX($C45:$I45,1,MATCH(T42,$S42:$Y42,0)),-0.5,0)+IF(INDEX($C45:$I45,1,MATCH(S42,$S42:$Y42,0))=INDEX($C45:$I45,1,MATCH(U42,$S42:$Y42,0)),-0.5,0))</f>
        <v>0</v>
      </c>
      <c r="T45" s="20">
        <f>IF(D42="","",IF(INDEX($C45:$I45,1,MATCH(T42,$S42:$Y42,0))=INDEX($C45:$I45,1,MATCH(S42,$S42:$Y42,0)),0.5,0)+IF(INDEX($C45:$I45,1,MATCH(T42,$S42:$Y42,0))=INDEX($C45:$I45,1,MATCH(U42,$S42:$Y42,0)),-0.5,0)+IF(INDEX($C45:$I45,1,MATCH(T42,$S42:$Y42,0))=INDEX($C45:$I45,1,MATCH(V42,$S42:$Y42,0)),-0.5,0))</f>
        <v>0</v>
      </c>
      <c r="U45" s="20">
        <f>IF(E42="","",IF(INDEX($C45:$I45,1,MATCH(U42,$S42:$Y42,0))=INDEX($C45:$I45,1,MATCH(S42,$S42:$Y42,0)),0.5,0)+IF(INDEX($C45:$I45,1,MATCH(U42,$S42:$Y42,0))=INDEX($C45:$I45,1,MATCH(T42,$S42:$Y42,0)),0.5,0)+IF(INDEX($C45:$I45,1,MATCH(U42,$S42:$Y42,0))=INDEX($C45:$I45,1,MATCH(V42,$S42:$Y42,0)),-0.5,0)+IF(INDEX($C45:$I45,1,MATCH(U42,$S42:$Y42,0))=INDEX($C45:$I45,1,MATCH(W42,$S42:$Y42,0)),-0.5,0))</f>
        <v>0</v>
      </c>
      <c r="V45" s="20" t="str">
        <f>IF(F42="","",IF(INDEX($C45:$I45,1,MATCH(V42,$S42:$Y42,0))=INDEX($C45:$I45,1,MATCH(T42,$S42:$Y42,0)),0.5,0)+IF(INDEX($C45:$I45,1,MATCH(V42,$S42:$Y42,0))=INDEX($C45:$I45,1,MATCH(U42,$S42:$Y42,0)),0.5,0)+IF(INDEX($C45:$I45,1,MATCH(V42,$S42:$Y42,0))=INDEX($C45:$I45,1,MATCH(W42,$S42:$Y42,0)),-0.5,0)+IF(INDEX($C45:$I45,1,MATCH(V42,$S42:$Y42,0))=INDEX($C45:$I45,1,MATCH(X42,$S42:$Y42,0)),-0.5,0))</f>
        <v/>
      </c>
      <c r="W45" s="20" t="str">
        <f>IF(G42="","",IF(INDEX($C45:$I45,1,MATCH(W42,$S42:$Y42,0))=INDEX($C45:$I45,1,MATCH(U42,$S42:$Y42,0)),0.5,0)+IF(INDEX($C45:$I45,1,MATCH(W42,$S42:$Y42,0))=INDEX($C45:$I45,1,MATCH(V42,$S42:$Y42,0)),0.5,0)+IF(INDEX($C45:$I45,1,MATCH(W42,$S42:$Y42,0))=INDEX($C45:$I45,1,MATCH(X42,$S42:$Y42,0)),-0.5,0)+IF(INDEX($C45:$I45,1,MATCH(W42,$S42:$Y42,0))=INDEX($C45:$I45,1,MATCH(Y42,$S42:$Y42,0)),-0.5,0))</f>
        <v/>
      </c>
      <c r="X45" s="20" t="str">
        <f>IF(H42="","",IF(INDEX($C45:$I45,1,MATCH(X42,$S42:$Y42,0))=INDEX($C45:$I45,1,MATCH(V42,$S42:$Y42,0)),0.5,0)+IF(INDEX($C45:$I45,1,MATCH(X42,$S42:$Y42,0))=INDEX($C45:$I45,1,MATCH(W42,$S42:$Y42,0)),0.5,0)+IF(INDEX($C45:$I45,1,MATCH(X42,$S42:$Y42,0))=INDEX($C45:$I45,1,MATCH(Y42,$S42:$Y42,0)),-0.5,0))</f>
        <v/>
      </c>
      <c r="Y45" s="20" t="str">
        <f>IF(I42="","",IF(INDEX($C45:$I45,1,MATCH(Y42,$S42:$Y42,0))=INDEX($C45:$I45,1,MATCH(W42,$S42:$Y42,0)),0.5,0)+IF(INDEX($C45:$I45,1,MATCH(Y42,$S42:$Y42,0))=INDEX($C45:$I45,1,MATCH(X42,$S42:$Y42,0)),0.5,0))</f>
        <v/>
      </c>
    </row>
    <row r="46" spans="1:25" ht="15" customHeight="1" x14ac:dyDescent="0.25">
      <c r="A46" s="89" t="s">
        <v>31</v>
      </c>
      <c r="B46" s="88" t="s">
        <v>17</v>
      </c>
      <c r="C46" s="31">
        <v>150</v>
      </c>
      <c r="D46" s="31">
        <v>52</v>
      </c>
      <c r="E46" s="31">
        <v>29</v>
      </c>
      <c r="F46" s="31">
        <v>86</v>
      </c>
      <c r="G46" s="31"/>
      <c r="H46" s="31"/>
      <c r="I46" s="59"/>
      <c r="J46" s="43"/>
      <c r="K46" s="62"/>
      <c r="L46" s="32"/>
      <c r="M46" s="32"/>
      <c r="N46" s="32"/>
      <c r="O46" s="32"/>
      <c r="P46" s="32"/>
      <c r="Q46" s="39"/>
      <c r="R46" s="20"/>
      <c r="S46" s="20" t="str" cm="1">
        <f t="array" ref="S46">IF(C46="","",INDEX($K$1:$Q$1,ROUNDUP(C46/40,0)))</f>
        <v>Horsham</v>
      </c>
      <c r="T46" s="20" t="str" cm="1">
        <f t="array" ref="T46">IF(D46="","",INDEX($K$1:$Q$1,ROUNDUP(D46/40,0)))</f>
        <v>Crawley</v>
      </c>
      <c r="U46" s="20" t="str" cm="1">
        <f t="array" ref="U46">IF(E46="","",INDEX($K$1:$Q$1,ROUNDUP(E46/40,0)))</f>
        <v>Brighton</v>
      </c>
      <c r="V46" s="20" t="str" cm="1">
        <f t="array" ref="V46">IF(F46="","",INDEX($K$1:$Q$1,ROUNDUP(F46/40,0)))</f>
        <v>Chichester</v>
      </c>
      <c r="W46" s="20" t="str" cm="1">
        <f t="array" ref="W46">IF(G46="","",INDEX($K$1:$Q$1,ROUNDUP(G46/40,0)))</f>
        <v/>
      </c>
      <c r="X46" s="20" t="str" cm="1">
        <f t="array" ref="X46">IF(H46="","",INDEX($K$1:$Q$1,ROUNDUP(H46/40,0)))</f>
        <v/>
      </c>
      <c r="Y46" s="20" t="str" cm="1">
        <f t="array" ref="Y46">IF(I46="","",INDEX($K$1:$Q$1,ROUNDUP(I46/40,0)))</f>
        <v/>
      </c>
    </row>
    <row r="47" spans="1:25" ht="14.4" x14ac:dyDescent="0.25">
      <c r="A47" s="89"/>
      <c r="B47" s="83"/>
      <c r="C47" s="26" t="str">
        <f>IF(C46="","",IF(ISERROR(VLOOKUP(C46,Athletes!$A:$B,2,FALSE)),"?",VLOOKUP(C46,Athletes!$A:$B,2,FALSE)))</f>
        <v>William  Waghorn</v>
      </c>
      <c r="D47" s="26" t="str">
        <f>IF(D46="","",IF(ISERROR(VLOOKUP(D46,Athletes!$A:$B,2,FALSE)),"?",VLOOKUP(D46,Athletes!$A:$B,2,FALSE)))</f>
        <v>Toby Akingbade</v>
      </c>
      <c r="E47" s="26" t="str">
        <f>IF(E46="","",IF(ISERROR(VLOOKUP(E46,Athletes!$A:$B,2,FALSE)),"?",VLOOKUP(E46,Athletes!$A:$B,2,FALSE)))</f>
        <v>Louis Ashworth</v>
      </c>
      <c r="F47" s="26" t="str">
        <f>IF(F46="","",IF(ISERROR(VLOOKUP(F46,Athletes!$A:$B,2,FALSE)),"?",VLOOKUP(F46,Athletes!$A:$B,2,FALSE)))</f>
        <v>Kai Londrum</v>
      </c>
      <c r="G47" s="26" t="str">
        <f>IF(G46="","",IF(ISERROR(VLOOKUP(G46,Athletes!$A:$B,2,FALSE)),"?",VLOOKUP(G46,Athletes!$A:$B,2,FALSE)))</f>
        <v/>
      </c>
      <c r="H47" s="26" t="str">
        <f>IF(H46="","",IF(ISERROR(VLOOKUP(H46,Athletes!$A:$B,2,FALSE)),"?",VLOOKUP(H46,Athletes!$A:$B,2,FALSE)))</f>
        <v/>
      </c>
      <c r="I47" s="56" t="str">
        <f>IF(I46="","",IF(ISERROR(VLOOKUP(I46,Athletes!$A:$B,2,FALSE)),"?",VLOOKUP(I46,Athletes!$A:$B,2,FALSE)))</f>
        <v/>
      </c>
      <c r="J47" s="43"/>
      <c r="K47" s="63"/>
      <c r="L47" s="26"/>
      <c r="M47" s="26"/>
      <c r="N47" s="26"/>
      <c r="O47" s="26"/>
      <c r="P47" s="26"/>
      <c r="Q47" s="36"/>
      <c r="R47" s="20"/>
      <c r="S47" s="20"/>
      <c r="T47" s="20"/>
      <c r="U47" s="20"/>
      <c r="V47" s="20"/>
      <c r="W47" s="20"/>
      <c r="X47" s="20"/>
      <c r="Y47" s="20"/>
    </row>
    <row r="48" spans="1:25" ht="14.4" x14ac:dyDescent="0.25">
      <c r="A48" s="89"/>
      <c r="B48" s="83"/>
      <c r="C48" s="26" t="str">
        <f>IF(C46="","",IF(ISERROR(VLOOKUP(C46,Athletes!$A:$C,3,FALSE)),"?",VLOOKUP(C46,Athletes!$A:$C,3,FALSE)))</f>
        <v>Horsham</v>
      </c>
      <c r="D48" s="26" t="str">
        <f>IF(D46="","",IF(ISERROR(VLOOKUP(D46,Athletes!$A:$C,3,FALSE)),"?",VLOOKUP(D46,Athletes!$A:$C,3,FALSE)))</f>
        <v>Crawley</v>
      </c>
      <c r="E48" s="26" t="str">
        <f>IF(E46="","",IF(ISERROR(VLOOKUP(E46,Athletes!$A:$C,3,FALSE)),"?",VLOOKUP(E46,Athletes!$A:$C,3,FALSE)))</f>
        <v>Brighton</v>
      </c>
      <c r="F48" s="26" t="str">
        <f>IF(F46="","",IF(ISERROR(VLOOKUP(F46,Athletes!$A:$C,3,FALSE)),"?",VLOOKUP(F46,Athletes!$A:$C,3,FALSE)))</f>
        <v>Chichester</v>
      </c>
      <c r="G48" s="26" t="str">
        <f>IF(G46="","",IF(ISERROR(VLOOKUP(G46,Athletes!$A:$C,3,FALSE)),"?",VLOOKUP(G46,Athletes!$A:$C,3,FALSE)))</f>
        <v/>
      </c>
      <c r="H48" s="26" t="str">
        <f>IF(H46="","",IF(ISERROR(VLOOKUP(H46,Athletes!$A:$C,3,FALSE)),"?",VLOOKUP(H46,Athletes!$A:$C,3,FALSE)))</f>
        <v/>
      </c>
      <c r="I48" s="56"/>
      <c r="J48" s="43"/>
      <c r="K48" s="63"/>
      <c r="L48" s="26"/>
      <c r="M48" s="26"/>
      <c r="N48" s="26"/>
      <c r="O48" s="26"/>
      <c r="P48" s="26"/>
      <c r="Q48" s="36"/>
      <c r="R48" s="20"/>
      <c r="S48" s="20"/>
      <c r="T48" s="20"/>
      <c r="U48" s="20"/>
      <c r="V48" s="20"/>
      <c r="W48" s="20"/>
      <c r="X48" s="20"/>
      <c r="Y48" s="20"/>
    </row>
    <row r="49" spans="1:25" ht="14.4" x14ac:dyDescent="0.25">
      <c r="A49" s="89"/>
      <c r="B49" s="84"/>
      <c r="C49" s="28">
        <v>81</v>
      </c>
      <c r="D49" s="28">
        <v>68</v>
      </c>
      <c r="E49" s="28">
        <v>62</v>
      </c>
      <c r="F49" s="28">
        <v>59</v>
      </c>
      <c r="G49" s="28"/>
      <c r="H49" s="28"/>
      <c r="I49" s="60"/>
      <c r="J49" s="43"/>
      <c r="K49" s="64">
        <f t="shared" ref="K49:Q49" si="14">IF(ISERROR(MATCH(K$1,$S46:$Y46,0)),"",8-MATCH(K$1,$S46:$Y46,0)+IF(ISERROR(MATCH(K$1,$S46:$Y46,0)),0,INDEX($S49:$Y49,1,MATCH(K$1,$S46:$Y46,0))))</f>
        <v>5</v>
      </c>
      <c r="L49" s="29">
        <f t="shared" si="14"/>
        <v>6</v>
      </c>
      <c r="M49" s="29">
        <f t="shared" si="14"/>
        <v>4</v>
      </c>
      <c r="N49" s="29">
        <f t="shared" si="14"/>
        <v>7</v>
      </c>
      <c r="O49" s="29" t="str">
        <f t="shared" si="14"/>
        <v/>
      </c>
      <c r="P49" s="29" t="str">
        <f t="shared" si="14"/>
        <v/>
      </c>
      <c r="Q49" s="38" t="str">
        <f t="shared" si="14"/>
        <v/>
      </c>
      <c r="R49" s="17"/>
      <c r="S49" s="20">
        <f>IF(C46="","",IF(INDEX($C49:$I49,1,MATCH(S46,$S46:$Y46,0))=INDEX($C49:$I49,1,MATCH(T46,$S46:$Y46,0)),-0.5,0)+IF(INDEX($C49:$I49,1,MATCH(S46,$S46:$Y46,0))=INDEX($C49:$I49,1,MATCH(U46,$S46:$Y46,0)),-0.5,0))</f>
        <v>0</v>
      </c>
      <c r="T49" s="20">
        <f>IF(D46="","",IF(INDEX($C49:$I49,1,MATCH(T46,$S46:$Y46,0))=INDEX($C49:$I49,1,MATCH(S46,$S46:$Y46,0)),0.5,0)+IF(INDEX($C49:$I49,1,MATCH(T46,$S46:$Y46,0))=INDEX($C49:$I49,1,MATCH(U46,$S46:$Y46,0)),-0.5,0)+IF(INDEX($C49:$I49,1,MATCH(T46,$S46:$Y46,0))=INDEX($C49:$I49,1,MATCH(V46,$S46:$Y46,0)),-0.5,0))</f>
        <v>0</v>
      </c>
      <c r="U49" s="20">
        <f>IF(E46="","",IF(INDEX($C49:$I49,1,MATCH(U46,$S46:$Y46,0))=INDEX($C49:$I49,1,MATCH(S46,$S46:$Y46,0)),0.5,0)+IF(INDEX($C49:$I49,1,MATCH(U46,$S46:$Y46,0))=INDEX($C49:$I49,1,MATCH(T46,$S46:$Y46,0)),0.5,0)+IF(INDEX($C49:$I49,1,MATCH(U46,$S46:$Y46,0))=INDEX($C49:$I49,1,MATCH(V46,$S46:$Y46,0)),-0.5,0)+IF(INDEX($C49:$I49,1,MATCH(U46,$S46:$Y46,0))=INDEX($C49:$I49,1,MATCH(W46,$S46:$Y46,0)),-0.5,0))</f>
        <v>0</v>
      </c>
      <c r="V49" s="20">
        <f>IF(F46="","",IF(INDEX($C49:$I49,1,MATCH(V46,$S46:$Y46,0))=INDEX($C49:$I49,1,MATCH(T46,$S46:$Y46,0)),0.5,0)+IF(INDEX($C49:$I49,1,MATCH(V46,$S46:$Y46,0))=INDEX($C49:$I49,1,MATCH(U46,$S46:$Y46,0)),0.5,0)+IF(INDEX($C49:$I49,1,MATCH(V46,$S46:$Y46,0))=INDEX($C49:$I49,1,MATCH(W46,$S46:$Y46,0)),-0.5,0)+IF(INDEX($C49:$I49,1,MATCH(V46,$S46:$Y46,0))=INDEX($C49:$I49,1,MATCH(X46,$S46:$Y46,0)),-0.5,0))</f>
        <v>0</v>
      </c>
      <c r="W49" s="20" t="str">
        <f>IF(G46="","",IF(INDEX($C49:$I49,1,MATCH(W46,$S46:$Y46,0))=INDEX($C49:$I49,1,MATCH(U46,$S46:$Y46,0)),0.5,0)+IF(INDEX($C49:$I49,1,MATCH(W46,$S46:$Y46,0))=INDEX($C49:$I49,1,MATCH(V46,$S46:$Y46,0)),0.5,0)+IF(INDEX($C49:$I49,1,MATCH(W46,$S46:$Y46,0))=INDEX($C49:$I49,1,MATCH(X46,$S46:$Y46,0)),-0.5,0)+IF(INDEX($C49:$I49,1,MATCH(W46,$S46:$Y46,0))=INDEX($C49:$I49,1,MATCH(Y46,$S46:$Y46,0)),-0.5,0))</f>
        <v/>
      </c>
      <c r="X49" s="20" t="str">
        <f>IF(H46="","",IF(INDEX($C49:$I49,1,MATCH(X46,$S46:$Y46,0))=INDEX($C49:$I49,1,MATCH(V46,$S46:$Y46,0)),0.5,0)+IF(INDEX($C49:$I49,1,MATCH(X46,$S46:$Y46,0))=INDEX($C49:$I49,1,MATCH(W46,$S46:$Y46,0)),0.5,0)+IF(INDEX($C49:$I49,1,MATCH(X46,$S46:$Y46,0))=INDEX($C49:$I49,1,MATCH(Y46,$S46:$Y46,0)),-0.5,0))</f>
        <v/>
      </c>
      <c r="Y49" s="20" t="str">
        <f>IF(I46="","",IF(INDEX($C49:$I49,1,MATCH(Y46,$S46:$Y46,0))=INDEX($C49:$I49,1,MATCH(W46,$S46:$Y46,0)),0.5,0)+IF(INDEX($C49:$I49,1,MATCH(Y46,$S46:$Y46,0))=INDEX($C49:$I49,1,MATCH(X46,$S46:$Y46,0)),0.5,0))</f>
        <v/>
      </c>
    </row>
    <row r="50" spans="1:25" ht="14.4" x14ac:dyDescent="0.25">
      <c r="A50" s="89"/>
      <c r="B50" s="83" t="s">
        <v>18</v>
      </c>
      <c r="C50" s="15">
        <v>127</v>
      </c>
      <c r="D50" s="15">
        <v>87</v>
      </c>
      <c r="E50" s="15">
        <v>55</v>
      </c>
      <c r="F50" s="15">
        <v>32</v>
      </c>
      <c r="G50" s="15"/>
      <c r="H50" s="15"/>
      <c r="I50" s="15"/>
      <c r="J50" s="43"/>
      <c r="K50" s="20"/>
      <c r="L50" s="20"/>
      <c r="M50" s="20"/>
      <c r="N50" s="20"/>
      <c r="O50" s="20" t="str">
        <f>IF(ISERROR(MATCH(O$1,$S50:$Y50,0)),"",VLOOKUP(INDEX($C50:$I50,1,MATCH(O$1,$S50:$Y50,0)),Athletes!$A:$B,2,FALSE))</f>
        <v/>
      </c>
      <c r="P50" s="20" t="str">
        <f>IF(ISERROR(MATCH(P$1,$S50:$Y50,0)),"",VLOOKUP(INDEX($C50:$I50,1,MATCH(P$1,$S50:$Y50,0)),Athletes!$A:$B,2,FALSE))</f>
        <v/>
      </c>
      <c r="Q50" s="36" t="str">
        <f>IF(ISERROR(MATCH(Q$1,$S50:$Y50,0)),"",VLOOKUP(INDEX($C50:$I50,1,MATCH(Q$1,$S50:$Y50,0)),Athletes!$A:$B,2,FALSE))</f>
        <v/>
      </c>
      <c r="R50" s="20"/>
      <c r="S50" s="20" t="str" cm="1">
        <f t="array" ref="S50">IF(C50="","",INDEX($K$1:$Q$1,ROUNDUP(C50/40,0)))</f>
        <v>Horsham</v>
      </c>
      <c r="T50" s="20" t="str" cm="1">
        <f t="array" ref="T50">IF(D50="","",INDEX($K$1:$Q$1,ROUNDUP(D50/40,0)))</f>
        <v>Chichester</v>
      </c>
      <c r="U50" s="20" t="str" cm="1">
        <f t="array" ref="U50">IF(E50="","",INDEX($K$1:$Q$1,ROUNDUP(E50/40,0)))</f>
        <v>Crawley</v>
      </c>
      <c r="V50" s="20" t="str" cm="1">
        <f t="array" ref="V50">IF(F50="","",INDEX($K$1:$Q$1,ROUNDUP(F50/40,0)))</f>
        <v>Brighton</v>
      </c>
      <c r="W50" s="20" t="str" cm="1">
        <f t="array" ref="W50">IF(G50="","",INDEX($K$1:$Q$1,ROUNDUP(G50/40,0)))</f>
        <v/>
      </c>
      <c r="X50" s="20" t="str" cm="1">
        <f t="array" ref="X50">IF(H50="","",INDEX($K$1:$Q$1,ROUNDUP(H50/40,0)))</f>
        <v/>
      </c>
      <c r="Y50" s="20" t="str" cm="1">
        <f t="array" ref="Y50">IF(I50="","",INDEX($K$1:$Q$1,ROUNDUP(I50/40,0)))</f>
        <v/>
      </c>
    </row>
    <row r="51" spans="1:25" ht="14.4" x14ac:dyDescent="0.25">
      <c r="A51" s="89"/>
      <c r="B51" s="83"/>
      <c r="C51" s="26" t="str">
        <f>IF(C50="","",IF(ISERROR(VLOOKUP(C50,Athletes!$A:$B,2,FALSE)),"?",VLOOKUP(C50,Athletes!$A:$B,2,FALSE)))</f>
        <v>Joe Wilkie</v>
      </c>
      <c r="D51" s="26" t="str">
        <f>IF(D50="","",IF(ISERROR(VLOOKUP(D50,Athletes!$A:$B,2,FALSE)),"?",VLOOKUP(D50,Athletes!$A:$B,2,FALSE)))</f>
        <v>Ethan Cooper</v>
      </c>
      <c r="E51" s="26" t="str">
        <f>IF(E50="","",IF(ISERROR(VLOOKUP(E50,Athletes!$A:$B,2,FALSE)),"?",VLOOKUP(E50,Athletes!$A:$B,2,FALSE)))</f>
        <v>Zitelu Esiefiho</v>
      </c>
      <c r="F51" s="26" t="str">
        <f>IF(F50="","",IF(ISERROR(VLOOKUP(F50,Athletes!$A:$B,2,FALSE)),"?",VLOOKUP(F50,Athletes!$A:$B,2,FALSE)))</f>
        <v>Matthew Plummer</v>
      </c>
      <c r="G51" s="26" t="str">
        <f>IF(G50="","",IF(ISERROR(VLOOKUP(G50,Athletes!$A:$B,2,FALSE)),"?",VLOOKUP(G50,Athletes!$A:$B,2,FALSE)))</f>
        <v/>
      </c>
      <c r="H51" s="26" t="str">
        <f>IF(H50="","",IF(ISERROR(VLOOKUP(H50,Athletes!$A:$B,2,FALSE)),"?",VLOOKUP(H50,Athletes!$A:$B,2,FALSE)))</f>
        <v/>
      </c>
      <c r="I51" s="56" t="str">
        <f>IF(I50="","",IF(ISERROR(VLOOKUP(I50,Athletes!$A:$B,2,FALSE)),"?",VLOOKUP(I50,Athletes!$A:$B,2,FALSE)))</f>
        <v/>
      </c>
      <c r="J51" s="43"/>
      <c r="K51" s="20"/>
      <c r="L51" s="20"/>
      <c r="M51" s="20"/>
      <c r="N51" s="20"/>
      <c r="O51" s="20"/>
      <c r="P51" s="20"/>
      <c r="Q51" s="36"/>
      <c r="R51" s="20"/>
      <c r="S51" s="20"/>
      <c r="T51" s="20"/>
      <c r="U51" s="20"/>
      <c r="V51" s="20"/>
      <c r="W51" s="20"/>
      <c r="X51" s="20"/>
      <c r="Y51" s="20"/>
    </row>
    <row r="52" spans="1:25" ht="14.4" x14ac:dyDescent="0.25">
      <c r="A52" s="89"/>
      <c r="B52" s="83"/>
      <c r="C52" s="26" t="str">
        <f>IF(C50="","",IF(ISERROR(VLOOKUP(C50,Athletes!$A:$C,3,FALSE)),"?",VLOOKUP(C50,Athletes!$A:$C,3,FALSE)))</f>
        <v>Horsham</v>
      </c>
      <c r="D52" s="26" t="str">
        <f>IF(D50="","",IF(ISERROR(VLOOKUP(D50,Athletes!$A:$C,3,FALSE)),"?",VLOOKUP(D50,Athletes!$A:$C,3,FALSE)))</f>
        <v>Chichester</v>
      </c>
      <c r="E52" s="26" t="str">
        <f>IF(E50="","",IF(ISERROR(VLOOKUP(E50,Athletes!$A:$C,3,FALSE)),"?",VLOOKUP(E50,Athletes!$A:$C,3,FALSE)))</f>
        <v>Crawley</v>
      </c>
      <c r="F52" s="26" t="str">
        <f>IF(F50="","",IF(ISERROR(VLOOKUP(F50,Athletes!$A:$C,3,FALSE)),"?",VLOOKUP(F50,Athletes!$A:$C,3,FALSE)))</f>
        <v>Brighton</v>
      </c>
      <c r="G52" s="26"/>
      <c r="H52" s="26"/>
      <c r="I52" s="26"/>
      <c r="J52" s="43"/>
      <c r="K52" s="20"/>
      <c r="L52" s="20"/>
      <c r="M52" s="20"/>
      <c r="N52" s="20"/>
      <c r="O52" s="20"/>
      <c r="P52" s="20"/>
      <c r="Q52" s="36"/>
      <c r="R52" s="20"/>
      <c r="S52" s="20"/>
      <c r="T52" s="20"/>
      <c r="U52" s="20"/>
      <c r="V52" s="20"/>
      <c r="W52" s="20"/>
      <c r="X52" s="20"/>
      <c r="Y52" s="20"/>
    </row>
    <row r="53" spans="1:25" ht="14.4" x14ac:dyDescent="0.25">
      <c r="A53" s="90"/>
      <c r="B53" s="91"/>
      <c r="C53" s="16">
        <v>75</v>
      </c>
      <c r="D53" s="16">
        <v>68</v>
      </c>
      <c r="E53" s="16">
        <v>67</v>
      </c>
      <c r="F53" s="16">
        <v>49</v>
      </c>
      <c r="G53" s="16"/>
      <c r="H53" s="16"/>
      <c r="I53" s="16"/>
      <c r="J53" s="46"/>
      <c r="K53" s="17">
        <f t="shared" ref="K53:Q53" si="15">IF(ISERROR(MATCH(K$1,$S50:$Y50,0)),"",8-MATCH(K$1,$S50:$Y50,0)+IF(ISERROR(MATCH(K$1,$S50:$Y50,0)),0,INDEX($S53:$Y53,1,MATCH(K$1,$S50:$Y50,0))))</f>
        <v>4</v>
      </c>
      <c r="L53" s="17">
        <f t="shared" si="15"/>
        <v>5</v>
      </c>
      <c r="M53" s="17">
        <f t="shared" si="15"/>
        <v>6</v>
      </c>
      <c r="N53" s="17">
        <f t="shared" si="15"/>
        <v>7</v>
      </c>
      <c r="O53" s="17" t="str">
        <f t="shared" si="15"/>
        <v/>
      </c>
      <c r="P53" s="17" t="str">
        <f t="shared" si="15"/>
        <v/>
      </c>
      <c r="Q53" s="37" t="str">
        <f t="shared" si="15"/>
        <v/>
      </c>
      <c r="R53" s="17"/>
      <c r="S53" s="20">
        <f>IF(C50="","",IF(INDEX($C53:$I53,1,MATCH(S50,$S50:$Y50,0))=INDEX($C53:$I53,1,MATCH(T50,$S50:$Y50,0)),-0.5,0)+IF(INDEX($C53:$I53,1,MATCH(S50,$S50:$Y50,0))=INDEX($C53:$I53,1,MATCH(U50,$S50:$Y50,0)),-0.5,0))</f>
        <v>0</v>
      </c>
      <c r="T53" s="20">
        <f>IF(D50="","",IF(INDEX($C53:$I53,1,MATCH(T50,$S50:$Y50,0))=INDEX($C53:$I53,1,MATCH(S50,$S50:$Y50,0)),0.5,0)+IF(INDEX($C53:$I53,1,MATCH(T50,$S50:$Y50,0))=INDEX($C53:$I53,1,MATCH(U50,$S50:$Y50,0)),-0.5,0)+IF(INDEX($C53:$I53,1,MATCH(T50,$S50:$Y50,0))=INDEX($C53:$I53,1,MATCH(V50,$S50:$Y50,0)),-0.5,0))</f>
        <v>0</v>
      </c>
      <c r="U53" s="20">
        <f>IF(E50="","",IF(INDEX($C53:$I53,1,MATCH(U50,$S50:$Y50,0))=INDEX($C53:$I53,1,MATCH(S50,$S50:$Y50,0)),0.5,0)+IF(INDEX($C53:$I53,1,MATCH(U50,$S50:$Y50,0))=INDEX($C53:$I53,1,MATCH(T50,$S50:$Y50,0)),0.5,0)+IF(INDEX($C53:$I53,1,MATCH(U50,$S50:$Y50,0))=INDEX($C53:$I53,1,MATCH(V50,$S50:$Y50,0)),-0.5,0)+IF(INDEX($C53:$I53,1,MATCH(U50,$S50:$Y50,0))=INDEX($C53:$I53,1,MATCH(W50,$S50:$Y50,0)),-0.5,0))</f>
        <v>0</v>
      </c>
      <c r="V53" s="20">
        <f>IF(F50="","",IF(INDEX($C53:$I53,1,MATCH(V50,$S50:$Y50,0))=INDEX($C53:$I53,1,MATCH(T50,$S50:$Y50,0)),0.5,0)+IF(INDEX($C53:$I53,1,MATCH(V50,$S50:$Y50,0))=INDEX($C53:$I53,1,MATCH(U50,$S50:$Y50,0)),0.5,0)+IF(INDEX($C53:$I53,1,MATCH(V50,$S50:$Y50,0))=INDEX($C53:$I53,1,MATCH(W50,$S50:$Y50,0)),-0.5,0)+IF(INDEX($C53:$I53,1,MATCH(V50,$S50:$Y50,0))=INDEX($C53:$I53,1,MATCH(X50,$S50:$Y50,0)),-0.5,0))</f>
        <v>0</v>
      </c>
      <c r="W53" s="20" t="str">
        <f>IF(G50="","",IF(INDEX($C53:$I53,1,MATCH(W50,$S50:$Y50,0))=INDEX($C53:$I53,1,MATCH(U50,$S50:$Y50,0)),0.5,0)+IF(INDEX($C53:$I53,1,MATCH(W50,$S50:$Y50,0))=INDEX($C53:$I53,1,MATCH(V50,$S50:$Y50,0)),0.5,0)+IF(INDEX($C53:$I53,1,MATCH(W50,$S50:$Y50,0))=INDEX($C53:$I53,1,MATCH(X50,$S50:$Y50,0)),-0.5,0)+IF(INDEX($C53:$I53,1,MATCH(W50,$S50:$Y50,0))=INDEX($C53:$I53,1,MATCH(Y50,$S50:$Y50,0)),-0.5,0))</f>
        <v/>
      </c>
      <c r="X53" s="20" t="str">
        <f>IF(H50="","",IF(INDEX($C53:$I53,1,MATCH(X50,$S50:$Y50,0))=INDEX($C53:$I53,1,MATCH(V50,$S50:$Y50,0)),0.5,0)+IF(INDEX($C53:$I53,1,MATCH(X50,$S50:$Y50,0))=INDEX($C53:$I53,1,MATCH(W50,$S50:$Y50,0)),0.5,0)+IF(INDEX($C53:$I53,1,MATCH(X50,$S50:$Y50,0))=INDEX($C53:$I53,1,MATCH(Y50,$S50:$Y50,0)),-0.5,0))</f>
        <v/>
      </c>
      <c r="Y53" s="20" t="str">
        <f>IF(I50="","",IF(INDEX($C53:$I53,1,MATCH(Y50,$S50:$Y50,0))=INDEX($C53:$I53,1,MATCH(W50,$S50:$Y50,0)),0.5,0)+IF(INDEX($C53:$I53,1,MATCH(Y50,$S50:$Y50,0))=INDEX($C53:$I53,1,MATCH(X50,$S50:$Y50,0)),0.5,0))</f>
        <v/>
      </c>
    </row>
    <row r="54" spans="1:25" ht="28.8" x14ac:dyDescent="0.3">
      <c r="A54" s="53" t="s">
        <v>33</v>
      </c>
      <c r="B54" s="65"/>
      <c r="C54" s="10"/>
      <c r="D54" s="10"/>
      <c r="E54" s="10"/>
      <c r="F54" s="10"/>
      <c r="G54" s="10"/>
      <c r="H54" s="10"/>
      <c r="I54" s="10"/>
      <c r="J54" s="47"/>
      <c r="K54" s="11">
        <f>SUM(K5:K53)</f>
        <v>69</v>
      </c>
      <c r="L54" s="11">
        <f t="shared" ref="L54:Q54" si="16">SUM(L5:L53)</f>
        <v>92</v>
      </c>
      <c r="M54" s="11">
        <f t="shared" si="16"/>
        <v>60</v>
      </c>
      <c r="N54" s="11">
        <f t="shared" si="16"/>
        <v>47</v>
      </c>
      <c r="O54" s="11">
        <f t="shared" si="16"/>
        <v>4</v>
      </c>
      <c r="P54" s="11">
        <f t="shared" si="16"/>
        <v>35</v>
      </c>
      <c r="Q54" s="41">
        <f t="shared" si="16"/>
        <v>51</v>
      </c>
    </row>
  </sheetData>
  <mergeCells count="22">
    <mergeCell ref="B2:B5"/>
    <mergeCell ref="A2:A9"/>
    <mergeCell ref="B6:B9"/>
    <mergeCell ref="A10:A17"/>
    <mergeCell ref="B10:B13"/>
    <mergeCell ref="B14:B17"/>
    <mergeCell ref="A18:A25"/>
    <mergeCell ref="B18:B21"/>
    <mergeCell ref="B22:B25"/>
    <mergeCell ref="A26:A27"/>
    <mergeCell ref="B26:B27"/>
    <mergeCell ref="B50:B53"/>
    <mergeCell ref="A46:A53"/>
    <mergeCell ref="A38:A45"/>
    <mergeCell ref="A28:A29"/>
    <mergeCell ref="A30:A37"/>
    <mergeCell ref="B30:B33"/>
    <mergeCell ref="B34:B37"/>
    <mergeCell ref="B38:B41"/>
    <mergeCell ref="B42:B45"/>
    <mergeCell ref="B46:B49"/>
    <mergeCell ref="B28:B2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Y54"/>
  <sheetViews>
    <sheetView tabSelected="1" zoomScaleNormal="100" workbookViewId="0">
      <pane ySplit="1" topLeftCell="A11" activePane="bottomLeft" state="frozen"/>
      <selection pane="bottomLeft" activeCell="I35" sqref="I35"/>
    </sheetView>
  </sheetViews>
  <sheetFormatPr defaultRowHeight="13.8" x14ac:dyDescent="0.25"/>
  <cols>
    <col min="1" max="1" width="26.8984375" bestFit="1" customWidth="1"/>
    <col min="3" max="6" width="16.5" bestFit="1" customWidth="1"/>
    <col min="7" max="7" width="14.5" bestFit="1" customWidth="1"/>
    <col min="8" max="9" width="13.09765625" bestFit="1" customWidth="1"/>
    <col min="10" max="10" width="3.3984375" customWidth="1"/>
    <col min="11" max="11" width="7.5" bestFit="1" customWidth="1"/>
    <col min="12" max="12" width="7.09765625" bestFit="1" customWidth="1"/>
    <col min="13" max="13" width="9.09765625" bestFit="1" customWidth="1"/>
    <col min="14" max="14" width="7.69921875" bestFit="1" customWidth="1"/>
    <col min="15" max="15" width="5.69921875" bestFit="1" customWidth="1"/>
    <col min="16" max="16" width="7.19921875" bestFit="1" customWidth="1"/>
    <col min="17" max="17" width="8.09765625" bestFit="1" customWidth="1"/>
    <col min="18" max="18" width="4.59765625" customWidth="1"/>
    <col min="19" max="25" width="9" hidden="1" customWidth="1"/>
  </cols>
  <sheetData>
    <row r="1" spans="1:25" ht="14.4" x14ac:dyDescent="0.25">
      <c r="A1" s="52" t="s">
        <v>11</v>
      </c>
      <c r="B1" s="52"/>
      <c r="C1" s="48" t="s">
        <v>12</v>
      </c>
      <c r="D1" s="48" t="s">
        <v>13</v>
      </c>
      <c r="E1" s="48" t="s">
        <v>14</v>
      </c>
      <c r="F1" s="48" t="s">
        <v>15</v>
      </c>
      <c r="G1" s="48" t="s">
        <v>37</v>
      </c>
      <c r="H1" s="48" t="s">
        <v>38</v>
      </c>
      <c r="I1" s="48" t="s">
        <v>39</v>
      </c>
      <c r="J1" s="49"/>
      <c r="K1" s="50" t="s">
        <v>54</v>
      </c>
      <c r="L1" s="50" t="s">
        <v>55</v>
      </c>
      <c r="M1" s="50" t="s">
        <v>56</v>
      </c>
      <c r="N1" s="50" t="s">
        <v>57</v>
      </c>
      <c r="O1" s="50" t="s">
        <v>58</v>
      </c>
      <c r="P1" s="50" t="s">
        <v>59</v>
      </c>
      <c r="Q1" s="51" t="s">
        <v>60</v>
      </c>
      <c r="R1" s="24"/>
      <c r="S1" s="23" t="s">
        <v>12</v>
      </c>
      <c r="T1" s="23" t="s">
        <v>13</v>
      </c>
      <c r="U1" s="23" t="s">
        <v>14</v>
      </c>
      <c r="V1" s="23" t="s">
        <v>15</v>
      </c>
      <c r="W1" s="23" t="s">
        <v>37</v>
      </c>
      <c r="X1" s="23" t="s">
        <v>38</v>
      </c>
      <c r="Y1" s="23" t="s">
        <v>39</v>
      </c>
    </row>
    <row r="2" spans="1:25" ht="14.4" x14ac:dyDescent="0.25">
      <c r="A2" s="83" t="s">
        <v>28</v>
      </c>
      <c r="B2" s="88" t="s">
        <v>17</v>
      </c>
      <c r="C2" s="54">
        <v>243</v>
      </c>
      <c r="D2" s="54">
        <v>74</v>
      </c>
      <c r="E2" s="54">
        <v>158</v>
      </c>
      <c r="F2" s="54">
        <v>218</v>
      </c>
      <c r="G2" s="54">
        <v>35</v>
      </c>
      <c r="H2" s="54">
        <v>170</v>
      </c>
      <c r="I2" s="55">
        <v>83</v>
      </c>
      <c r="J2" s="42"/>
      <c r="K2" s="62"/>
      <c r="L2" s="32"/>
      <c r="M2" s="32"/>
      <c r="N2" s="32"/>
      <c r="O2" s="32"/>
      <c r="P2" s="32"/>
      <c r="Q2" s="39"/>
      <c r="R2" s="20"/>
      <c r="S2" s="20" t="str" cm="1">
        <f t="array" ref="S2">IF(C2="","",INDEX($K$1:$Q$1,ROUNDUP(C2/40,0)))</f>
        <v>Worthing</v>
      </c>
      <c r="T2" s="20" t="str" cm="1">
        <f t="array" ref="T2">IF(D2="","",INDEX($K$1:$Q$1,ROUNDUP(D2/40,0)))</f>
        <v>Crawley</v>
      </c>
      <c r="U2" s="20" t="str" cm="1">
        <f t="array" ref="U2">IF(E2="","",INDEX($K$1:$Q$1,ROUNDUP(E2/40,0)))</f>
        <v>Horsham</v>
      </c>
      <c r="V2" s="20" t="str" cm="1">
        <f t="array" ref="V2">IF(F2="","",INDEX($K$1:$Q$1,ROUNDUP(F2/40,0)))</f>
        <v>Phoenix</v>
      </c>
      <c r="W2" s="20" t="str" cm="1">
        <f t="array" ref="W2">IF(G2="","",INDEX($K$1:$Q$1,ROUNDUP(G2/40,0)))</f>
        <v>Brighton</v>
      </c>
      <c r="X2" s="20" t="str" cm="1">
        <f t="array" ref="X2">IF(H2="","",INDEX($K$1:$Q$1,ROUNDUP(H2/40,0)))</f>
        <v>Lewes</v>
      </c>
      <c r="Y2" s="20" t="str" cm="1">
        <f t="array" ref="Y2">IF(I2="","",INDEX($K$1:$Q$1,ROUNDUP(I2/40,0)))</f>
        <v>Chichester</v>
      </c>
    </row>
    <row r="3" spans="1:25" ht="14.4" x14ac:dyDescent="0.25">
      <c r="A3" s="83"/>
      <c r="B3" s="83"/>
      <c r="C3" s="26" t="str">
        <f>IF(C2="","",IF(ISERROR(VLOOKUP(C2,Athletes!$A:$B,2,FALSE)),"?",VLOOKUP(C2,Athletes!$A:$B,2,FALSE)))</f>
        <v>Edie Holmes</v>
      </c>
      <c r="D3" s="26" t="str">
        <f>IF(D2="","",IF(ISERROR(VLOOKUP(D2,Athletes!$A:$B,2,FALSE)),"?",VLOOKUP(D2,Athletes!$A:$B,2,FALSE)))</f>
        <v>Dami Atinaro</v>
      </c>
      <c r="E3" s="26" t="str">
        <f>IF(E2="","",IF(ISERROR(VLOOKUP(E2,Athletes!$A:$B,2,FALSE)),"?",VLOOKUP(E2,Athletes!$A:$B,2,FALSE)))</f>
        <v>Niamh Mason</v>
      </c>
      <c r="F3" s="26" t="str">
        <f>IF(F2="","",IF(ISERROR(VLOOKUP(F2,Athletes!$A:$B,2,FALSE)),"?",VLOOKUP(F2,Athletes!$A:$B,2,FALSE)))</f>
        <v>Lily Danreuther</v>
      </c>
      <c r="G3" s="26" t="str">
        <f>IF(G2="","",IF(ISERROR(VLOOKUP(G2,Athletes!$A:$B,2,FALSE)),"?",VLOOKUP(G2,Athletes!$A:$B,2,FALSE)))</f>
        <v>Mae Hardy</v>
      </c>
      <c r="H3" s="26" t="str">
        <f>IF(H2="","",IF(ISERROR(VLOOKUP(H2,Athletes!$A:$B,2,FALSE)),"?",VLOOKUP(H2,Athletes!$A:$B,2,FALSE)))</f>
        <v>Kyon Barnett</v>
      </c>
      <c r="I3" s="56" t="str">
        <f>IF(I2="","",IF(ISERROR(VLOOKUP(I2,Athletes!$A:$B,2,FALSE)),"?",VLOOKUP(I2,Athletes!$A:$B,2,FALSE)))</f>
        <v>Anna Stangroom</v>
      </c>
      <c r="J3" s="42"/>
      <c r="K3" s="63"/>
      <c r="L3" s="26"/>
      <c r="M3" s="26"/>
      <c r="N3" s="26"/>
      <c r="O3" s="26"/>
      <c r="P3" s="26"/>
      <c r="Q3" s="36"/>
      <c r="R3" s="20"/>
      <c r="S3" s="20"/>
      <c r="T3" s="20"/>
      <c r="U3" s="20"/>
      <c r="V3" s="20"/>
      <c r="W3" s="20"/>
      <c r="X3" s="20"/>
      <c r="Y3" s="20"/>
    </row>
    <row r="4" spans="1:25" ht="14.4" x14ac:dyDescent="0.25">
      <c r="A4" s="83"/>
      <c r="B4" s="83"/>
      <c r="C4" s="26" t="str">
        <f>IF(C2="","",IF(ISERROR(VLOOKUP(C2,Athletes!$A:$C,3,FALSE)),"?",VLOOKUP(C2,Athletes!$A:$C,3,FALSE)))</f>
        <v>Worthing</v>
      </c>
      <c r="D4" s="26" t="str">
        <f>IF(D2="","",IF(ISERROR(VLOOKUP(D2,Athletes!$A:$C,3,FALSE)),"?",VLOOKUP(D2,Athletes!$A:$C,3,FALSE)))</f>
        <v>Crawley</v>
      </c>
      <c r="E4" s="26" t="str">
        <f>IF(E2="","",IF(ISERROR(VLOOKUP(E2,Athletes!$A:$C,3,FALSE)),"?",VLOOKUP(E2,Athletes!$A:$C,3,FALSE)))</f>
        <v>Horsham</v>
      </c>
      <c r="F4" s="26" t="str">
        <f>IF(F2="","",IF(ISERROR(VLOOKUP(F2,Athletes!$A:$C,3,FALSE)),"?",VLOOKUP(F2,Athletes!$A:$C,3,FALSE)))</f>
        <v>Phoenix</v>
      </c>
      <c r="G4" s="26" t="str">
        <f>IF(G2="","",IF(ISERROR(VLOOKUP(G2,Athletes!$A:$C,3,FALSE)),"?",VLOOKUP(G2,Athletes!$A:$C,3,FALSE)))</f>
        <v>Brighton</v>
      </c>
      <c r="H4" s="26" t="str">
        <f>IF(H2="","",IF(ISERROR(VLOOKUP(H2,Athletes!$A:$C,3,FALSE)),"?",VLOOKUP(H2,Athletes!$A:$C,3,FALSE)))</f>
        <v>Lewes</v>
      </c>
      <c r="I4" s="26" t="str">
        <f>IF(I2="","",IF(ISERROR(VLOOKUP(I2,Athletes!$A:$C,3,FALSE)),"?",VLOOKUP(I2,Athletes!$A:$C,3,FALSE)))</f>
        <v>Chichester</v>
      </c>
      <c r="J4" s="42"/>
      <c r="K4" s="63"/>
      <c r="L4" s="26"/>
      <c r="M4" s="26"/>
      <c r="N4" s="26"/>
      <c r="O4" s="26"/>
      <c r="P4" s="26"/>
      <c r="Q4" s="36"/>
      <c r="R4" s="20"/>
      <c r="S4" s="20"/>
      <c r="T4" s="20"/>
      <c r="U4" s="20"/>
      <c r="V4" s="20"/>
      <c r="W4" s="20"/>
      <c r="X4" s="20"/>
      <c r="Y4" s="20"/>
    </row>
    <row r="5" spans="1:25" ht="14.4" x14ac:dyDescent="0.25">
      <c r="A5" s="83"/>
      <c r="B5" s="84"/>
      <c r="C5" s="57">
        <v>26.1</v>
      </c>
      <c r="D5" s="57">
        <v>26.5</v>
      </c>
      <c r="E5" s="57">
        <v>26.9</v>
      </c>
      <c r="F5" s="57">
        <v>26.9</v>
      </c>
      <c r="G5" s="57">
        <v>27.1</v>
      </c>
      <c r="H5" s="57">
        <v>30.1</v>
      </c>
      <c r="I5" s="58">
        <v>30.3</v>
      </c>
      <c r="J5" s="43"/>
      <c r="K5" s="64">
        <f>IF(ISERROR(MATCH(K$1,$S2:$Y2,0)),"",8-MATCH(K$1,$S2:$Y2,0))</f>
        <v>3</v>
      </c>
      <c r="L5" s="29">
        <f t="shared" ref="L5:Q5" si="0">IF(ISERROR(MATCH(L$1,$S2:$Y2,0)),"",8-MATCH(L$1,$S2:$Y2,0))</f>
        <v>6</v>
      </c>
      <c r="M5" s="29">
        <f t="shared" si="0"/>
        <v>1</v>
      </c>
      <c r="N5" s="29">
        <f t="shared" si="0"/>
        <v>5</v>
      </c>
      <c r="O5" s="29">
        <f t="shared" si="0"/>
        <v>2</v>
      </c>
      <c r="P5" s="29">
        <f t="shared" si="0"/>
        <v>4</v>
      </c>
      <c r="Q5" s="38">
        <f t="shared" si="0"/>
        <v>7</v>
      </c>
      <c r="R5" s="17"/>
      <c r="S5" s="20"/>
      <c r="T5" s="20"/>
      <c r="U5" s="20"/>
      <c r="V5" s="20"/>
      <c r="W5" s="20"/>
      <c r="X5" s="20"/>
      <c r="Y5" s="20"/>
    </row>
    <row r="6" spans="1:25" ht="14.4" x14ac:dyDescent="0.25">
      <c r="A6" s="83"/>
      <c r="B6" s="83" t="s">
        <v>18</v>
      </c>
      <c r="C6" s="27">
        <v>79</v>
      </c>
      <c r="D6" s="27">
        <v>248</v>
      </c>
      <c r="E6" s="27">
        <v>208</v>
      </c>
      <c r="F6" s="27">
        <v>25</v>
      </c>
      <c r="G6" s="27"/>
      <c r="H6" s="27"/>
      <c r="I6" s="27"/>
      <c r="J6" s="43"/>
      <c r="K6" s="26"/>
      <c r="L6" s="26"/>
      <c r="M6" s="26"/>
      <c r="N6" s="26"/>
      <c r="O6" s="26"/>
      <c r="P6" s="26"/>
      <c r="Q6" s="36"/>
      <c r="R6" s="20"/>
      <c r="S6" s="20" t="str" cm="1">
        <f t="array" ref="S6">IF(C6="","",INDEX($K$1:$Q$1,ROUNDUP(C6/40,0)))</f>
        <v>Crawley</v>
      </c>
      <c r="T6" s="20" t="str" cm="1">
        <f t="array" ref="T6">IF(D6="","",INDEX($K$1:$Q$1,ROUNDUP(D6/40,0)))</f>
        <v>Worthing</v>
      </c>
      <c r="U6" s="20" t="str" cm="1">
        <f t="array" ref="U6">IF(E6="","",INDEX($K$1:$Q$1,ROUNDUP(E6/40,0)))</f>
        <v>Phoenix</v>
      </c>
      <c r="V6" s="20" t="str" cm="1">
        <f t="array" ref="V6">IF(F6="","",INDEX($K$1:$Q$1,ROUNDUP(F6/40,0)))</f>
        <v>Brighton</v>
      </c>
      <c r="W6" s="20" t="str" cm="1">
        <f t="array" ref="W6">IF(G6="","",INDEX($K$1:$Q$1,ROUNDUP(G6/40,0)))</f>
        <v/>
      </c>
      <c r="X6" s="20" t="str" cm="1">
        <f t="array" ref="X6">IF(H6="","",INDEX($K$1:$Q$1,ROUNDUP(H6/40,0)))</f>
        <v/>
      </c>
      <c r="Y6" s="20" t="str" cm="1">
        <f t="array" ref="Y6">IF(I6="","",INDEX($K$1:$Q$1,ROUNDUP(I6/40,0)))</f>
        <v/>
      </c>
    </row>
    <row r="7" spans="1:25" ht="14.4" x14ac:dyDescent="0.25">
      <c r="A7" s="83"/>
      <c r="B7" s="83"/>
      <c r="C7" s="26" t="str">
        <f>IF(C6="","",IF(ISERROR(VLOOKUP(C6,Athletes!$A:$B,2,FALSE)),"?",VLOOKUP(C6,Athletes!$A:$B,2,FALSE)))</f>
        <v>Molly Jones</v>
      </c>
      <c r="D7" s="26" t="str">
        <f>IF(D6="","",IF(ISERROR(VLOOKUP(D6,Athletes!$A:$B,2,FALSE)),"?",VLOOKUP(D6,Athletes!$A:$B,2,FALSE)))</f>
        <v>Grace Shearing</v>
      </c>
      <c r="E7" s="26" t="str">
        <f>IF(E6="","",IF(ISERROR(VLOOKUP(E6,Athletes!$A:$B,2,FALSE)),"?",VLOOKUP(E6,Athletes!$A:$B,2,FALSE)))</f>
        <v>Lily Milton</v>
      </c>
      <c r="F7" s="26" t="str">
        <f>IF(F6="","",IF(ISERROR(VLOOKUP(F6,Athletes!$A:$B,2,FALSE)),"?",VLOOKUP(F6,Athletes!$A:$B,2,FALSE)))</f>
        <v>Naomi Barwis</v>
      </c>
      <c r="G7" s="26" t="str">
        <f>IF(G6="","",IF(ISERROR(VLOOKUP(G6,Athletes!$A:$B,2,FALSE)),"?",VLOOKUP(G6,Athletes!$A:$B,2,FALSE)))</f>
        <v/>
      </c>
      <c r="H7" s="26" t="str">
        <f>IF(H6="","",IF(ISERROR(VLOOKUP(H6,Athletes!$A:$B,2,FALSE)),"?",VLOOKUP(H6,Athletes!$A:$B,2,FALSE)))</f>
        <v/>
      </c>
      <c r="I7" s="56" t="str">
        <f>IF(I6="","",IF(ISERROR(VLOOKUP(I6,Athletes!$A:$B,2,FALSE)),"?",VLOOKUP(I6,Athletes!$A:$B,2,FALSE)))</f>
        <v/>
      </c>
      <c r="J7" s="43"/>
      <c r="K7" s="26"/>
      <c r="L7" s="26"/>
      <c r="M7" s="26"/>
      <c r="N7" s="26"/>
      <c r="O7" s="26"/>
      <c r="P7" s="26"/>
      <c r="Q7" s="36"/>
      <c r="R7" s="20"/>
      <c r="S7" s="20"/>
      <c r="T7" s="20"/>
      <c r="U7" s="20"/>
      <c r="V7" s="20"/>
      <c r="W7" s="20"/>
      <c r="X7" s="20"/>
      <c r="Y7" s="20"/>
    </row>
    <row r="8" spans="1:25" ht="14.4" x14ac:dyDescent="0.25">
      <c r="A8" s="83"/>
      <c r="B8" s="83"/>
      <c r="C8" s="26" t="str">
        <f>IF(C6="","",IF(ISERROR(VLOOKUP(C6,Athletes!$A:$C,3,FALSE)),"?",VLOOKUP(C6,Athletes!$A:$C,3,FALSE)))</f>
        <v>Crawley</v>
      </c>
      <c r="D8" s="26" t="str">
        <f>IF(D6="","",IF(ISERROR(VLOOKUP(D6,Athletes!$A:$C,3,FALSE)),"?",VLOOKUP(D6,Athletes!$A:$C,3,FALSE)))</f>
        <v>Worthing</v>
      </c>
      <c r="E8" s="26" t="str">
        <f>IF(E6="","",IF(ISERROR(VLOOKUP(E6,Athletes!$A:$C,3,FALSE)),"?",VLOOKUP(E6,Athletes!$A:$C,3,FALSE)))</f>
        <v>Phoenix</v>
      </c>
      <c r="F8" s="26" t="str">
        <f>IF(F6="","",IF(ISERROR(VLOOKUP(F6,Athletes!$A:$C,3,FALSE)),"?",VLOOKUP(F6,Athletes!$A:$C,3,FALSE)))</f>
        <v>Brighton</v>
      </c>
      <c r="G8" s="26" t="str">
        <f>IF(G6="","",IF(ISERROR(VLOOKUP(G6,Athletes!$A:$C,3,FALSE)),"?",VLOOKUP(G6,Athletes!$A:$C,3,FALSE)))</f>
        <v/>
      </c>
      <c r="H8" s="26"/>
      <c r="I8" s="26"/>
      <c r="J8" s="43"/>
      <c r="K8" s="26"/>
      <c r="L8" s="26"/>
      <c r="M8" s="26"/>
      <c r="N8" s="26"/>
      <c r="O8" s="26"/>
      <c r="P8" s="26"/>
      <c r="Q8" s="36"/>
      <c r="R8" s="20"/>
      <c r="S8" s="20"/>
      <c r="T8" s="20"/>
      <c r="U8" s="20"/>
      <c r="V8" s="20"/>
      <c r="W8" s="20"/>
      <c r="X8" s="20"/>
      <c r="Y8" s="20"/>
    </row>
    <row r="9" spans="1:25" ht="14.4" x14ac:dyDescent="0.25">
      <c r="A9" s="84"/>
      <c r="B9" s="84"/>
      <c r="C9" s="28">
        <v>26.8</v>
      </c>
      <c r="D9" s="28">
        <v>27.8</v>
      </c>
      <c r="E9" s="28">
        <v>28.8</v>
      </c>
      <c r="F9" s="28">
        <v>29.6</v>
      </c>
      <c r="G9" s="28"/>
      <c r="H9" s="28"/>
      <c r="I9" s="28"/>
      <c r="J9" s="44"/>
      <c r="K9" s="29">
        <f>IF(ISERROR(MATCH(K$1,$S6:$Y6,0)),"",8-MATCH(K$1,$S6:$Y6,0))</f>
        <v>4</v>
      </c>
      <c r="L9" s="29">
        <f t="shared" ref="L9:Q9" si="1">IF(ISERROR(MATCH(L$1,$S6:$Y6,0)),"",8-MATCH(L$1,$S6:$Y6,0))</f>
        <v>7</v>
      </c>
      <c r="M9" s="29" t="str">
        <f t="shared" si="1"/>
        <v/>
      </c>
      <c r="N9" s="29" t="str">
        <f t="shared" si="1"/>
        <v/>
      </c>
      <c r="O9" s="29" t="str">
        <f t="shared" si="1"/>
        <v/>
      </c>
      <c r="P9" s="29">
        <f t="shared" si="1"/>
        <v>5</v>
      </c>
      <c r="Q9" s="38">
        <f t="shared" si="1"/>
        <v>6</v>
      </c>
      <c r="R9" s="17"/>
      <c r="S9" s="20"/>
      <c r="T9" s="20"/>
      <c r="U9" s="20"/>
      <c r="V9" s="20"/>
      <c r="W9" s="20"/>
      <c r="X9" s="20"/>
      <c r="Y9" s="20"/>
    </row>
    <row r="10" spans="1:25" ht="14.4" x14ac:dyDescent="0.25">
      <c r="A10" s="85" t="s">
        <v>19</v>
      </c>
      <c r="B10" s="85" t="s">
        <v>17</v>
      </c>
      <c r="C10" s="31">
        <v>243</v>
      </c>
      <c r="D10" s="31">
        <v>78</v>
      </c>
      <c r="E10" s="31">
        <v>217</v>
      </c>
      <c r="F10" s="31">
        <v>33</v>
      </c>
      <c r="G10" s="31">
        <v>144</v>
      </c>
      <c r="H10" s="31">
        <v>83</v>
      </c>
      <c r="I10" s="59">
        <v>163</v>
      </c>
      <c r="J10" s="45"/>
      <c r="K10" s="62"/>
      <c r="L10" s="32"/>
      <c r="M10" s="32"/>
      <c r="N10" s="32"/>
      <c r="O10" s="32"/>
      <c r="P10" s="32"/>
      <c r="Q10" s="39"/>
      <c r="R10" s="20"/>
      <c r="S10" s="20" t="str" cm="1">
        <f t="array" ref="S10">IF(C10="","",INDEX($K$1:$Q$1,ROUNDUP(C10/40,0)))</f>
        <v>Worthing</v>
      </c>
      <c r="T10" s="20" t="str" cm="1">
        <f t="array" ref="T10">IF(D10="","",INDEX($K$1:$Q$1,ROUNDUP(D10/40,0)))</f>
        <v>Crawley</v>
      </c>
      <c r="U10" s="20" t="str" cm="1">
        <f t="array" ref="U10">IF(E10="","",INDEX($K$1:$Q$1,ROUNDUP(E10/40,0)))</f>
        <v>Phoenix</v>
      </c>
      <c r="V10" s="20" t="str" cm="1">
        <f t="array" ref="V10">IF(F10="","",INDEX($K$1:$Q$1,ROUNDUP(F10/40,0)))</f>
        <v>Brighton</v>
      </c>
      <c r="W10" s="20" t="str" cm="1">
        <f t="array" ref="W10">IF(G10="","",INDEX($K$1:$Q$1,ROUNDUP(G10/40,0)))</f>
        <v>Horsham</v>
      </c>
      <c r="X10" s="20" t="str" cm="1">
        <f t="array" ref="X10">IF(H10="","",INDEX($K$1:$Q$1,ROUNDUP(H10/40,0)))</f>
        <v>Chichester</v>
      </c>
      <c r="Y10" s="20" t="str" cm="1">
        <f t="array" ref="Y10">IF(I10="","",INDEX($K$1:$Q$1,ROUNDUP(I10/40,0)))</f>
        <v>Lewes</v>
      </c>
    </row>
    <row r="11" spans="1:25" ht="14.4" x14ac:dyDescent="0.25">
      <c r="A11" s="86"/>
      <c r="B11" s="86"/>
      <c r="C11" s="26" t="str">
        <f>IF(C10="","",IF(ISERROR(VLOOKUP(C10,Athletes!$A:$B,2,FALSE)),"?",VLOOKUP(C10,Athletes!$A:$B,2,FALSE)))</f>
        <v>Edie Holmes</v>
      </c>
      <c r="D11" s="26" t="str">
        <f>IF(D10="","",IF(ISERROR(VLOOKUP(D10,Athletes!$A:$B,2,FALSE)),"?",VLOOKUP(D10,Athletes!$A:$B,2,FALSE)))</f>
        <v>Emma Harrison</v>
      </c>
      <c r="E11" s="26" t="str">
        <f>IF(E10="","",IF(ISERROR(VLOOKUP(E10,Athletes!$A:$B,2,FALSE)),"?",VLOOKUP(E10,Athletes!$A:$B,2,FALSE)))</f>
        <v>Rosa Howie</v>
      </c>
      <c r="F11" s="26" t="str">
        <f>IF(F10="","",IF(ISERROR(VLOOKUP(F10,Athletes!$A:$B,2,FALSE)),"?",VLOOKUP(F10,Athletes!$A:$B,2,FALSE)))</f>
        <v>Nicole Bleasdale</v>
      </c>
      <c r="G11" s="26" t="str">
        <f>IF(G10="","",IF(ISERROR(VLOOKUP(G10,Athletes!$A:$B,2,FALSE)),"?",VLOOKUP(G10,Athletes!$A:$B,2,FALSE)))</f>
        <v>Lily-Mae  Carter</v>
      </c>
      <c r="H11" s="26" t="str">
        <f>IF(H10="","",IF(ISERROR(VLOOKUP(H10,Athletes!$A:$B,2,FALSE)),"?",VLOOKUP(H10,Athletes!$A:$B,2,FALSE)))</f>
        <v>Anna Stangroom</v>
      </c>
      <c r="I11" s="56" t="str">
        <f>IF(I10="","",IF(ISERROR(VLOOKUP(I10,Athletes!$A:$B,2,FALSE)),"?",VLOOKUP(I10,Athletes!$A:$B,2,FALSE)))</f>
        <v>Lilja Basu</v>
      </c>
      <c r="J11" s="43"/>
      <c r="K11" s="63"/>
      <c r="L11" s="26"/>
      <c r="M11" s="26"/>
      <c r="N11" s="26"/>
      <c r="O11" s="26"/>
      <c r="P11" s="26"/>
      <c r="Q11" s="36"/>
      <c r="R11" s="20"/>
      <c r="S11" s="20"/>
      <c r="T11" s="20"/>
      <c r="U11" s="20"/>
      <c r="V11" s="20"/>
      <c r="W11" s="20"/>
      <c r="X11" s="20"/>
      <c r="Y11" s="20"/>
    </row>
    <row r="12" spans="1:25" ht="14.4" x14ac:dyDescent="0.25">
      <c r="A12" s="86"/>
      <c r="B12" s="86"/>
      <c r="C12" s="26" t="str">
        <f>IF(C10="","",IF(ISERROR(VLOOKUP(C10,Athletes!$A:$C,3,FALSE)),"?",VLOOKUP(C10,Athletes!$A:$C,3,FALSE)))</f>
        <v>Worthing</v>
      </c>
      <c r="D12" s="26" t="str">
        <f>IF(D10="","",IF(ISERROR(VLOOKUP(D10,Athletes!$A:$C,3,FALSE)),"?",VLOOKUP(D10,Athletes!$A:$C,3,FALSE)))</f>
        <v>Crawley</v>
      </c>
      <c r="E12" s="26" t="str">
        <f>IF(E10="","",IF(ISERROR(VLOOKUP(E10,Athletes!$A:$C,3,FALSE)),"?",VLOOKUP(E10,Athletes!$A:$C,3,FALSE)))</f>
        <v>Phoenix</v>
      </c>
      <c r="F12" s="26" t="str">
        <f>IF(F10="","",IF(ISERROR(VLOOKUP(F10,Athletes!$A:$C,3,FALSE)),"?",VLOOKUP(F10,Athletes!$A:$C,3,FALSE)))</f>
        <v>Brighton</v>
      </c>
      <c r="G12" s="26" t="str">
        <f>IF(G10="","",IF(ISERROR(VLOOKUP(G10,Athletes!$A:$C,3,FALSE)),"?",VLOOKUP(G10,Athletes!$A:$C,3,FALSE)))</f>
        <v>Horsham</v>
      </c>
      <c r="H12" s="26" t="str">
        <f>IF(H10="","",IF(ISERROR(VLOOKUP(H10,Athletes!$A:$C,3,FALSE)),"?",VLOOKUP(H10,Athletes!$A:$C,3,FALSE)))</f>
        <v>Chichester</v>
      </c>
      <c r="I12" s="26" t="str">
        <f>IF(I10="","",IF(ISERROR(VLOOKUP(I10,Athletes!$A:$C,3,FALSE)),"?",VLOOKUP(I10,Athletes!$A:$C,3,FALSE)))</f>
        <v>Lewes</v>
      </c>
      <c r="J12" s="43"/>
      <c r="K12" s="63"/>
      <c r="L12" s="26"/>
      <c r="M12" s="26"/>
      <c r="N12" s="26"/>
      <c r="O12" s="26"/>
      <c r="P12" s="26"/>
      <c r="Q12" s="36"/>
      <c r="R12" s="20"/>
      <c r="S12" s="20"/>
      <c r="T12" s="20"/>
      <c r="U12" s="20"/>
      <c r="V12" s="20"/>
      <c r="W12" s="20"/>
      <c r="X12" s="20"/>
      <c r="Y12" s="20"/>
    </row>
    <row r="13" spans="1:25" ht="14.4" x14ac:dyDescent="0.25">
      <c r="A13" s="86"/>
      <c r="B13" s="87"/>
      <c r="C13" s="28">
        <v>55.5</v>
      </c>
      <c r="D13" s="28">
        <v>56.6</v>
      </c>
      <c r="E13" s="28">
        <v>56.6</v>
      </c>
      <c r="F13" s="28">
        <v>60.1</v>
      </c>
      <c r="G13" s="28">
        <v>61.4</v>
      </c>
      <c r="H13" s="28">
        <v>64.3</v>
      </c>
      <c r="I13" s="60">
        <v>65.7</v>
      </c>
      <c r="J13" s="43"/>
      <c r="K13" s="64">
        <f>IF(ISERROR(MATCH(K$1,$S10:$Y10,0)),"",8-MATCH(K$1,$S10:$Y10,0))</f>
        <v>4</v>
      </c>
      <c r="L13" s="29">
        <f t="shared" ref="L13:Q13" si="2">IF(ISERROR(MATCH(L$1,$S10:$Y10,0)),"",8-MATCH(L$1,$S10:$Y10,0))</f>
        <v>6</v>
      </c>
      <c r="M13" s="29">
        <f t="shared" si="2"/>
        <v>2</v>
      </c>
      <c r="N13" s="29">
        <f t="shared" si="2"/>
        <v>3</v>
      </c>
      <c r="O13" s="29">
        <f t="shared" si="2"/>
        <v>1</v>
      </c>
      <c r="P13" s="29">
        <f t="shared" si="2"/>
        <v>5</v>
      </c>
      <c r="Q13" s="38">
        <f t="shared" si="2"/>
        <v>7</v>
      </c>
      <c r="R13" s="17"/>
      <c r="S13" s="20"/>
      <c r="T13" s="20"/>
      <c r="U13" s="20"/>
      <c r="V13" s="20"/>
      <c r="W13" s="20"/>
      <c r="X13" s="20"/>
      <c r="Y13" s="20"/>
    </row>
    <row r="14" spans="1:25" ht="14.4" x14ac:dyDescent="0.25">
      <c r="A14" s="86"/>
      <c r="B14" s="86" t="s">
        <v>18</v>
      </c>
      <c r="C14" s="27">
        <v>211</v>
      </c>
      <c r="D14" s="27">
        <v>248</v>
      </c>
      <c r="E14" s="27">
        <v>35</v>
      </c>
      <c r="F14" s="27">
        <v>158</v>
      </c>
      <c r="G14" s="27">
        <v>76</v>
      </c>
      <c r="H14" s="27"/>
      <c r="I14" s="27"/>
      <c r="J14" s="43"/>
      <c r="K14" s="26"/>
      <c r="L14" s="26"/>
      <c r="M14" s="26"/>
      <c r="N14" s="26"/>
      <c r="O14" s="26"/>
      <c r="P14" s="26"/>
      <c r="Q14" s="36"/>
      <c r="R14" s="20"/>
      <c r="S14" s="20" t="str" cm="1">
        <f t="array" ref="S14">IF(C14="","",INDEX($K$1:$Q$1,ROUNDUP(C14/40,0)))</f>
        <v>Phoenix</v>
      </c>
      <c r="T14" s="20" t="str" cm="1">
        <f t="array" ref="T14">IF(D14="","",INDEX($K$1:$Q$1,ROUNDUP(D14/40,0)))</f>
        <v>Worthing</v>
      </c>
      <c r="U14" s="20" t="str" cm="1">
        <f t="array" ref="U14">IF(E14="","",INDEX($K$1:$Q$1,ROUNDUP(E14/40,0)))</f>
        <v>Brighton</v>
      </c>
      <c r="V14" s="20" t="str" cm="1">
        <f t="array" ref="V14">IF(F14="","",INDEX($K$1:$Q$1,ROUNDUP(F14/40,0)))</f>
        <v>Horsham</v>
      </c>
      <c r="W14" s="20" t="str" cm="1">
        <f t="array" ref="W14">IF(G14="","",INDEX($K$1:$Q$1,ROUNDUP(G14/40,0)))</f>
        <v>Crawley</v>
      </c>
      <c r="X14" s="20" t="str" cm="1">
        <f t="array" ref="X14">IF(H14="","",INDEX($K$1:$Q$1,ROUNDUP(H14/40,0)))</f>
        <v/>
      </c>
      <c r="Y14" s="20" t="str" cm="1">
        <f t="array" ref="Y14">IF(I14="","",INDEX($K$1:$Q$1,ROUNDUP(I14/40,0)))</f>
        <v/>
      </c>
    </row>
    <row r="15" spans="1:25" ht="14.4" x14ac:dyDescent="0.25">
      <c r="A15" s="86"/>
      <c r="B15" s="86"/>
      <c r="C15" s="26" t="str">
        <f>IF(C14="","",IF(ISERROR(VLOOKUP(C14,Athletes!$A:$B,2,FALSE)),"?",VLOOKUP(C14,Athletes!$A:$B,2,FALSE)))</f>
        <v>Jahnvi Choksi</v>
      </c>
      <c r="D15" s="26" t="str">
        <f>IF(D14="","",IF(ISERROR(VLOOKUP(D14,Athletes!$A:$B,2,FALSE)),"?",VLOOKUP(D14,Athletes!$A:$B,2,FALSE)))</f>
        <v>Grace Shearing</v>
      </c>
      <c r="E15" s="26" t="str">
        <f>IF(E14="","",IF(ISERROR(VLOOKUP(E14,Athletes!$A:$B,2,FALSE)),"?",VLOOKUP(E14,Athletes!$A:$B,2,FALSE)))</f>
        <v>Mae Hardy</v>
      </c>
      <c r="F15" s="26" t="str">
        <f>IF(F14="","",IF(ISERROR(VLOOKUP(F14,Athletes!$A:$B,2,FALSE)),"?",VLOOKUP(F14,Athletes!$A:$B,2,FALSE)))</f>
        <v>Niamh Mason</v>
      </c>
      <c r="G15" s="26" t="str">
        <f>IF(G14="","",IF(ISERROR(VLOOKUP(G14,Athletes!$A:$B,2,FALSE)),"?",VLOOKUP(G14,Athletes!$A:$B,2,FALSE)))</f>
        <v>Sienna Constable</v>
      </c>
      <c r="H15" s="26" t="str">
        <f>IF(H14="","",IF(ISERROR(VLOOKUP(H14,Athletes!$A:$B,2,FALSE)),"?",VLOOKUP(H14,Athletes!$A:$B,2,FALSE)))</f>
        <v/>
      </c>
      <c r="I15" s="56" t="str">
        <f>IF(I14="","",IF(ISERROR(VLOOKUP(I14,Athletes!$A:$B,2,FALSE)),"?",VLOOKUP(I14,Athletes!$A:$B,2,FALSE)))</f>
        <v/>
      </c>
      <c r="J15" s="43"/>
      <c r="K15" s="26"/>
      <c r="L15" s="26"/>
      <c r="M15" s="26"/>
      <c r="N15" s="26"/>
      <c r="O15" s="26"/>
      <c r="P15" s="26"/>
      <c r="Q15" s="36"/>
      <c r="R15" s="20"/>
      <c r="S15" s="20"/>
      <c r="T15" s="20"/>
      <c r="U15" s="20"/>
      <c r="V15" s="20"/>
      <c r="W15" s="20"/>
      <c r="X15" s="20"/>
      <c r="Y15" s="20"/>
    </row>
    <row r="16" spans="1:25" ht="14.4" x14ac:dyDescent="0.25">
      <c r="A16" s="86"/>
      <c r="B16" s="86"/>
      <c r="C16" s="26" t="str">
        <f>IF(C14="","",IF(ISERROR(VLOOKUP(C14,Athletes!$A:$C,3,FALSE)),"?",VLOOKUP(C14,Athletes!$A:$C,3,FALSE)))</f>
        <v>Phoenix</v>
      </c>
      <c r="D16" s="26" t="str">
        <f>IF(D14="","",IF(ISERROR(VLOOKUP(D14,Athletes!$A:$C,3,FALSE)),"?",VLOOKUP(D14,Athletes!$A:$C,3,FALSE)))</f>
        <v>Worthing</v>
      </c>
      <c r="E16" s="26" t="str">
        <f>IF(E14="","",IF(ISERROR(VLOOKUP(E14,Athletes!$A:$C,3,FALSE)),"?",VLOOKUP(E14,Athletes!$A:$C,3,FALSE)))</f>
        <v>Brighton</v>
      </c>
      <c r="F16" s="26" t="str">
        <f>IF(F14="","",IF(ISERROR(VLOOKUP(F14,Athletes!$A:$C,3,FALSE)),"?",VLOOKUP(F14,Athletes!$A:$C,3,FALSE)))</f>
        <v>Horsham</v>
      </c>
      <c r="G16" s="26" t="str">
        <f>IF(G14="","",IF(ISERROR(VLOOKUP(G14,Athletes!$A:$C,3,FALSE)),"?",VLOOKUP(G14,Athletes!$A:$C,3,FALSE)))</f>
        <v>Crawley</v>
      </c>
      <c r="H16" s="26"/>
      <c r="I16" s="26"/>
      <c r="J16" s="43"/>
      <c r="K16" s="26"/>
      <c r="L16" s="26"/>
      <c r="M16" s="26"/>
      <c r="N16" s="26"/>
      <c r="O16" s="26"/>
      <c r="P16" s="26"/>
      <c r="Q16" s="36"/>
      <c r="R16" s="20"/>
      <c r="S16" s="20"/>
      <c r="T16" s="20"/>
      <c r="U16" s="20"/>
      <c r="V16" s="20"/>
      <c r="W16" s="20"/>
      <c r="X16" s="20"/>
      <c r="Y16" s="20"/>
    </row>
    <row r="17" spans="1:25" ht="14.4" x14ac:dyDescent="0.25">
      <c r="A17" s="87"/>
      <c r="B17" s="87"/>
      <c r="C17" s="28">
        <v>56.8</v>
      </c>
      <c r="D17" s="28">
        <v>57.7</v>
      </c>
      <c r="E17" s="28">
        <v>58.5</v>
      </c>
      <c r="F17" s="28">
        <v>59.3</v>
      </c>
      <c r="G17" s="28">
        <v>62</v>
      </c>
      <c r="H17" s="28"/>
      <c r="I17" s="28"/>
      <c r="J17" s="44"/>
      <c r="K17" s="29">
        <f>IF(ISERROR(MATCH(K$1,$S14:$Y14,0)),"",8-MATCH(K$1,$S14:$Y14,0))</f>
        <v>5</v>
      </c>
      <c r="L17" s="29">
        <f t="shared" ref="L17:Q17" si="3">IF(ISERROR(MATCH(L$1,$S14:$Y14,0)),"",8-MATCH(L$1,$S14:$Y14,0))</f>
        <v>3</v>
      </c>
      <c r="M17" s="29" t="str">
        <f t="shared" si="3"/>
        <v/>
      </c>
      <c r="N17" s="29">
        <f t="shared" si="3"/>
        <v>4</v>
      </c>
      <c r="O17" s="29" t="str">
        <f t="shared" si="3"/>
        <v/>
      </c>
      <c r="P17" s="29">
        <f t="shared" si="3"/>
        <v>7</v>
      </c>
      <c r="Q17" s="38">
        <f t="shared" si="3"/>
        <v>6</v>
      </c>
      <c r="R17" s="17"/>
      <c r="S17" s="20"/>
      <c r="T17" s="20"/>
      <c r="U17" s="20"/>
      <c r="V17" s="20"/>
      <c r="W17" s="20"/>
      <c r="X17" s="20"/>
      <c r="Y17" s="20"/>
    </row>
    <row r="18" spans="1:25" ht="14.4" x14ac:dyDescent="0.25">
      <c r="A18" s="85" t="s">
        <v>29</v>
      </c>
      <c r="B18" s="85" t="s">
        <v>17</v>
      </c>
      <c r="C18" s="31">
        <v>79</v>
      </c>
      <c r="D18" s="31">
        <v>36</v>
      </c>
      <c r="E18" s="31">
        <v>216</v>
      </c>
      <c r="F18" s="31">
        <v>163</v>
      </c>
      <c r="G18" s="31"/>
      <c r="H18" s="31"/>
      <c r="I18" s="59"/>
      <c r="J18" s="45"/>
      <c r="K18" s="62"/>
      <c r="L18" s="32"/>
      <c r="M18" s="32"/>
      <c r="N18" s="32"/>
      <c r="O18" s="32"/>
      <c r="P18" s="32"/>
      <c r="Q18" s="39"/>
      <c r="R18" s="20"/>
      <c r="S18" s="20" t="str" cm="1">
        <f t="array" ref="S18">IF(C18="","",INDEX($K$1:$Q$1,ROUNDUP(C18/40,0)))</f>
        <v>Crawley</v>
      </c>
      <c r="T18" s="20" t="str" cm="1">
        <f t="array" ref="T18">IF(D18="","",INDEX($K$1:$Q$1,ROUNDUP(D18/40,0)))</f>
        <v>Brighton</v>
      </c>
      <c r="U18" s="20" t="str" cm="1">
        <f t="array" ref="U18">IF(E18="","",INDEX($K$1:$Q$1,ROUNDUP(E18/40,0)))</f>
        <v>Phoenix</v>
      </c>
      <c r="V18" s="20" t="str" cm="1">
        <f t="array" ref="V18">IF(F18="","",INDEX($K$1:$Q$1,ROUNDUP(F18/40,0)))</f>
        <v>Lewes</v>
      </c>
      <c r="W18" s="20" t="str" cm="1">
        <f t="array" ref="W18">IF(G18="","",INDEX($K$1:$Q$1,ROUNDUP(G18/40,0)))</f>
        <v/>
      </c>
      <c r="X18" s="20" t="str" cm="1">
        <f t="array" ref="X18">IF(H18="","",INDEX($K$1:$Q$1,ROUNDUP(H18/40,0)))</f>
        <v/>
      </c>
      <c r="Y18" s="20" t="str" cm="1">
        <f t="array" ref="Y18">IF(I18="","",INDEX($K$1:$Q$1,ROUNDUP(I18/40,0)))</f>
        <v/>
      </c>
    </row>
    <row r="19" spans="1:25" ht="14.4" x14ac:dyDescent="0.25">
      <c r="A19" s="86"/>
      <c r="B19" s="86"/>
      <c r="C19" s="26" t="str">
        <f>IF(C18="","",IF(ISERROR(VLOOKUP(C18,Athletes!$A:$B,2,FALSE)),"?",VLOOKUP(C18,Athletes!$A:$B,2,FALSE)))</f>
        <v>Molly Jones</v>
      </c>
      <c r="D19" s="26" t="str">
        <f>IF(D18="","",IF(ISERROR(VLOOKUP(D18,Athletes!$A:$B,2,FALSE)),"?",VLOOKUP(D18,Athletes!$A:$B,2,FALSE)))</f>
        <v>Isla Pursaill</v>
      </c>
      <c r="E19" s="26" t="str">
        <f>IF(E18="","",IF(ISERROR(VLOOKUP(E18,Athletes!$A:$B,2,FALSE)),"?",VLOOKUP(E18,Athletes!$A:$B,2,FALSE)))</f>
        <v>May Powell</v>
      </c>
      <c r="F19" s="26" t="str">
        <f>IF(F18="","",IF(ISERROR(VLOOKUP(F18,Athletes!$A:$B,2,FALSE)),"?",VLOOKUP(F18,Athletes!$A:$B,2,FALSE)))</f>
        <v>Lilja Basu</v>
      </c>
      <c r="G19" s="26" t="str">
        <f>IF(G18="","",IF(ISERROR(VLOOKUP(G18,Athletes!$A:$B,2,FALSE)),"?",VLOOKUP(G18,Athletes!$A:$B,2,FALSE)))</f>
        <v/>
      </c>
      <c r="H19" s="26" t="str">
        <f>IF(H18="","",IF(ISERROR(VLOOKUP(H18,Athletes!$A:$B,2,FALSE)),"?",VLOOKUP(H18,Athletes!$A:$B,2,FALSE)))</f>
        <v/>
      </c>
      <c r="I19" s="56" t="str">
        <f>IF(I18="","",IF(ISERROR(VLOOKUP(I18,Athletes!$A:$B,2,FALSE)),"?",VLOOKUP(I18,Athletes!$A:$B,2,FALSE)))</f>
        <v/>
      </c>
      <c r="J19" s="43"/>
      <c r="K19" s="63"/>
      <c r="L19" s="26"/>
      <c r="M19" s="26"/>
      <c r="N19" s="26"/>
      <c r="O19" s="26"/>
      <c r="P19" s="26"/>
      <c r="Q19" s="36"/>
      <c r="R19" s="20"/>
      <c r="S19" s="20"/>
      <c r="T19" s="20"/>
      <c r="U19" s="20"/>
      <c r="V19" s="20"/>
      <c r="W19" s="20"/>
      <c r="X19" s="20"/>
      <c r="Y19" s="20"/>
    </row>
    <row r="20" spans="1:25" ht="14.4" x14ac:dyDescent="0.25">
      <c r="A20" s="86"/>
      <c r="B20" s="86"/>
      <c r="C20" s="26" t="str">
        <f>IF(C18="","",IF(ISERROR(VLOOKUP(C18,Athletes!$A:$C,3,FALSE)),"?",VLOOKUP(C18,Athletes!$A:$C,3,FALSE)))</f>
        <v>Crawley</v>
      </c>
      <c r="D20" s="26" t="str">
        <f>IF(D18="","",IF(ISERROR(VLOOKUP(D18,Athletes!$A:$C,3,FALSE)),"?",VLOOKUP(D18,Athletes!$A:$C,3,FALSE)))</f>
        <v>Brighton</v>
      </c>
      <c r="E20" s="26" t="str">
        <f>IF(E18="","",IF(ISERROR(VLOOKUP(E18,Athletes!$A:$C,3,FALSE)),"?",VLOOKUP(E18,Athletes!$A:$C,3,FALSE)))</f>
        <v>Phoenix</v>
      </c>
      <c r="F20" s="26" t="str">
        <f>IF(F18="","",IF(ISERROR(VLOOKUP(F18,Athletes!$A:$C,3,FALSE)),"?",VLOOKUP(F18,Athletes!$A:$C,3,FALSE)))</f>
        <v>Lewes</v>
      </c>
      <c r="G20" s="26"/>
      <c r="H20" s="26"/>
      <c r="I20" s="56"/>
      <c r="J20" s="43"/>
      <c r="K20" s="63"/>
      <c r="L20" s="26"/>
      <c r="M20" s="26"/>
      <c r="N20" s="26"/>
      <c r="O20" s="26"/>
      <c r="P20" s="26"/>
      <c r="Q20" s="36"/>
      <c r="R20" s="20"/>
      <c r="S20" s="20"/>
      <c r="T20" s="20"/>
      <c r="U20" s="20"/>
      <c r="V20" s="20"/>
      <c r="W20" s="20"/>
      <c r="X20" s="20"/>
      <c r="Y20" s="20"/>
    </row>
    <row r="21" spans="1:25" ht="14.4" x14ac:dyDescent="0.25">
      <c r="A21" s="86"/>
      <c r="B21" s="87"/>
      <c r="C21" s="28" t="s">
        <v>169</v>
      </c>
      <c r="D21" s="28" t="s">
        <v>170</v>
      </c>
      <c r="E21" s="28" t="s">
        <v>171</v>
      </c>
      <c r="F21" s="28" t="s">
        <v>66</v>
      </c>
      <c r="G21" s="28"/>
      <c r="H21" s="28"/>
      <c r="I21" s="60"/>
      <c r="J21" s="43"/>
      <c r="K21" s="64">
        <f>IF(ISERROR(MATCH(K$1,$S18:$Y18,0)),"",8-MATCH(K$1,$S18:$Y18,0))</f>
        <v>6</v>
      </c>
      <c r="L21" s="29">
        <f t="shared" ref="L21:Q21" si="4">IF(ISERROR(MATCH(L$1,$S18:$Y18,0)),"",8-MATCH(L$1,$S18:$Y18,0))</f>
        <v>7</v>
      </c>
      <c r="M21" s="29" t="str">
        <f t="shared" si="4"/>
        <v/>
      </c>
      <c r="N21" s="29" t="str">
        <f t="shared" si="4"/>
        <v/>
      </c>
      <c r="O21" s="29">
        <f t="shared" si="4"/>
        <v>4</v>
      </c>
      <c r="P21" s="29">
        <f t="shared" si="4"/>
        <v>5</v>
      </c>
      <c r="Q21" s="38" t="str">
        <f t="shared" si="4"/>
        <v/>
      </c>
      <c r="R21" s="17"/>
      <c r="S21" s="20"/>
      <c r="T21" s="20"/>
      <c r="U21" s="20"/>
      <c r="V21" s="20"/>
      <c r="W21" s="20"/>
      <c r="X21" s="20"/>
      <c r="Y21" s="20"/>
    </row>
    <row r="22" spans="1:25" ht="14.4" x14ac:dyDescent="0.25">
      <c r="A22" s="86"/>
      <c r="B22" s="86" t="s">
        <v>18</v>
      </c>
      <c r="C22" s="27">
        <v>74</v>
      </c>
      <c r="D22" s="27">
        <v>33</v>
      </c>
      <c r="E22" s="27">
        <v>208</v>
      </c>
      <c r="F22" s="27"/>
      <c r="G22" s="27"/>
      <c r="H22" s="27"/>
      <c r="I22" s="27"/>
      <c r="J22" s="43"/>
      <c r="K22" s="26"/>
      <c r="L22" s="26"/>
      <c r="M22" s="26"/>
      <c r="N22" s="26"/>
      <c r="O22" s="26"/>
      <c r="P22" s="26"/>
      <c r="Q22" s="36"/>
      <c r="R22" s="20"/>
      <c r="S22" s="20" t="str" cm="1">
        <f t="array" ref="S22">IF(C22="","",INDEX($K$1:$Q$1,ROUNDUP(C22/40,0)))</f>
        <v>Crawley</v>
      </c>
      <c r="T22" s="20" t="str" cm="1">
        <f t="array" ref="T22">IF(D22="","",INDEX($K$1:$Q$1,ROUNDUP(D22/40,0)))</f>
        <v>Brighton</v>
      </c>
      <c r="U22" s="20" t="str" cm="1">
        <f t="array" ref="U22">IF(E22="","",INDEX($K$1:$Q$1,ROUNDUP(E22/40,0)))</f>
        <v>Phoenix</v>
      </c>
      <c r="V22" s="20" t="str" cm="1">
        <f t="array" ref="V22">IF(F22="","",INDEX($K$1:$Q$1,ROUNDUP(F22/40,0)))</f>
        <v/>
      </c>
      <c r="W22" s="20" t="str" cm="1">
        <f t="array" ref="W22">IF(G22="","",INDEX($K$1:$Q$1,ROUNDUP(G22/40,0)))</f>
        <v/>
      </c>
      <c r="X22" s="20" t="str" cm="1">
        <f t="array" ref="X22">IF(H22="","",INDEX($K$1:$Q$1,ROUNDUP(H22/40,0)))</f>
        <v/>
      </c>
      <c r="Y22" s="20" t="str" cm="1">
        <f t="array" ref="Y22">IF(I22="","",INDEX($K$1:$Q$1,ROUNDUP(I22/40,0)))</f>
        <v/>
      </c>
    </row>
    <row r="23" spans="1:25" ht="14.4" x14ac:dyDescent="0.25">
      <c r="A23" s="86"/>
      <c r="B23" s="86"/>
      <c r="C23" s="26" t="str">
        <f>IF(C22="","",IF(ISERROR(VLOOKUP(C22,Athletes!$A:$B,2,FALSE)),"?",VLOOKUP(C22,Athletes!$A:$B,2,FALSE)))</f>
        <v>Dami Atinaro</v>
      </c>
      <c r="D23" s="26" t="str">
        <f>IF(D22="","",IF(ISERROR(VLOOKUP(D22,Athletes!$A:$B,2,FALSE)),"?",VLOOKUP(D22,Athletes!$A:$B,2,FALSE)))</f>
        <v>Nicole Bleasdale</v>
      </c>
      <c r="E23" s="26" t="str">
        <f>IF(E22="","",IF(ISERROR(VLOOKUP(E22,Athletes!$A:$B,2,FALSE)),"?",VLOOKUP(E22,Athletes!$A:$B,2,FALSE)))</f>
        <v>Lily Milton</v>
      </c>
      <c r="F23" s="26" t="str">
        <f>IF(F22="","",IF(ISERROR(VLOOKUP(F22,Athletes!$A:$B,2,FALSE)),"?",VLOOKUP(F22,Athletes!$A:$B,2,FALSE)))</f>
        <v/>
      </c>
      <c r="G23" s="26" t="str">
        <f>IF(G22="","",IF(ISERROR(VLOOKUP(G22,Athletes!$A:$B,2,FALSE)),"?",VLOOKUP(G22,Athletes!$A:$B,2,FALSE)))</f>
        <v/>
      </c>
      <c r="H23" s="26" t="str">
        <f>IF(H22="","",IF(ISERROR(VLOOKUP(H22,Athletes!$A:$B,2,FALSE)),"?",VLOOKUP(H22,Athletes!$A:$B,2,FALSE)))</f>
        <v/>
      </c>
      <c r="I23" s="56" t="str">
        <f>IF(I22="","",IF(ISERROR(VLOOKUP(I22,Athletes!$A:$B,2,FALSE)),"?",VLOOKUP(I22,Athletes!$A:$B,2,FALSE)))</f>
        <v/>
      </c>
      <c r="J23" s="43"/>
      <c r="K23" s="26"/>
      <c r="L23" s="26"/>
      <c r="M23" s="26"/>
      <c r="N23" s="26"/>
      <c r="O23" s="26"/>
      <c r="P23" s="26"/>
      <c r="Q23" s="36"/>
      <c r="R23" s="20"/>
      <c r="S23" s="20"/>
      <c r="T23" s="20"/>
      <c r="U23" s="20"/>
      <c r="V23" s="20"/>
      <c r="W23" s="20"/>
      <c r="X23" s="20"/>
      <c r="Y23" s="20"/>
    </row>
    <row r="24" spans="1:25" ht="14.4" x14ac:dyDescent="0.25">
      <c r="A24" s="86"/>
      <c r="B24" s="86"/>
      <c r="C24" s="26" t="str">
        <f>IF(C22="","",IF(ISERROR(VLOOKUP(C22,Athletes!$A:$C,3,FALSE)),"?",VLOOKUP(C22,Athletes!$A:$C,3,FALSE)))</f>
        <v>Crawley</v>
      </c>
      <c r="D24" s="26" t="str">
        <f>IF(D22="","",IF(ISERROR(VLOOKUP(D22,Athletes!$A:$C,3,FALSE)),"?",VLOOKUP(D22,Athletes!$A:$C,3,FALSE)))</f>
        <v>Brighton</v>
      </c>
      <c r="E24" s="26" t="str">
        <f>IF(E22="","",IF(ISERROR(VLOOKUP(E22,Athletes!$A:$C,3,FALSE)),"?",VLOOKUP(E22,Athletes!$A:$C,3,FALSE)))</f>
        <v>Phoenix</v>
      </c>
      <c r="F24" s="26"/>
      <c r="G24" s="26"/>
      <c r="H24" s="26"/>
      <c r="I24" s="26"/>
      <c r="J24" s="43"/>
      <c r="K24" s="26"/>
      <c r="L24" s="26"/>
      <c r="M24" s="26"/>
      <c r="N24" s="26"/>
      <c r="O24" s="26"/>
      <c r="P24" s="26"/>
      <c r="Q24" s="36"/>
      <c r="R24" s="20"/>
      <c r="S24" s="20"/>
      <c r="T24" s="20"/>
      <c r="U24" s="20"/>
      <c r="V24" s="20"/>
      <c r="W24" s="20"/>
      <c r="X24" s="20"/>
      <c r="Y24" s="20"/>
    </row>
    <row r="25" spans="1:25" ht="14.4" x14ac:dyDescent="0.25">
      <c r="A25" s="87"/>
      <c r="B25" s="87"/>
      <c r="C25" s="28" t="s">
        <v>172</v>
      </c>
      <c r="D25" s="28" t="s">
        <v>173</v>
      </c>
      <c r="E25" s="28" t="s">
        <v>174</v>
      </c>
      <c r="F25" s="28"/>
      <c r="G25" s="28"/>
      <c r="H25" s="28"/>
      <c r="I25" s="28"/>
      <c r="J25" s="44"/>
      <c r="K25" s="29">
        <f>IF(ISERROR(MATCH(K$1,$S22:$Y22,0)),"",8-MATCH(K$1,$S22:$Y22,0))</f>
        <v>6</v>
      </c>
      <c r="L25" s="29">
        <f t="shared" ref="L25:Q25" si="5">IF(ISERROR(MATCH(L$1,$S22:$Y22,0)),"",8-MATCH(L$1,$S22:$Y22,0))</f>
        <v>7</v>
      </c>
      <c r="M25" s="29" t="str">
        <f t="shared" si="5"/>
        <v/>
      </c>
      <c r="N25" s="29" t="str">
        <f t="shared" si="5"/>
        <v/>
      </c>
      <c r="O25" s="29" t="str">
        <f t="shared" si="5"/>
        <v/>
      </c>
      <c r="P25" s="29">
        <f t="shared" si="5"/>
        <v>5</v>
      </c>
      <c r="Q25" s="38" t="str">
        <f t="shared" si="5"/>
        <v/>
      </c>
      <c r="R25" s="17"/>
      <c r="S25" s="20"/>
      <c r="T25" s="20"/>
      <c r="U25" s="20"/>
      <c r="V25" s="20"/>
      <c r="W25" s="20"/>
      <c r="X25" s="20"/>
      <c r="Y25" s="20"/>
    </row>
    <row r="26" spans="1:25" ht="14.4" x14ac:dyDescent="0.25">
      <c r="A26" s="88" t="s">
        <v>51</v>
      </c>
      <c r="B26" s="88" t="s">
        <v>21</v>
      </c>
      <c r="C26" s="31" t="s">
        <v>55</v>
      </c>
      <c r="D26" s="31" t="s">
        <v>60</v>
      </c>
      <c r="E26" s="31" t="s">
        <v>59</v>
      </c>
      <c r="F26" s="31" t="s">
        <v>54</v>
      </c>
      <c r="G26" s="31" t="s">
        <v>58</v>
      </c>
      <c r="H26" s="31"/>
      <c r="I26" s="31"/>
      <c r="J26" s="45"/>
      <c r="K26" s="33"/>
      <c r="L26" s="34"/>
      <c r="M26" s="34"/>
      <c r="N26" s="34"/>
      <c r="O26" s="35"/>
      <c r="P26" s="34"/>
      <c r="Q26" s="40"/>
      <c r="R26" s="18"/>
      <c r="S26" s="17" t="str">
        <f t="shared" ref="S26:Y26" si="6">IF(C26="","",C26)</f>
        <v>Crawley</v>
      </c>
      <c r="T26" s="17" t="str">
        <f t="shared" si="6"/>
        <v>Worthing</v>
      </c>
      <c r="U26" s="17" t="str">
        <f t="shared" si="6"/>
        <v>Phoenix</v>
      </c>
      <c r="V26" s="17" t="str">
        <f t="shared" si="6"/>
        <v>Brighton</v>
      </c>
      <c r="W26" s="17" t="str">
        <f t="shared" si="6"/>
        <v>Lewes</v>
      </c>
      <c r="X26" s="17" t="str">
        <f t="shared" si="6"/>
        <v/>
      </c>
      <c r="Y26" s="17" t="str">
        <f t="shared" si="6"/>
        <v/>
      </c>
    </row>
    <row r="27" spans="1:25" ht="14.4" x14ac:dyDescent="0.25">
      <c r="A27" s="84"/>
      <c r="B27" s="84"/>
      <c r="C27" s="28" t="s">
        <v>191</v>
      </c>
      <c r="D27" s="28" t="s">
        <v>192</v>
      </c>
      <c r="E27" s="28" t="s">
        <v>193</v>
      </c>
      <c r="F27" s="28" t="s">
        <v>194</v>
      </c>
      <c r="G27" s="28" t="s">
        <v>195</v>
      </c>
      <c r="H27" s="28"/>
      <c r="I27" s="28"/>
      <c r="J27" s="44"/>
      <c r="K27" s="29">
        <f t="shared" ref="K27:Q27" si="7">IF(ISERROR(MATCH(K$1,$S26:$Y26,0)),"",16-2*MATCH(K$1,$S26:$Y26,0))</f>
        <v>8</v>
      </c>
      <c r="L27" s="29">
        <f t="shared" si="7"/>
        <v>14</v>
      </c>
      <c r="M27" s="29" t="str">
        <f t="shared" si="7"/>
        <v/>
      </c>
      <c r="N27" s="29" t="str">
        <f t="shared" si="7"/>
        <v/>
      </c>
      <c r="O27" s="29">
        <f t="shared" si="7"/>
        <v>6</v>
      </c>
      <c r="P27" s="29">
        <f t="shared" si="7"/>
        <v>10</v>
      </c>
      <c r="Q27" s="38">
        <f t="shared" si="7"/>
        <v>12</v>
      </c>
      <c r="R27" s="17"/>
      <c r="S27" s="17"/>
      <c r="T27" s="17"/>
      <c r="U27" s="17"/>
      <c r="V27" s="17"/>
      <c r="W27" s="17"/>
      <c r="X27" s="17"/>
      <c r="Y27" s="17"/>
    </row>
    <row r="28" spans="1:25" ht="14.4" x14ac:dyDescent="0.25">
      <c r="A28" s="88" t="s">
        <v>30</v>
      </c>
      <c r="B28" s="88" t="s">
        <v>21</v>
      </c>
      <c r="C28" s="31" t="s">
        <v>55</v>
      </c>
      <c r="D28" s="31" t="s">
        <v>59</v>
      </c>
      <c r="E28" s="31" t="s">
        <v>57</v>
      </c>
      <c r="F28" s="31" t="s">
        <v>54</v>
      </c>
      <c r="G28" s="31"/>
      <c r="H28" s="31"/>
      <c r="I28" s="31"/>
      <c r="J28" s="45"/>
      <c r="K28" s="33"/>
      <c r="L28" s="34"/>
      <c r="M28" s="34"/>
      <c r="N28" s="34"/>
      <c r="O28" s="35"/>
      <c r="P28" s="34"/>
      <c r="Q28" s="40"/>
      <c r="R28" s="18"/>
      <c r="S28" s="17" t="str">
        <f t="shared" ref="S28:Y28" si="8">IF(C28="","",C28)</f>
        <v>Crawley</v>
      </c>
      <c r="T28" s="17" t="str">
        <f t="shared" si="8"/>
        <v>Phoenix</v>
      </c>
      <c r="U28" s="17" t="str">
        <f t="shared" si="8"/>
        <v>Horsham</v>
      </c>
      <c r="V28" s="17" t="str">
        <f t="shared" si="8"/>
        <v>Brighton</v>
      </c>
      <c r="W28" s="17" t="str">
        <f t="shared" si="8"/>
        <v/>
      </c>
      <c r="X28" s="17" t="str">
        <f t="shared" si="8"/>
        <v/>
      </c>
      <c r="Y28" s="17" t="str">
        <f t="shared" si="8"/>
        <v/>
      </c>
    </row>
    <row r="29" spans="1:25" ht="14.4" x14ac:dyDescent="0.25">
      <c r="A29" s="84"/>
      <c r="B29" s="84"/>
      <c r="C29" s="28" t="s">
        <v>62</v>
      </c>
      <c r="D29" s="28">
        <v>1.49</v>
      </c>
      <c r="E29" s="28">
        <v>1.49</v>
      </c>
      <c r="F29" s="28" t="s">
        <v>204</v>
      </c>
      <c r="G29" s="28"/>
      <c r="H29" s="28"/>
      <c r="I29" s="28"/>
      <c r="J29" s="44"/>
      <c r="K29" s="29">
        <f t="shared" ref="K29:Q29" si="9">IF(ISERROR(MATCH(K$1,$S28:$Y28,0)),"",16-2*MATCH(K$1,$S28:$Y28,0))</f>
        <v>8</v>
      </c>
      <c r="L29" s="29">
        <f t="shared" si="9"/>
        <v>14</v>
      </c>
      <c r="M29" s="29" t="str">
        <f t="shared" si="9"/>
        <v/>
      </c>
      <c r="N29" s="29">
        <f t="shared" si="9"/>
        <v>10</v>
      </c>
      <c r="O29" s="29" t="str">
        <f t="shared" si="9"/>
        <v/>
      </c>
      <c r="P29" s="29">
        <f t="shared" si="9"/>
        <v>12</v>
      </c>
      <c r="Q29" s="38" t="str">
        <f t="shared" si="9"/>
        <v/>
      </c>
      <c r="R29" s="17"/>
      <c r="S29" s="17"/>
      <c r="T29" s="17"/>
      <c r="U29" s="17"/>
      <c r="V29" s="17"/>
      <c r="W29" s="17"/>
      <c r="X29" s="17"/>
      <c r="Y29" s="17"/>
    </row>
    <row r="30" spans="1:25" ht="14.4" x14ac:dyDescent="0.25">
      <c r="A30" s="88" t="s">
        <v>23</v>
      </c>
      <c r="B30" s="88" t="s">
        <v>17</v>
      </c>
      <c r="C30" s="31">
        <v>217</v>
      </c>
      <c r="D30" s="31">
        <v>247</v>
      </c>
      <c r="E30" s="31">
        <v>156</v>
      </c>
      <c r="F30" s="31">
        <v>76</v>
      </c>
      <c r="G30" s="31">
        <v>36</v>
      </c>
      <c r="H30" s="31">
        <v>164</v>
      </c>
      <c r="I30" s="59"/>
      <c r="J30" s="45"/>
      <c r="K30" s="62"/>
      <c r="L30" s="32"/>
      <c r="M30" s="32"/>
      <c r="N30" s="32"/>
      <c r="O30" s="32"/>
      <c r="P30" s="32"/>
      <c r="Q30" s="39"/>
      <c r="R30" s="20"/>
      <c r="S30" s="20" t="str" cm="1">
        <f t="array" ref="S30">IF(C30="","",INDEX($K$1:$Q$1,ROUNDUP(C30/40,0)))</f>
        <v>Phoenix</v>
      </c>
      <c r="T30" s="20" t="str" cm="1">
        <f t="array" ref="T30">IF(D30="","",INDEX($K$1:$Q$1,ROUNDUP(D30/40,0)))</f>
        <v>Worthing</v>
      </c>
      <c r="U30" s="20" t="str" cm="1">
        <f t="array" ref="U30">IF(E30="","",INDEX($K$1:$Q$1,ROUNDUP(E30/40,0)))</f>
        <v>Horsham</v>
      </c>
      <c r="V30" s="20" t="str" cm="1">
        <f t="array" ref="V30">IF(F30="","",INDEX($K$1:$Q$1,ROUNDUP(F30/40,0)))</f>
        <v>Crawley</v>
      </c>
      <c r="W30" s="20" t="str" cm="1">
        <f t="array" ref="W30">IF(G30="","",INDEX($K$1:$Q$1,ROUNDUP(G30/40,0)))</f>
        <v>Brighton</v>
      </c>
      <c r="X30" s="20" t="str" cm="1">
        <f t="array" ref="X30">IF(H30="","",INDEX($K$1:$Q$1,ROUNDUP(H30/40,0)))</f>
        <v>Lewes</v>
      </c>
      <c r="Y30" s="20" t="str" cm="1">
        <f t="array" ref="Y30">IF(I30="","",INDEX($K$1:$Q$1,ROUNDUP(I30/40,0)))</f>
        <v/>
      </c>
    </row>
    <row r="31" spans="1:25" ht="14.4" x14ac:dyDescent="0.25">
      <c r="A31" s="83"/>
      <c r="B31" s="83"/>
      <c r="C31" s="26" t="str">
        <f>IF(C30="","",IF(ISERROR(VLOOKUP(C30,Athletes!$A:$B,2,FALSE)),"?",VLOOKUP(C30,Athletes!$A:$B,2,FALSE)))</f>
        <v>Rosa Howie</v>
      </c>
      <c r="D31" s="26" t="str">
        <f>IF(D30="","",IF(ISERROR(VLOOKUP(D30,Athletes!$A:$B,2,FALSE)),"?",VLOOKUP(D30,Athletes!$A:$B,2,FALSE)))</f>
        <v>Alice Howie</v>
      </c>
      <c r="E31" s="26" t="str">
        <f>IF(E30="","",IF(ISERROR(VLOOKUP(E30,Athletes!$A:$B,2,FALSE)),"?",VLOOKUP(E30,Athletes!$A:$B,2,FALSE)))</f>
        <v>Aurelia Smith</v>
      </c>
      <c r="F31" s="26" t="str">
        <f>IF(F30="","",IF(ISERROR(VLOOKUP(F30,Athletes!$A:$B,2,FALSE)),"?",VLOOKUP(F30,Athletes!$A:$B,2,FALSE)))</f>
        <v>Sienna Constable</v>
      </c>
      <c r="G31" s="26" t="str">
        <f>IF(G30="","",IF(ISERROR(VLOOKUP(G30,Athletes!$A:$B,2,FALSE)),"?",VLOOKUP(G30,Athletes!$A:$B,2,FALSE)))</f>
        <v>Isla Pursaill</v>
      </c>
      <c r="H31" s="26" t="str">
        <f>IF(H30="","",IF(ISERROR(VLOOKUP(H30,Athletes!$A:$B,2,FALSE)),"?",VLOOKUP(H30,Athletes!$A:$B,2,FALSE)))</f>
        <v>Jia Atkins</v>
      </c>
      <c r="I31" s="56" t="str">
        <f>IF(I30="","",IF(ISERROR(VLOOKUP(I30,Athletes!$A:$B,2,FALSE)),"?",VLOOKUP(I30,Athletes!$A:$B,2,FALSE)))</f>
        <v/>
      </c>
      <c r="J31" s="43"/>
      <c r="K31" s="63"/>
      <c r="L31" s="26"/>
      <c r="M31" s="26"/>
      <c r="N31" s="26"/>
      <c r="O31" s="26"/>
      <c r="P31" s="26"/>
      <c r="Q31" s="36"/>
      <c r="R31" s="20"/>
      <c r="S31" s="20"/>
      <c r="T31" s="20"/>
      <c r="U31" s="20"/>
      <c r="V31" s="20"/>
      <c r="W31" s="20"/>
      <c r="X31" s="20"/>
      <c r="Y31" s="20"/>
    </row>
    <row r="32" spans="1:25" ht="14.4" x14ac:dyDescent="0.25">
      <c r="A32" s="83"/>
      <c r="B32" s="83"/>
      <c r="C32" s="26" t="str">
        <f>IF(C30="","",IF(ISERROR(VLOOKUP(C30,Athletes!$A:$C,3,FALSE)),"?",VLOOKUP(C30,Athletes!$A:$C,3,FALSE)))</f>
        <v>Phoenix</v>
      </c>
      <c r="D32" s="26" t="str">
        <f>IF(D30="","",IF(ISERROR(VLOOKUP(D30,Athletes!$A:$C,3,FALSE)),"?",VLOOKUP(D30,Athletes!$A:$C,3,FALSE)))</f>
        <v>Worthing</v>
      </c>
      <c r="E32" s="26" t="str">
        <f>IF(E30="","",IF(ISERROR(VLOOKUP(E30,Athletes!$A:$C,3,FALSE)),"?",VLOOKUP(E30,Athletes!$A:$C,3,FALSE)))</f>
        <v>Horsham</v>
      </c>
      <c r="F32" s="26" t="str">
        <f>IF(F30="","",IF(ISERROR(VLOOKUP(F30,Athletes!$A:$C,3,FALSE)),"?",VLOOKUP(F30,Athletes!$A:$C,3,FALSE)))</f>
        <v>Crawley</v>
      </c>
      <c r="G32" s="26" t="str">
        <f>IF(G30="","",IF(ISERROR(VLOOKUP(G30,Athletes!$A:$C,3,FALSE)),"?",VLOOKUP(G30,Athletes!$A:$C,3,FALSE)))</f>
        <v>Brighton</v>
      </c>
      <c r="H32" s="26" t="str">
        <f>IF(H30="","",IF(ISERROR(VLOOKUP(H30,Athletes!$A:$C,3,FALSE)),"?",VLOOKUP(H30,Athletes!$A:$C,3,FALSE)))</f>
        <v>Lewes</v>
      </c>
      <c r="I32" s="56"/>
      <c r="J32" s="43"/>
      <c r="K32" s="63"/>
      <c r="L32" s="26"/>
      <c r="M32" s="26"/>
      <c r="N32" s="26"/>
      <c r="O32" s="26"/>
      <c r="P32" s="26"/>
      <c r="Q32" s="36"/>
      <c r="R32" s="20"/>
      <c r="S32" s="20"/>
      <c r="T32" s="20"/>
      <c r="U32" s="20"/>
      <c r="V32" s="20"/>
      <c r="W32" s="20"/>
      <c r="X32" s="20"/>
      <c r="Y32" s="20"/>
    </row>
    <row r="33" spans="1:25" ht="14.4" x14ac:dyDescent="0.25">
      <c r="A33" s="83"/>
      <c r="B33" s="84"/>
      <c r="C33" s="28">
        <v>2.2799999999999998</v>
      </c>
      <c r="D33" s="28">
        <v>2.25</v>
      </c>
      <c r="E33" s="28">
        <v>2.2000000000000002</v>
      </c>
      <c r="F33" s="28">
        <v>1.93</v>
      </c>
      <c r="G33" s="28">
        <v>1.89</v>
      </c>
      <c r="H33" s="28">
        <v>1.66</v>
      </c>
      <c r="I33" s="60"/>
      <c r="J33" s="43"/>
      <c r="K33" s="64">
        <f>IF(ISERROR(MATCH(K$1,$S30:$Y30,0)),"",8-MATCH(K$1,$S30:$Y30,0))</f>
        <v>3</v>
      </c>
      <c r="L33" s="29">
        <f t="shared" ref="L33:Q33" si="10">IF(ISERROR(MATCH(L$1,$S30:$Y30,0)),"",8-MATCH(L$1,$S30:$Y30,0))</f>
        <v>4</v>
      </c>
      <c r="M33" s="29" t="str">
        <f t="shared" si="10"/>
        <v/>
      </c>
      <c r="N33" s="29">
        <f t="shared" si="10"/>
        <v>5</v>
      </c>
      <c r="O33" s="29">
        <f t="shared" si="10"/>
        <v>2</v>
      </c>
      <c r="P33" s="29">
        <f t="shared" si="10"/>
        <v>7</v>
      </c>
      <c r="Q33" s="38">
        <f t="shared" si="10"/>
        <v>6</v>
      </c>
      <c r="R33" s="17"/>
      <c r="S33" s="20"/>
      <c r="T33" s="20"/>
      <c r="U33" s="20"/>
      <c r="V33" s="20"/>
      <c r="W33" s="20"/>
      <c r="X33" s="20"/>
      <c r="Y33" s="20"/>
    </row>
    <row r="34" spans="1:25" ht="14.4" x14ac:dyDescent="0.25">
      <c r="A34" s="83"/>
      <c r="B34" s="83" t="s">
        <v>18</v>
      </c>
      <c r="C34" s="27">
        <v>280</v>
      </c>
      <c r="D34" s="27">
        <v>210</v>
      </c>
      <c r="E34" s="27">
        <v>136</v>
      </c>
      <c r="F34" s="27">
        <v>75</v>
      </c>
      <c r="G34" s="27">
        <v>35</v>
      </c>
      <c r="H34" s="27"/>
      <c r="I34" s="27"/>
      <c r="J34" s="43"/>
      <c r="K34" s="26"/>
      <c r="L34" s="26"/>
      <c r="M34" s="26"/>
      <c r="N34" s="26"/>
      <c r="O34" s="26"/>
      <c r="P34" s="26"/>
      <c r="Q34" s="36"/>
      <c r="R34" s="20"/>
      <c r="S34" s="20" t="str" cm="1">
        <f t="array" ref="S34">IF(C34="","",INDEX($K$1:$Q$1,ROUNDUP(C34/40,0)))</f>
        <v>Worthing</v>
      </c>
      <c r="T34" s="20" t="str" cm="1">
        <f t="array" ref="T34">IF(D34="","",INDEX($K$1:$Q$1,ROUNDUP(D34/40,0)))</f>
        <v>Phoenix</v>
      </c>
      <c r="U34" s="20" t="str" cm="1">
        <f t="array" ref="U34">IF(E34="","",INDEX($K$1:$Q$1,ROUNDUP(E34/40,0)))</f>
        <v>Horsham</v>
      </c>
      <c r="V34" s="20" t="str" cm="1">
        <f t="array" ref="V34">IF(F34="","",INDEX($K$1:$Q$1,ROUNDUP(F34/40,0)))</f>
        <v>Crawley</v>
      </c>
      <c r="W34" s="20" t="str" cm="1">
        <f t="array" ref="W34">IF(G34="","",INDEX($K$1:$Q$1,ROUNDUP(G34/40,0)))</f>
        <v>Brighton</v>
      </c>
      <c r="X34" s="20" t="str" cm="1">
        <f t="array" ref="X34">IF(H34="","",INDEX($K$1:$Q$1,ROUNDUP(H34/40,0)))</f>
        <v/>
      </c>
      <c r="Y34" s="20" t="str" cm="1">
        <f t="array" ref="Y34">IF(I34="","",INDEX($K$1:$Q$1,ROUNDUP(I34/40,0)))</f>
        <v/>
      </c>
    </row>
    <row r="35" spans="1:25" ht="14.4" x14ac:dyDescent="0.25">
      <c r="A35" s="83"/>
      <c r="B35" s="83"/>
      <c r="C35" s="26" t="str">
        <f>IF(C34="","",IF(ISERROR(VLOOKUP(C34,Athletes!$A:$B,2,FALSE)),"?",VLOOKUP(C34,Athletes!$A:$B,2,FALSE)))</f>
        <v>Aniqua Phillips</v>
      </c>
      <c r="D35" s="26" t="str">
        <f>IF(D34="","",IF(ISERROR(VLOOKUP(D34,Athletes!$A:$B,2,FALSE)),"?",VLOOKUP(D34,Athletes!$A:$B,2,FALSE)))</f>
        <v>Cheyenne Collins</v>
      </c>
      <c r="E35" s="26" t="str">
        <f>IF(E34="","",IF(ISERROR(VLOOKUP(E34,Athletes!$A:$B,2,FALSE)),"?",VLOOKUP(E34,Athletes!$A:$B,2,FALSE)))</f>
        <v>Evie Delahunt</v>
      </c>
      <c r="F35" s="26" t="str">
        <f>IF(F34="","",IF(ISERROR(VLOOKUP(F34,Athletes!$A:$B,2,FALSE)),"?",VLOOKUP(F34,Athletes!$A:$B,2,FALSE)))</f>
        <v>Hannah Chizyuka</v>
      </c>
      <c r="G35" s="26" t="str">
        <f>IF(G34="","",IF(ISERROR(VLOOKUP(G34,Athletes!$A:$B,2,FALSE)),"?",VLOOKUP(G34,Athletes!$A:$B,2,FALSE)))</f>
        <v>Mae Hardy</v>
      </c>
      <c r="H35" s="26" t="str">
        <f>IF(H34="","",IF(ISERROR(VLOOKUP(H34,Athletes!$A:$B,2,FALSE)),"?",VLOOKUP(H34,Athletes!$A:$B,2,FALSE)))</f>
        <v/>
      </c>
      <c r="I35" s="56" t="str">
        <f>IF(I34="","",IF(ISERROR(VLOOKUP(I34,Athletes!$A:$B,2,FALSE)),"?",VLOOKUP(I34,Athletes!$A:$B,2,FALSE)))</f>
        <v/>
      </c>
      <c r="J35" s="43"/>
      <c r="K35" s="26"/>
      <c r="L35" s="26"/>
      <c r="M35" s="26"/>
      <c r="N35" s="26"/>
      <c r="O35" s="26"/>
      <c r="P35" s="26"/>
      <c r="Q35" s="36"/>
      <c r="R35" s="20"/>
      <c r="S35" s="20"/>
      <c r="T35" s="20"/>
      <c r="U35" s="20"/>
      <c r="V35" s="20"/>
      <c r="W35" s="20"/>
      <c r="X35" s="20"/>
      <c r="Y35" s="20"/>
    </row>
    <row r="36" spans="1:25" ht="14.4" x14ac:dyDescent="0.25">
      <c r="A36" s="83"/>
      <c r="B36" s="83"/>
      <c r="C36" s="26" t="str">
        <f>IF(C34="","",IF(ISERROR(VLOOKUP(C34,Athletes!$A:$C,3,FALSE)),"?",VLOOKUP(C34,Athletes!$A:$C,3,FALSE)))</f>
        <v>Worthing</v>
      </c>
      <c r="D36" s="26" t="str">
        <f>IF(D34="","",IF(ISERROR(VLOOKUP(D34,Athletes!$A:$C,3,FALSE)),"?",VLOOKUP(D34,Athletes!$A:$C,3,FALSE)))</f>
        <v>Phoenix</v>
      </c>
      <c r="E36" s="26" t="str">
        <f>IF(E34="","",IF(ISERROR(VLOOKUP(E34,Athletes!$A:$C,3,FALSE)),"?",VLOOKUP(E34,Athletes!$A:$C,3,FALSE)))</f>
        <v>Horsham</v>
      </c>
      <c r="F36" s="26" t="str">
        <f>IF(F34="","",IF(ISERROR(VLOOKUP(F34,Athletes!$A:$C,3,FALSE)),"?",VLOOKUP(F34,Athletes!$A:$C,3,FALSE)))</f>
        <v>Crawley</v>
      </c>
      <c r="G36" s="26" t="str">
        <f>IF(G34="","",IF(ISERROR(VLOOKUP(G34,Athletes!$A:$C,3,FALSE)),"?",VLOOKUP(G34,Athletes!$A:$C,3,FALSE)))</f>
        <v>Brighton</v>
      </c>
      <c r="H36" s="26"/>
      <c r="I36" s="26"/>
      <c r="J36" s="43"/>
      <c r="K36" s="26"/>
      <c r="L36" s="26"/>
      <c r="M36" s="26"/>
      <c r="N36" s="26"/>
      <c r="O36" s="26"/>
      <c r="P36" s="26"/>
      <c r="Q36" s="36"/>
      <c r="R36" s="20"/>
      <c r="S36" s="20"/>
      <c r="T36" s="20"/>
      <c r="U36" s="20"/>
      <c r="V36" s="20"/>
      <c r="W36" s="20"/>
      <c r="X36" s="20"/>
      <c r="Y36" s="20"/>
    </row>
    <row r="37" spans="1:25" ht="14.4" x14ac:dyDescent="0.25">
      <c r="A37" s="84"/>
      <c r="B37" s="84"/>
      <c r="C37" s="28">
        <v>1.91</v>
      </c>
      <c r="D37" s="28">
        <v>1.91</v>
      </c>
      <c r="E37" s="28">
        <v>1.9</v>
      </c>
      <c r="F37" s="28">
        <v>1.89</v>
      </c>
      <c r="G37" s="28">
        <v>1.76</v>
      </c>
      <c r="H37" s="28"/>
      <c r="I37" s="28"/>
      <c r="J37" s="44"/>
      <c r="K37" s="29">
        <f>IF(ISERROR(MATCH(K$1,$S34:$Y34,0)),"",8-MATCH(K$1,$S34:$Y34,0))</f>
        <v>3</v>
      </c>
      <c r="L37" s="29">
        <f t="shared" ref="L37:Q37" si="11">IF(ISERROR(MATCH(L$1,$S34:$Y34,0)),"",8-MATCH(L$1,$S34:$Y34,0))</f>
        <v>4</v>
      </c>
      <c r="M37" s="29" t="str">
        <f t="shared" si="11"/>
        <v/>
      </c>
      <c r="N37" s="29">
        <f t="shared" si="11"/>
        <v>5</v>
      </c>
      <c r="O37" s="29" t="str">
        <f t="shared" si="11"/>
        <v/>
      </c>
      <c r="P37" s="29">
        <f t="shared" si="11"/>
        <v>6</v>
      </c>
      <c r="Q37" s="38">
        <f t="shared" si="11"/>
        <v>7</v>
      </c>
      <c r="R37" s="17"/>
      <c r="S37" s="20"/>
      <c r="T37" s="20"/>
      <c r="U37" s="20"/>
      <c r="V37" s="20"/>
      <c r="W37" s="20"/>
      <c r="X37" s="20"/>
      <c r="Y37" s="20"/>
    </row>
    <row r="38" spans="1:25" ht="14.4" x14ac:dyDescent="0.25">
      <c r="A38" s="83" t="s">
        <v>24</v>
      </c>
      <c r="B38" s="88" t="s">
        <v>17</v>
      </c>
      <c r="C38" s="31">
        <v>247</v>
      </c>
      <c r="D38" s="31">
        <v>156</v>
      </c>
      <c r="E38" s="61">
        <v>212</v>
      </c>
      <c r="F38" s="31">
        <v>75</v>
      </c>
      <c r="G38" s="31">
        <v>35</v>
      </c>
      <c r="H38" s="31">
        <v>33</v>
      </c>
      <c r="I38" s="59"/>
      <c r="J38" s="43"/>
      <c r="K38" s="62"/>
      <c r="L38" s="32"/>
      <c r="M38" s="32"/>
      <c r="N38" s="32"/>
      <c r="O38" s="32"/>
      <c r="P38" s="32"/>
      <c r="Q38" s="39"/>
      <c r="R38" s="20"/>
      <c r="S38" s="20" t="str" cm="1">
        <f t="array" ref="S38">IF(C38="","",INDEX($K$1:$Q$1,ROUNDUP(C38/40,0)))</f>
        <v>Worthing</v>
      </c>
      <c r="T38" s="20" t="str" cm="1">
        <f t="array" ref="T38">IF(D38="","",INDEX($K$1:$Q$1,ROUNDUP(D38/40,0)))</f>
        <v>Horsham</v>
      </c>
      <c r="U38" s="20" t="str" cm="1">
        <f t="array" ref="U38">IF(E38="","",INDEX($K$1:$Q$1,ROUNDUP(E38/40,0)))</f>
        <v>Phoenix</v>
      </c>
      <c r="V38" s="20" t="str" cm="1">
        <f t="array" ref="V38">IF(F38="","",INDEX($K$1:$Q$1,ROUNDUP(F38/40,0)))</f>
        <v>Crawley</v>
      </c>
      <c r="W38" s="20" t="str" cm="1">
        <f t="array" ref="W38">IF(G38="","",INDEX($K$1:$Q$1,ROUNDUP(G38/40,0)))</f>
        <v>Brighton</v>
      </c>
      <c r="X38" s="20" t="str" cm="1">
        <f t="array" ref="X38">IF(H38="","",INDEX($K$1:$Q$1,ROUNDUP(H38/40,0)))</f>
        <v>Brighton</v>
      </c>
      <c r="Y38" s="20" t="str" cm="1">
        <f t="array" ref="Y38">IF(I38="","",INDEX($K$1:$Q$1,ROUNDUP(I38/40,0)))</f>
        <v/>
      </c>
    </row>
    <row r="39" spans="1:25" ht="14.4" x14ac:dyDescent="0.25">
      <c r="A39" s="83"/>
      <c r="B39" s="83"/>
      <c r="C39" s="26" t="str">
        <f>IF(C38="","",IF(ISERROR(VLOOKUP(C38,Athletes!$A:$B,2,FALSE)),"?",VLOOKUP(C38,Athletes!$A:$B,2,FALSE)))</f>
        <v>Alice Howie</v>
      </c>
      <c r="D39" s="26" t="str">
        <f>IF(D38="","",IF(ISERROR(VLOOKUP(D38,Athletes!$A:$B,2,FALSE)),"?",VLOOKUP(D38,Athletes!$A:$B,2,FALSE)))</f>
        <v>Aurelia Smith</v>
      </c>
      <c r="E39" s="26" t="str">
        <f>IF(E38="","",IF(ISERROR(VLOOKUP(E38,Athletes!$A:$B,2,FALSE)),"?",VLOOKUP(E38,Athletes!$A:$B,2,FALSE)))</f>
        <v>Yuuna Barra</v>
      </c>
      <c r="F39" s="26" t="str">
        <f>IF(F38="","",IF(ISERROR(VLOOKUP(F38,Athletes!$A:$B,2,FALSE)),"?",VLOOKUP(F38,Athletes!$A:$B,2,FALSE)))</f>
        <v>Hannah Chizyuka</v>
      </c>
      <c r="G39" s="26" t="str">
        <f>IF(G38="","",IF(ISERROR(VLOOKUP(G38,Athletes!$A:$B,2,FALSE)),"?",VLOOKUP(G38,Athletes!$A:$B,2,FALSE)))</f>
        <v>Mae Hardy</v>
      </c>
      <c r="H39" s="26" t="str">
        <f>IF(H38="","",IF(ISERROR(VLOOKUP(H38,Athletes!$A:$B,2,FALSE)),"?",VLOOKUP(H38,Athletes!$A:$B,2,FALSE)))</f>
        <v>Nicole Bleasdale</v>
      </c>
      <c r="I39" s="56" t="str">
        <f>IF(I38="","",IF(ISERROR(VLOOKUP(I38,Athletes!$A:$B,2,FALSE)),"?",VLOOKUP(I38,Athletes!$A:$B,2,FALSE)))</f>
        <v/>
      </c>
      <c r="J39" s="43"/>
      <c r="K39" s="63"/>
      <c r="L39" s="26"/>
      <c r="M39" s="26"/>
      <c r="N39" s="26"/>
      <c r="O39" s="26"/>
      <c r="P39" s="26"/>
      <c r="Q39" s="36"/>
      <c r="R39" s="20"/>
      <c r="S39" s="20"/>
      <c r="T39" s="20"/>
      <c r="U39" s="20"/>
      <c r="V39" s="20"/>
      <c r="W39" s="20"/>
      <c r="X39" s="20"/>
      <c r="Y39" s="20"/>
    </row>
    <row r="40" spans="1:25" ht="14.4" x14ac:dyDescent="0.25">
      <c r="A40" s="83"/>
      <c r="B40" s="83"/>
      <c r="C40" s="26" t="str">
        <f>IF(C38="","",IF(ISERROR(VLOOKUP(C38,Athletes!$A:$C,3,FALSE)),"?",VLOOKUP(C38,Athletes!$A:$C,3,FALSE)))</f>
        <v>Worthing</v>
      </c>
      <c r="D40" s="26" t="str">
        <f>IF(D38="","",IF(ISERROR(VLOOKUP(D38,Athletes!$A:$C,3,FALSE)),"?",VLOOKUP(D38,Athletes!$A:$C,3,FALSE)))</f>
        <v>Horsham</v>
      </c>
      <c r="E40" s="26" t="str">
        <f>IF(E38="","",IF(ISERROR(VLOOKUP(E38,Athletes!$A:$C,3,FALSE)),"?",VLOOKUP(E38,Athletes!$A:$C,3,FALSE)))</f>
        <v>Phoenix</v>
      </c>
      <c r="F40" s="26" t="str">
        <f>IF(F38="","",IF(ISERROR(VLOOKUP(F38,Athletes!$A:$C,3,FALSE)),"?",VLOOKUP(F38,Athletes!$A:$C,3,FALSE)))</f>
        <v>Crawley</v>
      </c>
      <c r="G40" s="26" t="str">
        <f>IF(G38="","",IF(ISERROR(VLOOKUP(G38,Athletes!$A:$C,3,FALSE)),"?",VLOOKUP(G38,Athletes!$A:$C,3,FALSE)))</f>
        <v>Brighton</v>
      </c>
      <c r="H40" s="26" t="str">
        <f>IF(H38="","",IF(ISERROR(VLOOKUP(H38,Athletes!$A:$C,3,FALSE)),"?",VLOOKUP(H38,Athletes!$A:$C,3,FALSE)))</f>
        <v>Brighton</v>
      </c>
      <c r="I40" s="56"/>
      <c r="J40" s="43"/>
      <c r="K40" s="63"/>
      <c r="L40" s="26"/>
      <c r="M40" s="26"/>
      <c r="N40" s="26"/>
      <c r="O40" s="26"/>
      <c r="P40" s="26"/>
      <c r="Q40" s="36"/>
      <c r="R40" s="20"/>
      <c r="S40" s="20"/>
      <c r="T40" s="20"/>
      <c r="U40" s="20"/>
      <c r="V40" s="20"/>
      <c r="W40" s="20"/>
      <c r="X40" s="20"/>
      <c r="Y40" s="20"/>
    </row>
    <row r="41" spans="1:25" ht="14.4" x14ac:dyDescent="0.25">
      <c r="A41" s="83"/>
      <c r="B41" s="84"/>
      <c r="C41" s="28">
        <v>59</v>
      </c>
      <c r="D41" s="28">
        <v>54</v>
      </c>
      <c r="E41" s="28">
        <v>53</v>
      </c>
      <c r="F41" s="28">
        <v>44</v>
      </c>
      <c r="G41" s="28">
        <v>41</v>
      </c>
      <c r="H41" s="28">
        <v>33</v>
      </c>
      <c r="I41" s="60"/>
      <c r="J41" s="43"/>
      <c r="K41" s="64">
        <f t="shared" ref="K41:Q41" si="12">IF(ISERROR(MATCH(K$1,$S38:$Y38,0)),"",8-MATCH(K$1,$S38:$Y38,0)+IF(ISERROR(MATCH(K$1,$S38:$Y38,0)),0,INDEX($S41:$Y41,1,MATCH(K$1,$S38:$Y38,0))))</f>
        <v>2.5</v>
      </c>
      <c r="L41" s="29">
        <f t="shared" si="12"/>
        <v>4</v>
      </c>
      <c r="M41" s="29" t="str">
        <f t="shared" si="12"/>
        <v/>
      </c>
      <c r="N41" s="29">
        <f t="shared" si="12"/>
        <v>6</v>
      </c>
      <c r="O41" s="29" t="str">
        <f t="shared" si="12"/>
        <v/>
      </c>
      <c r="P41" s="29">
        <f t="shared" si="12"/>
        <v>5</v>
      </c>
      <c r="Q41" s="38">
        <f t="shared" si="12"/>
        <v>7</v>
      </c>
      <c r="R41" s="17"/>
      <c r="S41" s="20">
        <f>IF(C38="","",IF(INDEX($C41:$I41,1,MATCH(S38,$S38:$Y38,0))=INDEX($C41:$I41,1,MATCH(T38,$S38:$Y38,0)),-0.5,0)+IF(INDEX($C41:$I41,1,MATCH(S38,$S38:$Y38,0))=INDEX($C41:$I41,1,MATCH(U38,$S38:$Y38,0)),-0.5,0))</f>
        <v>0</v>
      </c>
      <c r="T41" s="20">
        <f>IF(D38="","",IF(INDEX($C41:$I41,1,MATCH(T38,$S38:$Y38,0))=INDEX($C41:$I41,1,MATCH(S38,$S38:$Y38,0)),0.5,0)+IF(INDEX($C41:$I41,1,MATCH(T38,$S38:$Y38,0))=INDEX($C41:$I41,1,MATCH(U38,$S38:$Y38,0)),-0.5,0)+IF(INDEX($C41:$I41,1,MATCH(T38,$S38:$Y38,0))=INDEX($C41:$I41,1,MATCH(V38,$S38:$Y38,0)),-0.5,0))</f>
        <v>0</v>
      </c>
      <c r="U41" s="20">
        <f>IF(E38="","",IF(INDEX($C41:$I41,1,MATCH(U38,$S38:$Y38,0))=INDEX($C41:$I41,1,MATCH(S38,$S38:$Y38,0)),0.5,0)+IF(INDEX($C41:$I41,1,MATCH(U38,$S38:$Y38,0))=INDEX($C41:$I41,1,MATCH(T38,$S38:$Y38,0)),0.5,0)+IF(INDEX($C41:$I41,1,MATCH(U38,$S38:$Y38,0))=INDEX($C41:$I41,1,MATCH(V38,$S38:$Y38,0)),-0.5,0)+IF(INDEX($C41:$I41,1,MATCH(U38,$S38:$Y38,0))=INDEX($C41:$I41,1,MATCH(W38,$S38:$Y38,0)),-0.5,0))</f>
        <v>0</v>
      </c>
      <c r="V41" s="20">
        <f>IF(F38="","",IF(INDEX($C41:$I41,1,MATCH(V38,$S38:$Y38,0))=INDEX($C41:$I41,1,MATCH(T38,$S38:$Y38,0)),0.5,0)+IF(INDEX($C41:$I41,1,MATCH(V38,$S38:$Y38,0))=INDEX($C41:$I41,1,MATCH(U38,$S38:$Y38,0)),0.5,0)+IF(INDEX($C41:$I41,1,MATCH(V38,$S38:$Y38,0))=INDEX($C41:$I41,1,MATCH(W38,$S38:$Y38,0)),-0.5,0)+IF(INDEX($C41:$I41,1,MATCH(V38,$S38:$Y38,0))=INDEX($C41:$I41,1,MATCH(X38,$S38:$Y38,0)),-0.5,0))</f>
        <v>0</v>
      </c>
      <c r="W41" s="20">
        <f>IF(G38="","",IF(INDEX($C41:$I41,1,MATCH(W38,$S38:$Y38,0))=INDEX($C41:$I41,1,MATCH(U38,$S38:$Y38,0)),0.5,0)+IF(INDEX($C41:$I41,1,MATCH(W38,$S38:$Y38,0))=INDEX($C41:$I41,1,MATCH(V38,$S38:$Y38,0)),0.5,0)+IF(INDEX($C41:$I41,1,MATCH(W38,$S38:$Y38,0))=INDEX($C41:$I41,1,MATCH(X38,$S38:$Y38,0)),-0.5,0)+IF(INDEX($C41:$I41,1,MATCH(W38,$S38:$Y38,0))=INDEX($C41:$I41,1,MATCH(Y38,$S38:$Y38,0)),-0.5,0))</f>
        <v>-0.5</v>
      </c>
      <c r="X41" s="20">
        <f>IF(H38="","",IF(INDEX($C41:$I41,1,MATCH(X38,$S38:$Y38,0))=INDEX($C41:$I41,1,MATCH(V38,$S38:$Y38,0)),0.5,0)+IF(INDEX($C41:$I41,1,MATCH(X38,$S38:$Y38,0))=INDEX($C41:$I41,1,MATCH(W38,$S38:$Y38,0)),0.5,0)+IF(INDEX($C41:$I41,1,MATCH(X38,$S38:$Y38,0))=INDEX($C41:$I41,1,MATCH(Y38,$S38:$Y38,0)),-0.5,0))</f>
        <v>0.5</v>
      </c>
      <c r="Y41" s="20" t="str">
        <f>IF(I38="","",IF(INDEX($C41:$I41,1,MATCH(Y38,$S38:$Y38,0))=INDEX($C41:$I41,1,MATCH(W38,$S38:$Y38,0)),0.5,0)+IF(INDEX($C41:$I41,1,MATCH(Y38,$S38:$Y38,0))=INDEX($C41:$I41,1,MATCH(X38,$S38:$Y38,0)),0.5,0))</f>
        <v/>
      </c>
    </row>
    <row r="42" spans="1:25" ht="14.4" x14ac:dyDescent="0.25">
      <c r="A42" s="83"/>
      <c r="B42" s="83" t="s">
        <v>18</v>
      </c>
      <c r="C42" s="27">
        <v>280</v>
      </c>
      <c r="D42" s="27">
        <v>78</v>
      </c>
      <c r="E42" s="27">
        <v>33</v>
      </c>
      <c r="F42" s="27">
        <v>136</v>
      </c>
      <c r="G42" s="27">
        <v>164</v>
      </c>
      <c r="H42" s="27">
        <v>208</v>
      </c>
      <c r="I42" s="27"/>
      <c r="J42" s="43"/>
      <c r="K42" s="26"/>
      <c r="L42" s="26"/>
      <c r="M42" s="26"/>
      <c r="N42" s="26"/>
      <c r="O42" s="26"/>
      <c r="P42" s="26"/>
      <c r="Q42" s="36"/>
      <c r="R42" s="20"/>
      <c r="S42" s="20" t="str" cm="1">
        <f t="array" ref="S42">IF(C42="","",INDEX($K$1:$Q$1,ROUNDUP(C42/40,0)))</f>
        <v>Worthing</v>
      </c>
      <c r="T42" s="20" t="str" cm="1">
        <f t="array" ref="T42">IF(D42="","",INDEX($K$1:$Q$1,ROUNDUP(D42/40,0)))</f>
        <v>Crawley</v>
      </c>
      <c r="U42" s="20" t="str" cm="1">
        <f t="array" ref="U42">IF(E42="","",INDEX($K$1:$Q$1,ROUNDUP(E42/40,0)))</f>
        <v>Brighton</v>
      </c>
      <c r="V42" s="20" t="str" cm="1">
        <f t="array" ref="V42">IF(F42="","",INDEX($K$1:$Q$1,ROUNDUP(F42/40,0)))</f>
        <v>Horsham</v>
      </c>
      <c r="W42" s="20" t="str" cm="1">
        <f t="array" ref="W42">IF(G42="","",INDEX($K$1:$Q$1,ROUNDUP(G42/40,0)))</f>
        <v>Lewes</v>
      </c>
      <c r="X42" s="20" t="str" cm="1">
        <f t="array" ref="X42">IF(H42="","",INDEX($K$1:$Q$1,ROUNDUP(H42/40,0)))</f>
        <v>Phoenix</v>
      </c>
      <c r="Y42" s="20" t="str" cm="1">
        <f t="array" ref="Y42">IF(I42="","",INDEX($K$1:$Q$1,ROUNDUP(I42/40,0)))</f>
        <v/>
      </c>
    </row>
    <row r="43" spans="1:25" ht="14.4" x14ac:dyDescent="0.25">
      <c r="A43" s="83"/>
      <c r="B43" s="83"/>
      <c r="C43" s="26" t="str">
        <f>IF(C42="","",IF(ISERROR(VLOOKUP(C42,Athletes!$A:$B,2,FALSE)),"?",VLOOKUP(C42,Athletes!$A:$B,2,FALSE)))</f>
        <v>Aniqua Phillips</v>
      </c>
      <c r="D43" s="26" t="str">
        <f>IF(D42="","",IF(ISERROR(VLOOKUP(D42,Athletes!$A:$B,2,FALSE)),"?",VLOOKUP(D42,Athletes!$A:$B,2,FALSE)))</f>
        <v>Emma Harrison</v>
      </c>
      <c r="E43" s="26" t="str">
        <f>IF(E42="","",IF(ISERROR(VLOOKUP(E42,Athletes!$A:$B,2,FALSE)),"?",VLOOKUP(E42,Athletes!$A:$B,2,FALSE)))</f>
        <v>Nicole Bleasdale</v>
      </c>
      <c r="F43" s="26" t="str">
        <f>IF(F42="","",IF(ISERROR(VLOOKUP(F42,Athletes!$A:$B,2,FALSE)),"?",VLOOKUP(F42,Athletes!$A:$B,2,FALSE)))</f>
        <v>Evie Delahunt</v>
      </c>
      <c r="G43" s="26" t="str">
        <f>IF(G42="","",IF(ISERROR(VLOOKUP(G42,Athletes!$A:$B,2,FALSE)),"?",VLOOKUP(G42,Athletes!$A:$B,2,FALSE)))</f>
        <v>Jia Atkins</v>
      </c>
      <c r="H43" s="26" t="str">
        <f>IF(H42="","",IF(ISERROR(VLOOKUP(H42,Athletes!$A:$B,2,FALSE)),"?",VLOOKUP(H42,Athletes!$A:$B,2,FALSE)))</f>
        <v>Lily Milton</v>
      </c>
      <c r="I43" s="56" t="str">
        <f>IF(I42="","",IF(ISERROR(VLOOKUP(I42,Athletes!$A:$B,2,FALSE)),"?",VLOOKUP(I42,Athletes!$A:$B,2,FALSE)))</f>
        <v/>
      </c>
      <c r="J43" s="43"/>
      <c r="K43" s="26"/>
      <c r="L43" s="26"/>
      <c r="M43" s="26"/>
      <c r="N43" s="26"/>
      <c r="O43" s="26"/>
      <c r="P43" s="26"/>
      <c r="Q43" s="36"/>
      <c r="R43" s="20"/>
      <c r="S43" s="20"/>
      <c r="T43" s="20"/>
      <c r="U43" s="20"/>
      <c r="V43" s="20"/>
      <c r="W43" s="20"/>
      <c r="X43" s="20"/>
      <c r="Y43" s="20"/>
    </row>
    <row r="44" spans="1:25" ht="14.4" x14ac:dyDescent="0.25">
      <c r="A44" s="83"/>
      <c r="B44" s="83"/>
      <c r="C44" s="26" t="str">
        <f>IF(C42="","",IF(ISERROR(VLOOKUP(C42,Athletes!$A:$C,3,FALSE)),"?",VLOOKUP(C42,Athletes!$A:$C,3,FALSE)))</f>
        <v>Worthing</v>
      </c>
      <c r="D44" s="26" t="str">
        <f>IF(D42="","",IF(ISERROR(VLOOKUP(D42,Athletes!$A:$C,3,FALSE)),"?",VLOOKUP(D42,Athletes!$A:$C,3,FALSE)))</f>
        <v>Crawley</v>
      </c>
      <c r="E44" s="26" t="str">
        <f>IF(E42="","",IF(ISERROR(VLOOKUP(E42,Athletes!$A:$C,3,FALSE)),"?",VLOOKUP(E42,Athletes!$A:$C,3,FALSE)))</f>
        <v>Brighton</v>
      </c>
      <c r="F44" s="26" t="str">
        <f>IF(F42="","",IF(ISERROR(VLOOKUP(F42,Athletes!$A:$C,3,FALSE)),"?",VLOOKUP(F42,Athletes!$A:$C,3,FALSE)))</f>
        <v>Horsham</v>
      </c>
      <c r="G44" s="26" t="str">
        <f>IF(G42="","",IF(ISERROR(VLOOKUP(G42,Athletes!$A:$C,3,FALSE)),"?",VLOOKUP(G42,Athletes!$A:$C,3,FALSE)))</f>
        <v>Lewes</v>
      </c>
      <c r="H44" s="26" t="str">
        <f>IF(H42="","",IF(ISERROR(VLOOKUP(H42,Athletes!$A:$C,3,FALSE)),"?",VLOOKUP(H42,Athletes!$A:$C,3,FALSE)))</f>
        <v>Phoenix</v>
      </c>
      <c r="I44" s="26"/>
      <c r="J44" s="43"/>
      <c r="K44" s="26"/>
      <c r="L44" s="26"/>
      <c r="M44" s="26"/>
      <c r="N44" s="26"/>
      <c r="O44" s="26"/>
      <c r="P44" s="26"/>
      <c r="Q44" s="36"/>
      <c r="R44" s="20"/>
      <c r="S44" s="20"/>
      <c r="T44" s="20"/>
      <c r="U44" s="20"/>
      <c r="V44" s="20"/>
      <c r="W44" s="20"/>
      <c r="X44" s="20"/>
      <c r="Y44" s="20"/>
    </row>
    <row r="45" spans="1:25" ht="14.4" x14ac:dyDescent="0.25">
      <c r="A45" s="84"/>
      <c r="B45" s="84"/>
      <c r="C45" s="28">
        <v>42</v>
      </c>
      <c r="D45" s="28">
        <v>42</v>
      </c>
      <c r="E45" s="28">
        <v>41</v>
      </c>
      <c r="F45" s="28">
        <v>41</v>
      </c>
      <c r="G45" s="28">
        <v>38</v>
      </c>
      <c r="H45" s="28">
        <v>35</v>
      </c>
      <c r="I45" s="28"/>
      <c r="J45" s="44"/>
      <c r="K45" s="29">
        <f t="shared" ref="K45:Q45" si="13">IF(ISERROR(MATCH(K$1,$S42:$Y42,0)),"",8-MATCH(K$1,$S42:$Y42,0)+IF(ISERROR(MATCH(K$1,$S42:$Y42,0)),0,INDEX($S45:$Y45,1,MATCH(K$1,$S42:$Y42,0))))</f>
        <v>4.5</v>
      </c>
      <c r="L45" s="29">
        <f t="shared" si="13"/>
        <v>6.5</v>
      </c>
      <c r="M45" s="29" t="str">
        <f t="shared" si="13"/>
        <v/>
      </c>
      <c r="N45" s="29">
        <f t="shared" si="13"/>
        <v>4.5</v>
      </c>
      <c r="O45" s="29">
        <f t="shared" si="13"/>
        <v>3</v>
      </c>
      <c r="P45" s="29">
        <f t="shared" si="13"/>
        <v>2</v>
      </c>
      <c r="Q45" s="38">
        <f t="shared" si="13"/>
        <v>6.5</v>
      </c>
      <c r="R45" s="17"/>
      <c r="S45" s="20">
        <f>IF(C42="","",IF(INDEX($C45:$I45,1,MATCH(S42,$S42:$Y42,0))=INDEX($C45:$I45,1,MATCH(T42,$S42:$Y42,0)),-0.5,0)+IF(INDEX($C45:$I45,1,MATCH(S42,$S42:$Y42,0))=INDEX($C45:$I45,1,MATCH(U42,$S42:$Y42,0)),-0.5,0))</f>
        <v>-0.5</v>
      </c>
      <c r="T45" s="20">
        <f>IF(D42="","",IF(INDEX($C45:$I45,1,MATCH(T42,$S42:$Y42,0))=INDEX($C45:$I45,1,MATCH(S42,$S42:$Y42,0)),0.5,0)+IF(INDEX($C45:$I45,1,MATCH(T42,$S42:$Y42,0))=INDEX($C45:$I45,1,MATCH(U42,$S42:$Y42,0)),-0.5,0)+IF(INDEX($C45:$I45,1,MATCH(T42,$S42:$Y42,0))=INDEX($C45:$I45,1,MATCH(V42,$S42:$Y42,0)),-0.5,0))</f>
        <v>0.5</v>
      </c>
      <c r="U45" s="20">
        <f>IF(E42="","",IF(INDEX($C45:$I45,1,MATCH(U42,$S42:$Y42,0))=INDEX($C45:$I45,1,MATCH(S42,$S42:$Y42,0)),0.5,0)+IF(INDEX($C45:$I45,1,MATCH(U42,$S42:$Y42,0))=INDEX($C45:$I45,1,MATCH(T42,$S42:$Y42,0)),0.5,0)+IF(INDEX($C45:$I45,1,MATCH(U42,$S42:$Y42,0))=INDEX($C45:$I45,1,MATCH(V42,$S42:$Y42,0)),-0.5,0)+IF(INDEX($C45:$I45,1,MATCH(U42,$S42:$Y42,0))=INDEX($C45:$I45,1,MATCH(W42,$S42:$Y42,0)),-0.5,0))</f>
        <v>-0.5</v>
      </c>
      <c r="V45" s="20">
        <f>IF(F42="","",IF(INDEX($C45:$I45,1,MATCH(V42,$S42:$Y42,0))=INDEX($C45:$I45,1,MATCH(T42,$S42:$Y42,0)),0.5,0)+IF(INDEX($C45:$I45,1,MATCH(V42,$S42:$Y42,0))=INDEX($C45:$I45,1,MATCH(U42,$S42:$Y42,0)),0.5,0)+IF(INDEX($C45:$I45,1,MATCH(V42,$S42:$Y42,0))=INDEX($C45:$I45,1,MATCH(W42,$S42:$Y42,0)),-0.5,0)+IF(INDEX($C45:$I45,1,MATCH(V42,$S42:$Y42,0))=INDEX($C45:$I45,1,MATCH(X42,$S42:$Y42,0)),-0.5,0))</f>
        <v>0.5</v>
      </c>
      <c r="W45" s="20">
        <f>IF(G42="","",IF(INDEX($C45:$I45,1,MATCH(W42,$S42:$Y42,0))=INDEX($C45:$I45,1,MATCH(U42,$S42:$Y42,0)),0.5,0)+IF(INDEX($C45:$I45,1,MATCH(W42,$S42:$Y42,0))=INDEX($C45:$I45,1,MATCH(V42,$S42:$Y42,0)),0.5,0)+IF(INDEX($C45:$I45,1,MATCH(W42,$S42:$Y42,0))=INDEX($C45:$I45,1,MATCH(X42,$S42:$Y42,0)),-0.5,0)+IF(INDEX($C45:$I45,1,MATCH(W42,$S42:$Y42,0))=INDEX($C45:$I45,1,MATCH(Y42,$S42:$Y42,0)),-0.5,0))</f>
        <v>0</v>
      </c>
      <c r="X45" s="20">
        <f>IF(H42="","",IF(INDEX($C45:$I45,1,MATCH(X42,$S42:$Y42,0))=INDEX($C45:$I45,1,MATCH(V42,$S42:$Y42,0)),0.5,0)+IF(INDEX($C45:$I45,1,MATCH(X42,$S42:$Y42,0))=INDEX($C45:$I45,1,MATCH(W42,$S42:$Y42,0)),0.5,0)+IF(INDEX($C45:$I45,1,MATCH(X42,$S42:$Y42,0))=INDEX($C45:$I45,1,MATCH(Y42,$S42:$Y42,0)),-0.5,0))</f>
        <v>0</v>
      </c>
      <c r="Y45" s="20" t="str">
        <f>IF(I42="","",IF(INDEX($C45:$I45,1,MATCH(Y42,$S42:$Y42,0))=INDEX($C45:$I45,1,MATCH(W42,$S42:$Y42,0)),0.5,0)+IF(INDEX($C45:$I45,1,MATCH(Y42,$S42:$Y42,0))=INDEX($C45:$I45,1,MATCH(X42,$S42:$Y42,0)),0.5,0))</f>
        <v/>
      </c>
    </row>
    <row r="46" spans="1:25" ht="15" customHeight="1" x14ac:dyDescent="0.25">
      <c r="A46" s="89" t="s">
        <v>31</v>
      </c>
      <c r="B46" s="88" t="s">
        <v>17</v>
      </c>
      <c r="C46" s="31">
        <v>33</v>
      </c>
      <c r="D46" s="31">
        <v>136</v>
      </c>
      <c r="E46" s="31">
        <v>247</v>
      </c>
      <c r="F46" s="31">
        <v>77</v>
      </c>
      <c r="G46" s="31">
        <v>83</v>
      </c>
      <c r="H46" s="31">
        <v>211</v>
      </c>
      <c r="I46" s="59">
        <v>164</v>
      </c>
      <c r="J46" s="43"/>
      <c r="K46" s="62"/>
      <c r="L46" s="32"/>
      <c r="M46" s="32"/>
      <c r="N46" s="32"/>
      <c r="O46" s="32"/>
      <c r="P46" s="32"/>
      <c r="Q46" s="39"/>
      <c r="R46" s="20"/>
      <c r="S46" s="20" t="str" cm="1">
        <f t="array" ref="S46">IF(C46="","",INDEX($K$1:$Q$1,ROUNDUP(C46/40,0)))</f>
        <v>Brighton</v>
      </c>
      <c r="T46" s="20" t="str" cm="1">
        <f t="array" ref="T46">IF(D46="","",INDEX($K$1:$Q$1,ROUNDUP(D46/40,0)))</f>
        <v>Horsham</v>
      </c>
      <c r="U46" s="20" t="str" cm="1">
        <f t="array" ref="U46">IF(E46="","",INDEX($K$1:$Q$1,ROUNDUP(E46/40,0)))</f>
        <v>Worthing</v>
      </c>
      <c r="V46" s="20" t="str" cm="1">
        <f t="array" ref="V46">IF(F46="","",INDEX($K$1:$Q$1,ROUNDUP(F46/40,0)))</f>
        <v>Crawley</v>
      </c>
      <c r="W46" s="20" t="str" cm="1">
        <f t="array" ref="W46">IF(G46="","",INDEX($K$1:$Q$1,ROUNDUP(G46/40,0)))</f>
        <v>Chichester</v>
      </c>
      <c r="X46" s="20" t="str" cm="1">
        <f t="array" ref="X46">IF(H46="","",INDEX($K$1:$Q$1,ROUNDUP(H46/40,0)))</f>
        <v>Phoenix</v>
      </c>
      <c r="Y46" s="20" t="str" cm="1">
        <f t="array" ref="Y46">IF(I46="","",INDEX($K$1:$Q$1,ROUNDUP(I46/40,0)))</f>
        <v>Lewes</v>
      </c>
    </row>
    <row r="47" spans="1:25" ht="14.4" x14ac:dyDescent="0.25">
      <c r="A47" s="89"/>
      <c r="B47" s="83"/>
      <c r="C47" s="26" t="str">
        <f>IF(C46="","",IF(ISERROR(VLOOKUP(C46,Athletes!$A:$B,2,FALSE)),"?",VLOOKUP(C46,Athletes!$A:$B,2,FALSE)))</f>
        <v>Nicole Bleasdale</v>
      </c>
      <c r="D47" s="26" t="str">
        <f>IF(D46="","",IF(ISERROR(VLOOKUP(D46,Athletes!$A:$B,2,FALSE)),"?",VLOOKUP(D46,Athletes!$A:$B,2,FALSE)))</f>
        <v>Evie Delahunt</v>
      </c>
      <c r="E47" s="26" t="str">
        <f>IF(E46="","",IF(ISERROR(VLOOKUP(E46,Athletes!$A:$B,2,FALSE)),"?",VLOOKUP(E46,Athletes!$A:$B,2,FALSE)))</f>
        <v>Alice Howie</v>
      </c>
      <c r="F47" s="26" t="str">
        <f>IF(F46="","",IF(ISERROR(VLOOKUP(F46,Athletes!$A:$B,2,FALSE)),"?",VLOOKUP(F46,Athletes!$A:$B,2,FALSE)))</f>
        <v>Lila Cox</v>
      </c>
      <c r="G47" s="26" t="str">
        <f>IF(G46="","",IF(ISERROR(VLOOKUP(G46,Athletes!$A:$B,2,FALSE)),"?",VLOOKUP(G46,Athletes!$A:$B,2,FALSE)))</f>
        <v>Anna Stangroom</v>
      </c>
      <c r="H47" s="26" t="str">
        <f>IF(H46="","",IF(ISERROR(VLOOKUP(H46,Athletes!$A:$B,2,FALSE)),"?",VLOOKUP(H46,Athletes!$A:$B,2,FALSE)))</f>
        <v>Jahnvi Choksi</v>
      </c>
      <c r="I47" s="56" t="str">
        <f>IF(I46="","",IF(ISERROR(VLOOKUP(I46,Athletes!$A:$B,2,FALSE)),"?",VLOOKUP(I46,Athletes!$A:$B,2,FALSE)))</f>
        <v>Jia Atkins</v>
      </c>
      <c r="J47" s="43"/>
      <c r="K47" s="63"/>
      <c r="L47" s="26"/>
      <c r="M47" s="26"/>
      <c r="N47" s="26"/>
      <c r="O47" s="26"/>
      <c r="P47" s="26"/>
      <c r="Q47" s="36"/>
      <c r="R47" s="20"/>
      <c r="S47" s="20"/>
      <c r="T47" s="20"/>
      <c r="U47" s="20"/>
      <c r="V47" s="20"/>
      <c r="W47" s="20"/>
      <c r="X47" s="20"/>
      <c r="Y47" s="20"/>
    </row>
    <row r="48" spans="1:25" ht="14.4" x14ac:dyDescent="0.25">
      <c r="A48" s="89"/>
      <c r="B48" s="83"/>
      <c r="C48" s="26" t="str">
        <f>IF(C46="","",IF(ISERROR(VLOOKUP(C46,Athletes!$A:$C,3,FALSE)),"?",VLOOKUP(C46,Athletes!$A:$C,3,FALSE)))</f>
        <v>Brighton</v>
      </c>
      <c r="D48" s="26" t="str">
        <f>IF(D46="","",IF(ISERROR(VLOOKUP(D46,Athletes!$A:$C,3,FALSE)),"?",VLOOKUP(D46,Athletes!$A:$C,3,FALSE)))</f>
        <v>Horsham</v>
      </c>
      <c r="E48" s="26" t="str">
        <f>IF(E46="","",IF(ISERROR(VLOOKUP(E46,Athletes!$A:$C,3,FALSE)),"?",VLOOKUP(E46,Athletes!$A:$C,3,FALSE)))</f>
        <v>Worthing</v>
      </c>
      <c r="F48" s="26" t="str">
        <f>IF(F46="","",IF(ISERROR(VLOOKUP(F46,Athletes!$A:$C,3,FALSE)),"?",VLOOKUP(F46,Athletes!$A:$C,3,FALSE)))</f>
        <v>Crawley</v>
      </c>
      <c r="G48" s="26" t="str">
        <f>IF(G46="","",IF(ISERROR(VLOOKUP(G46,Athletes!$A:$C,3,FALSE)),"?",VLOOKUP(G46,Athletes!$A:$C,3,FALSE)))</f>
        <v>Chichester</v>
      </c>
      <c r="H48" s="26" t="str">
        <f>IF(H46="","",IF(ISERROR(VLOOKUP(H46,Athletes!$A:$C,3,FALSE)),"?",VLOOKUP(H46,Athletes!$A:$C,3,FALSE)))</f>
        <v>Phoenix</v>
      </c>
      <c r="I48" s="26" t="str">
        <f>IF(I46="","",IF(ISERROR(VLOOKUP(I46,Athletes!$A:$C,3,FALSE)),"?",VLOOKUP(I46,Athletes!$A:$C,3,FALSE)))</f>
        <v>Lewes</v>
      </c>
      <c r="J48" s="43"/>
      <c r="K48" s="63"/>
      <c r="L48" s="26"/>
      <c r="M48" s="26"/>
      <c r="N48" s="26"/>
      <c r="O48" s="26"/>
      <c r="P48" s="26"/>
      <c r="Q48" s="36"/>
      <c r="R48" s="20"/>
      <c r="S48" s="20"/>
      <c r="T48" s="20"/>
      <c r="U48" s="20"/>
      <c r="V48" s="20"/>
      <c r="W48" s="20"/>
      <c r="X48" s="20"/>
      <c r="Y48" s="20"/>
    </row>
    <row r="49" spans="1:25" ht="14.4" x14ac:dyDescent="0.25">
      <c r="A49" s="89"/>
      <c r="B49" s="84"/>
      <c r="C49" s="28">
        <v>76</v>
      </c>
      <c r="D49" s="28">
        <v>75</v>
      </c>
      <c r="E49" s="28">
        <v>74</v>
      </c>
      <c r="F49" s="28">
        <v>72</v>
      </c>
      <c r="G49" s="28">
        <v>71</v>
      </c>
      <c r="H49" s="28">
        <v>66</v>
      </c>
      <c r="I49" s="60">
        <v>64</v>
      </c>
      <c r="J49" s="43"/>
      <c r="K49" s="64">
        <f t="shared" ref="K49:Q49" si="14">IF(ISERROR(MATCH(K$1,$S46:$Y46,0)),"",8-MATCH(K$1,$S46:$Y46,0)+IF(ISERROR(MATCH(K$1,$S46:$Y46,0)),0,INDEX($S49:$Y49,1,MATCH(K$1,$S46:$Y46,0))))</f>
        <v>7</v>
      </c>
      <c r="L49" s="29">
        <f t="shared" si="14"/>
        <v>4</v>
      </c>
      <c r="M49" s="29">
        <f t="shared" si="14"/>
        <v>3</v>
      </c>
      <c r="N49" s="29">
        <f t="shared" si="14"/>
        <v>6</v>
      </c>
      <c r="O49" s="29">
        <f t="shared" si="14"/>
        <v>1</v>
      </c>
      <c r="P49" s="29">
        <f t="shared" si="14"/>
        <v>2</v>
      </c>
      <c r="Q49" s="38">
        <f t="shared" si="14"/>
        <v>5</v>
      </c>
      <c r="R49" s="17"/>
      <c r="S49" s="20">
        <f>IF(C46="","",IF(INDEX($C49:$I49,1,MATCH(S46,$S46:$Y46,0))=INDEX($C49:$I49,1,MATCH(T46,$S46:$Y46,0)),-0.5,0)+IF(INDEX($C49:$I49,1,MATCH(S46,$S46:$Y46,0))=INDEX($C49:$I49,1,MATCH(U46,$S46:$Y46,0)),-0.5,0))</f>
        <v>0</v>
      </c>
      <c r="T49" s="20">
        <f>IF(D46="","",IF(INDEX($C49:$I49,1,MATCH(T46,$S46:$Y46,0))=INDEX($C49:$I49,1,MATCH(S46,$S46:$Y46,0)),0.5,0)+IF(INDEX($C49:$I49,1,MATCH(T46,$S46:$Y46,0))=INDEX($C49:$I49,1,MATCH(U46,$S46:$Y46,0)),-0.5,0)+IF(INDEX($C49:$I49,1,MATCH(T46,$S46:$Y46,0))=INDEX($C49:$I49,1,MATCH(V46,$S46:$Y46,0)),-0.5,0))</f>
        <v>0</v>
      </c>
      <c r="U49" s="20">
        <f>IF(E46="","",IF(INDEX($C49:$I49,1,MATCH(U46,$S46:$Y46,0))=INDEX($C49:$I49,1,MATCH(S46,$S46:$Y46,0)),0.5,0)+IF(INDEX($C49:$I49,1,MATCH(U46,$S46:$Y46,0))=INDEX($C49:$I49,1,MATCH(T46,$S46:$Y46,0)),0.5,0)+IF(INDEX($C49:$I49,1,MATCH(U46,$S46:$Y46,0))=INDEX($C49:$I49,1,MATCH(V46,$S46:$Y46,0)),-0.5,0)+IF(INDEX($C49:$I49,1,MATCH(U46,$S46:$Y46,0))=INDEX($C49:$I49,1,MATCH(W46,$S46:$Y46,0)),-0.5,0))</f>
        <v>0</v>
      </c>
      <c r="V49" s="20">
        <f>IF(F46="","",IF(INDEX($C49:$I49,1,MATCH(V46,$S46:$Y46,0))=INDEX($C49:$I49,1,MATCH(T46,$S46:$Y46,0)),0.5,0)+IF(INDEX($C49:$I49,1,MATCH(V46,$S46:$Y46,0))=INDEX($C49:$I49,1,MATCH(U46,$S46:$Y46,0)),0.5,0)+IF(INDEX($C49:$I49,1,MATCH(V46,$S46:$Y46,0))=INDEX($C49:$I49,1,MATCH(W46,$S46:$Y46,0)),-0.5,0)+IF(INDEX($C49:$I49,1,MATCH(V46,$S46:$Y46,0))=INDEX($C49:$I49,1,MATCH(X46,$S46:$Y46,0)),-0.5,0))</f>
        <v>0</v>
      </c>
      <c r="W49" s="20">
        <f>IF(G46="","",IF(INDEX($C49:$I49,1,MATCH(W46,$S46:$Y46,0))=INDEX($C49:$I49,1,MATCH(U46,$S46:$Y46,0)),0.5,0)+IF(INDEX($C49:$I49,1,MATCH(W46,$S46:$Y46,0))=INDEX($C49:$I49,1,MATCH(V46,$S46:$Y46,0)),0.5,0)+IF(INDEX($C49:$I49,1,MATCH(W46,$S46:$Y46,0))=INDEX($C49:$I49,1,MATCH(X46,$S46:$Y46,0)),-0.5,0)+IF(INDEX($C49:$I49,1,MATCH(W46,$S46:$Y46,0))=INDEX($C49:$I49,1,MATCH(Y46,$S46:$Y46,0)),-0.5,0))</f>
        <v>0</v>
      </c>
      <c r="X49" s="20">
        <f>IF(H46="","",IF(INDEX($C49:$I49,1,MATCH(X46,$S46:$Y46,0))=INDEX($C49:$I49,1,MATCH(V46,$S46:$Y46,0)),0.5,0)+IF(INDEX($C49:$I49,1,MATCH(X46,$S46:$Y46,0))=INDEX($C49:$I49,1,MATCH(W46,$S46:$Y46,0)),0.5,0)+IF(INDEX($C49:$I49,1,MATCH(X46,$S46:$Y46,0))=INDEX($C49:$I49,1,MATCH(Y46,$S46:$Y46,0)),-0.5,0))</f>
        <v>0</v>
      </c>
      <c r="Y49" s="20">
        <f>IF(I46="","",IF(INDEX($C49:$I49,1,MATCH(Y46,$S46:$Y46,0))=INDEX($C49:$I49,1,MATCH(W46,$S46:$Y46,0)),0.5,0)+IF(INDEX($C49:$I49,1,MATCH(Y46,$S46:$Y46,0))=INDEX($C49:$I49,1,MATCH(X46,$S46:$Y46,0)),0.5,0))</f>
        <v>0</v>
      </c>
    </row>
    <row r="50" spans="1:25" ht="14.4" x14ac:dyDescent="0.25">
      <c r="A50" s="89"/>
      <c r="B50" s="83" t="s">
        <v>18</v>
      </c>
      <c r="C50" s="15">
        <v>36</v>
      </c>
      <c r="D50" s="15">
        <v>156</v>
      </c>
      <c r="E50" s="15">
        <v>280</v>
      </c>
      <c r="F50" s="15">
        <v>75</v>
      </c>
      <c r="G50" s="15">
        <v>216</v>
      </c>
      <c r="H50" s="15"/>
      <c r="I50" s="15"/>
      <c r="J50" s="43"/>
      <c r="K50" s="20"/>
      <c r="L50" s="20"/>
      <c r="M50" s="20"/>
      <c r="N50" s="20"/>
      <c r="O50" s="20"/>
      <c r="P50" s="20"/>
      <c r="Q50" s="36"/>
      <c r="R50" s="20"/>
      <c r="S50" s="20" t="str" cm="1">
        <f t="array" ref="S50">IF(C50="","",INDEX($K$1:$Q$1,ROUNDUP(C50/40,0)))</f>
        <v>Brighton</v>
      </c>
      <c r="T50" s="20" t="str" cm="1">
        <f t="array" ref="T50">IF(D50="","",INDEX($K$1:$Q$1,ROUNDUP(D50/40,0)))</f>
        <v>Horsham</v>
      </c>
      <c r="U50" s="20" t="str" cm="1">
        <f t="array" ref="U50">IF(E50="","",INDEX($K$1:$Q$1,ROUNDUP(E50/40,0)))</f>
        <v>Worthing</v>
      </c>
      <c r="V50" s="20" t="str" cm="1">
        <f t="array" ref="V50">IF(F50="","",INDEX($K$1:$Q$1,ROUNDUP(F50/40,0)))</f>
        <v>Crawley</v>
      </c>
      <c r="W50" s="20" t="str" cm="1">
        <f t="array" ref="W50">IF(G50="","",INDEX($K$1:$Q$1,ROUNDUP(G50/40,0)))</f>
        <v>Phoenix</v>
      </c>
      <c r="X50" s="20" t="str" cm="1">
        <f t="array" ref="X50">IF(H50="","",INDEX($K$1:$Q$1,ROUNDUP(H50/40,0)))</f>
        <v/>
      </c>
      <c r="Y50" s="20" t="str" cm="1">
        <f t="array" ref="Y50">IF(I50="","",INDEX($K$1:$Q$1,ROUNDUP(I50/40,0)))</f>
        <v/>
      </c>
    </row>
    <row r="51" spans="1:25" ht="14.4" x14ac:dyDescent="0.25">
      <c r="A51" s="89"/>
      <c r="B51" s="83"/>
      <c r="C51" s="26" t="str">
        <f>IF(C50="","",IF(ISERROR(VLOOKUP(C50,Athletes!$A:$B,2,FALSE)),"?",VLOOKUP(C50,Athletes!$A:$B,2,FALSE)))</f>
        <v>Isla Pursaill</v>
      </c>
      <c r="D51" s="26" t="str">
        <f>IF(D50="","",IF(ISERROR(VLOOKUP(D50,Athletes!$A:$B,2,FALSE)),"?",VLOOKUP(D50,Athletes!$A:$B,2,FALSE)))</f>
        <v>Aurelia Smith</v>
      </c>
      <c r="E51" s="26" t="str">
        <f>IF(E50="","",IF(ISERROR(VLOOKUP(E50,Athletes!$A:$B,2,FALSE)),"?",VLOOKUP(E50,Athletes!$A:$B,2,FALSE)))</f>
        <v>Aniqua Phillips</v>
      </c>
      <c r="F51" s="26" t="str">
        <f>IF(F50="","",IF(ISERROR(VLOOKUP(F50,Athletes!$A:$B,2,FALSE)),"?",VLOOKUP(F50,Athletes!$A:$B,2,FALSE)))</f>
        <v>Hannah Chizyuka</v>
      </c>
      <c r="G51" s="26" t="str">
        <f>IF(G50="","",IF(ISERROR(VLOOKUP(G50,Athletes!$A:$B,2,FALSE)),"?",VLOOKUP(G50,Athletes!$A:$B,2,FALSE)))</f>
        <v>May Powell</v>
      </c>
      <c r="H51" s="26" t="str">
        <f>IF(H50="","",IF(ISERROR(VLOOKUP(H50,Athletes!$A:$B,2,FALSE)),"?",VLOOKUP(H50,Athletes!$A:$B,2,FALSE)))</f>
        <v/>
      </c>
      <c r="I51" s="56" t="str">
        <f>IF(I50="","",IF(ISERROR(VLOOKUP(I50,Athletes!$A:$B,2,FALSE)),"?",VLOOKUP(I50,Athletes!$A:$B,2,FALSE)))</f>
        <v/>
      </c>
      <c r="J51" s="43"/>
      <c r="K51" s="20"/>
      <c r="L51" s="20"/>
      <c r="M51" s="20"/>
      <c r="N51" s="20"/>
      <c r="O51" s="20"/>
      <c r="P51" s="20"/>
      <c r="Q51" s="36"/>
      <c r="R51" s="20"/>
      <c r="S51" s="20"/>
      <c r="T51" s="20"/>
      <c r="U51" s="20"/>
      <c r="V51" s="20"/>
      <c r="W51" s="20"/>
      <c r="X51" s="20"/>
      <c r="Y51" s="20"/>
    </row>
    <row r="52" spans="1:25" ht="14.4" x14ac:dyDescent="0.25">
      <c r="A52" s="89"/>
      <c r="B52" s="83"/>
      <c r="C52" s="26" t="str">
        <f>IF(C50="","",IF(ISERROR(VLOOKUP(C50,Athletes!$A:$C,3,FALSE)),"?",VLOOKUP(C50,Athletes!$A:$C,3,FALSE)))</f>
        <v>Brighton</v>
      </c>
      <c r="D52" s="26" t="str">
        <f>IF(D50="","",IF(ISERROR(VLOOKUP(D50,Athletes!$A:$C,3,FALSE)),"?",VLOOKUP(D50,Athletes!$A:$C,3,FALSE)))</f>
        <v>Horsham</v>
      </c>
      <c r="E52" s="26" t="str">
        <f>IF(E50="","",IF(ISERROR(VLOOKUP(E50,Athletes!$A:$C,3,FALSE)),"?",VLOOKUP(E50,Athletes!$A:$C,3,FALSE)))</f>
        <v>Worthing</v>
      </c>
      <c r="F52" s="26" t="str">
        <f>IF(F50="","",IF(ISERROR(VLOOKUP(F50,Athletes!$A:$C,3,FALSE)),"?",VLOOKUP(F50,Athletes!$A:$C,3,FALSE)))</f>
        <v>Crawley</v>
      </c>
      <c r="G52" s="26" t="str">
        <f>IF(G50="","",IF(ISERROR(VLOOKUP(G50,Athletes!$A:$C,3,FALSE)),"?",VLOOKUP(G50,Athletes!$A:$C,3,FALSE)))</f>
        <v>Phoenix</v>
      </c>
      <c r="H52" s="26"/>
      <c r="I52" s="26"/>
      <c r="J52" s="43"/>
      <c r="K52" s="20"/>
      <c r="L52" s="20"/>
      <c r="M52" s="20"/>
      <c r="N52" s="20"/>
      <c r="O52" s="20"/>
      <c r="P52" s="20"/>
      <c r="Q52" s="36"/>
      <c r="R52" s="20"/>
      <c r="S52" s="20"/>
      <c r="T52" s="20"/>
      <c r="U52" s="20"/>
      <c r="V52" s="20"/>
      <c r="W52" s="20"/>
      <c r="X52" s="20"/>
      <c r="Y52" s="20"/>
    </row>
    <row r="53" spans="1:25" ht="14.4" x14ac:dyDescent="0.25">
      <c r="A53" s="90"/>
      <c r="B53" s="91"/>
      <c r="C53" s="16">
        <v>72</v>
      </c>
      <c r="D53" s="16">
        <v>70</v>
      </c>
      <c r="E53" s="16">
        <v>70</v>
      </c>
      <c r="F53" s="16">
        <v>65</v>
      </c>
      <c r="G53" s="16">
        <v>65</v>
      </c>
      <c r="H53" s="16"/>
      <c r="I53" s="16"/>
      <c r="J53" s="46"/>
      <c r="K53" s="17">
        <f t="shared" ref="K53:Q53" si="15">IF(ISERROR(MATCH(K$1,$S50:$Y50,0)),"",8-MATCH(K$1,$S50:$Y50,0)+IF(ISERROR(MATCH(K$1,$S50:$Y50,0)),0,INDEX($S53:$Y53,1,MATCH(K$1,$S50:$Y50,0))))</f>
        <v>7</v>
      </c>
      <c r="L53" s="17">
        <f t="shared" si="15"/>
        <v>3.5</v>
      </c>
      <c r="M53" s="17" t="str">
        <f t="shared" si="15"/>
        <v/>
      </c>
      <c r="N53" s="17">
        <f t="shared" si="15"/>
        <v>5.5</v>
      </c>
      <c r="O53" s="17" t="str">
        <f t="shared" si="15"/>
        <v/>
      </c>
      <c r="P53" s="17">
        <f t="shared" si="15"/>
        <v>3.5</v>
      </c>
      <c r="Q53" s="37">
        <f t="shared" si="15"/>
        <v>5.5</v>
      </c>
      <c r="R53" s="17"/>
      <c r="S53" s="20">
        <f>IF(C50="","",IF(INDEX($C53:$I53,1,MATCH(S50,$S50:$Y50,0))=INDEX($C53:$I53,1,MATCH(T50,$S50:$Y50,0)),-0.5,0)+IF(INDEX($C53:$I53,1,MATCH(S50,$S50:$Y50,0))=INDEX($C53:$I53,1,MATCH(U50,$S50:$Y50,0)),-0.5,0))</f>
        <v>0</v>
      </c>
      <c r="T53" s="20">
        <f>IF(D50="","",IF(INDEX($C53:$I53,1,MATCH(T50,$S50:$Y50,0))=INDEX($C53:$I53,1,MATCH(S50,$S50:$Y50,0)),0.5,0)+IF(INDEX($C53:$I53,1,MATCH(T50,$S50:$Y50,0))=INDEX($C53:$I53,1,MATCH(U50,$S50:$Y50,0)),-0.5,0)+IF(INDEX($C53:$I53,1,MATCH(T50,$S50:$Y50,0))=INDEX($C53:$I53,1,MATCH(V50,$S50:$Y50,0)),-0.5,0))</f>
        <v>-0.5</v>
      </c>
      <c r="U53" s="20">
        <f>IF(E50="","",IF(INDEX($C53:$I53,1,MATCH(U50,$S50:$Y50,0))=INDEX($C53:$I53,1,MATCH(S50,$S50:$Y50,0)),0.5,0)+IF(INDEX($C53:$I53,1,MATCH(U50,$S50:$Y50,0))=INDEX($C53:$I53,1,MATCH(T50,$S50:$Y50,0)),0.5,0)+IF(INDEX($C53:$I53,1,MATCH(U50,$S50:$Y50,0))=INDEX($C53:$I53,1,MATCH(V50,$S50:$Y50,0)),-0.5,0)+IF(INDEX($C53:$I53,1,MATCH(U50,$S50:$Y50,0))=INDEX($C53:$I53,1,MATCH(W50,$S50:$Y50,0)),-0.5,0))</f>
        <v>0.5</v>
      </c>
      <c r="V53" s="20">
        <f>IF(F50="","",IF(INDEX($C53:$I53,1,MATCH(V50,$S50:$Y50,0))=INDEX($C53:$I53,1,MATCH(T50,$S50:$Y50,0)),0.5,0)+IF(INDEX($C53:$I53,1,MATCH(V50,$S50:$Y50,0))=INDEX($C53:$I53,1,MATCH(U50,$S50:$Y50,0)),0.5,0)+IF(INDEX($C53:$I53,1,MATCH(V50,$S50:$Y50,0))=INDEX($C53:$I53,1,MATCH(W50,$S50:$Y50,0)),-0.5,0)+IF(INDEX($C53:$I53,1,MATCH(V50,$S50:$Y50,0))=INDEX($C53:$I53,1,MATCH(X50,$S50:$Y50,0)),-0.5,0))</f>
        <v>-0.5</v>
      </c>
      <c r="W53" s="20">
        <f>IF(G50="","",IF(INDEX($C53:$I53,1,MATCH(W50,$S50:$Y50,0))=INDEX($C53:$I53,1,MATCH(U50,$S50:$Y50,0)),0.5,0)+IF(INDEX($C53:$I53,1,MATCH(W50,$S50:$Y50,0))=INDEX($C53:$I53,1,MATCH(V50,$S50:$Y50,0)),0.5,0)+IF(INDEX($C53:$I53,1,MATCH(W50,$S50:$Y50,0))=INDEX($C53:$I53,1,MATCH(X50,$S50:$Y50,0)),-0.5,0)+IF(INDEX($C53:$I53,1,MATCH(W50,$S50:$Y50,0))=INDEX($C53:$I53,1,MATCH(Y50,$S50:$Y50,0)),-0.5,0))</f>
        <v>0.5</v>
      </c>
      <c r="X53" s="20" t="str">
        <f>IF(H50="","",IF(INDEX($C53:$I53,1,MATCH(X50,$S50:$Y50,0))=INDEX($C53:$I53,1,MATCH(V50,$S50:$Y50,0)),0.5,0)+IF(INDEX($C53:$I53,1,MATCH(X50,$S50:$Y50,0))=INDEX($C53:$I53,1,MATCH(W50,$S50:$Y50,0)),0.5,0)+IF(INDEX($C53:$I53,1,MATCH(X50,$S50:$Y50,0))=INDEX($C53:$I53,1,MATCH(Y50,$S50:$Y50,0)),-0.5,0))</f>
        <v/>
      </c>
      <c r="Y53" s="20" t="str">
        <f>IF(I50="","",IF(INDEX($C53:$I53,1,MATCH(Y50,$S50:$Y50,0))=INDEX($C53:$I53,1,MATCH(W50,$S50:$Y50,0)),0.5,0)+IF(INDEX($C53:$I53,1,MATCH(Y50,$S50:$Y50,0))=INDEX($C53:$I53,1,MATCH(X50,$S50:$Y50,0)),0.5,0))</f>
        <v/>
      </c>
    </row>
    <row r="54" spans="1:25" ht="28.8" x14ac:dyDescent="0.3">
      <c r="A54" s="53" t="s">
        <v>44</v>
      </c>
      <c r="B54" s="65"/>
      <c r="C54" s="10"/>
      <c r="D54" s="10"/>
      <c r="E54" s="10"/>
      <c r="F54" s="10"/>
      <c r="G54" s="10"/>
      <c r="H54" s="10"/>
      <c r="I54" s="10"/>
      <c r="J54" s="47"/>
      <c r="K54" s="11">
        <f>SUM(K5:K53)</f>
        <v>71</v>
      </c>
      <c r="L54" s="11">
        <f>SUM(L5:L53)</f>
        <v>90</v>
      </c>
      <c r="M54" s="11">
        <f>SUM(M6:M53)</f>
        <v>5</v>
      </c>
      <c r="N54" s="11">
        <f>SUM(N5:N53)</f>
        <v>54</v>
      </c>
      <c r="O54" s="11">
        <f>SUM(O5:O53)</f>
        <v>19</v>
      </c>
      <c r="P54" s="11">
        <f>SUM(P5:P53)</f>
        <v>78.5</v>
      </c>
      <c r="Q54" s="41">
        <f>SUM(Q5:Q53)</f>
        <v>75</v>
      </c>
    </row>
  </sheetData>
  <mergeCells count="22">
    <mergeCell ref="B6:B9"/>
    <mergeCell ref="B2:B5"/>
    <mergeCell ref="A2:A9"/>
    <mergeCell ref="B14:B17"/>
    <mergeCell ref="A10:A17"/>
    <mergeCell ref="B10:B13"/>
    <mergeCell ref="B22:B25"/>
    <mergeCell ref="A18:A25"/>
    <mergeCell ref="A30:A37"/>
    <mergeCell ref="A38:A45"/>
    <mergeCell ref="B18:B21"/>
    <mergeCell ref="B46:B49"/>
    <mergeCell ref="B50:B53"/>
    <mergeCell ref="B26:B27"/>
    <mergeCell ref="A26:A27"/>
    <mergeCell ref="B28:B29"/>
    <mergeCell ref="A28:A29"/>
    <mergeCell ref="B30:B33"/>
    <mergeCell ref="A46:A53"/>
    <mergeCell ref="B34:B37"/>
    <mergeCell ref="B38:B41"/>
    <mergeCell ref="B42:B45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Y54"/>
  <sheetViews>
    <sheetView zoomScaleNormal="100" workbookViewId="0">
      <pane ySplit="1" topLeftCell="A32" activePane="bottomLeft" state="frozen"/>
      <selection pane="bottomLeft" activeCell="E43" sqref="E43"/>
    </sheetView>
  </sheetViews>
  <sheetFormatPr defaultRowHeight="13.8" x14ac:dyDescent="0.25"/>
  <cols>
    <col min="1" max="1" width="26.8984375" bestFit="1" customWidth="1"/>
    <col min="3" max="3" width="14.3984375" bestFit="1" customWidth="1"/>
    <col min="4" max="5" width="17.09765625" bestFit="1" customWidth="1"/>
    <col min="6" max="6" width="14.19921875" bestFit="1" customWidth="1"/>
    <col min="7" max="7" width="14.69921875" bestFit="1" customWidth="1"/>
    <col min="8" max="8" width="14.19921875" bestFit="1" customWidth="1"/>
    <col min="9" max="9" width="11.5" customWidth="1"/>
    <col min="10" max="10" width="1.8984375" customWidth="1"/>
    <col min="11" max="11" width="7.5" bestFit="1" customWidth="1"/>
    <col min="12" max="12" width="7.09765625" bestFit="1" customWidth="1"/>
    <col min="13" max="13" width="9.09765625" bestFit="1" customWidth="1"/>
    <col min="14" max="14" width="7.69921875" bestFit="1" customWidth="1"/>
    <col min="15" max="15" width="5.69921875" bestFit="1" customWidth="1"/>
    <col min="16" max="16" width="7.19921875" bestFit="1" customWidth="1"/>
    <col min="17" max="17" width="8.09765625" bestFit="1" customWidth="1"/>
    <col min="19" max="25" width="9" hidden="1" customWidth="1"/>
  </cols>
  <sheetData>
    <row r="1" spans="1:25" ht="14.4" x14ac:dyDescent="0.25">
      <c r="A1" s="52" t="s">
        <v>11</v>
      </c>
      <c r="B1" s="52"/>
      <c r="C1" s="48" t="s">
        <v>12</v>
      </c>
      <c r="D1" s="48" t="s">
        <v>13</v>
      </c>
      <c r="E1" s="48" t="s">
        <v>14</v>
      </c>
      <c r="F1" s="48" t="s">
        <v>15</v>
      </c>
      <c r="G1" s="48" t="s">
        <v>37</v>
      </c>
      <c r="H1" s="48" t="s">
        <v>38</v>
      </c>
      <c r="I1" s="48" t="s">
        <v>39</v>
      </c>
      <c r="J1" s="49"/>
      <c r="K1" s="50" t="s">
        <v>54</v>
      </c>
      <c r="L1" s="50" t="s">
        <v>55</v>
      </c>
      <c r="M1" s="50" t="s">
        <v>56</v>
      </c>
      <c r="N1" s="50" t="s">
        <v>57</v>
      </c>
      <c r="O1" s="50" t="s">
        <v>58</v>
      </c>
      <c r="P1" s="50" t="s">
        <v>59</v>
      </c>
      <c r="Q1" s="51" t="s">
        <v>60</v>
      </c>
      <c r="R1" s="24"/>
      <c r="S1" s="23" t="s">
        <v>12</v>
      </c>
      <c r="T1" s="23" t="s">
        <v>13</v>
      </c>
      <c r="U1" s="23" t="s">
        <v>14</v>
      </c>
      <c r="V1" s="23" t="s">
        <v>15</v>
      </c>
      <c r="W1" s="23" t="s">
        <v>37</v>
      </c>
      <c r="X1" s="23" t="s">
        <v>38</v>
      </c>
      <c r="Y1" s="23" t="s">
        <v>39</v>
      </c>
    </row>
    <row r="2" spans="1:25" ht="14.4" x14ac:dyDescent="0.25">
      <c r="A2" s="83" t="s">
        <v>28</v>
      </c>
      <c r="B2" s="88" t="s">
        <v>17</v>
      </c>
      <c r="C2" s="54">
        <v>252</v>
      </c>
      <c r="D2" s="54">
        <v>68</v>
      </c>
      <c r="E2" s="54">
        <v>39</v>
      </c>
      <c r="F2" s="54">
        <v>165</v>
      </c>
      <c r="G2" s="54">
        <v>220</v>
      </c>
      <c r="H2" s="54"/>
      <c r="I2" s="55"/>
      <c r="J2" s="42"/>
      <c r="K2" s="62" t="str">
        <f>IF(ISERROR(MATCH(K$1,$S2:$Y2,0)),"",VLOOKUP(INDEX($C2:$I2,1,MATCH(K$1,$S2:$Y2,0)),Athletes!$A:$B,2,FALSE))</f>
        <v>Charlie Fisher</v>
      </c>
      <c r="L2" s="32"/>
      <c r="M2" s="32"/>
      <c r="N2" s="32"/>
      <c r="O2" s="32"/>
      <c r="P2" s="32"/>
      <c r="Q2" s="39"/>
      <c r="R2" s="20"/>
      <c r="S2" s="20" t="str" cm="1">
        <f t="array" ref="S2">IF(C2="","",INDEX($K$1:$Q$1,ROUNDUP(C2/40,0)))</f>
        <v>Worthing</v>
      </c>
      <c r="T2" s="20" t="str" cm="1">
        <f t="array" ref="T2">IF(D2="","",INDEX($K$1:$Q$1,ROUNDUP(D2/40,0)))</f>
        <v>Crawley</v>
      </c>
      <c r="U2" s="20" t="str" cm="1">
        <f t="array" ref="U2">IF(E2="","",INDEX($K$1:$Q$1,ROUNDUP(E2/40,0)))</f>
        <v>Brighton</v>
      </c>
      <c r="V2" s="20" t="str" cm="1">
        <f t="array" ref="V2">IF(F2="","",INDEX($K$1:$Q$1,ROUNDUP(F2/40,0)))</f>
        <v>Lewes</v>
      </c>
      <c r="W2" s="20" t="str" cm="1">
        <f t="array" ref="W2">IF(G2="","",INDEX($K$1:$Q$1,ROUNDUP(G2/40,0)))</f>
        <v>Phoenix</v>
      </c>
      <c r="X2" s="20" t="str" cm="1">
        <f t="array" ref="X2">IF(H2="","",INDEX($K$1:$Q$1,ROUNDUP(H2/40,0)))</f>
        <v/>
      </c>
      <c r="Y2" s="20" t="str" cm="1">
        <f t="array" ref="Y2">IF(I2="","",INDEX($K$1:$Q$1,ROUNDUP(I2/40,0)))</f>
        <v/>
      </c>
    </row>
    <row r="3" spans="1:25" ht="14.4" x14ac:dyDescent="0.25">
      <c r="A3" s="83"/>
      <c r="B3" s="83"/>
      <c r="C3" s="26" t="str">
        <f>IF(C2="","",IF(ISERROR(VLOOKUP(C2,Athletes!$A:$B,2,FALSE)),"?",VLOOKUP(C2,Athletes!$A:$B,2,FALSE)))</f>
        <v>Ryan Angell</v>
      </c>
      <c r="D3" s="26" t="str">
        <f>IF(D2="","",IF(ISERROR(VLOOKUP(D2,Athletes!$A:$B,2,FALSE)),"?",VLOOKUP(D2,Athletes!$A:$B,2,FALSE)))</f>
        <v>Braimoh Busari</v>
      </c>
      <c r="E3" s="26" t="str">
        <f>IF(E2="","",IF(ISERROR(VLOOKUP(E2,Athletes!$A:$B,2,FALSE)),"?",VLOOKUP(E2,Athletes!$A:$B,2,FALSE)))</f>
        <v>Charlie Fisher</v>
      </c>
      <c r="F3" s="26" t="str">
        <f>IF(F2="","",IF(ISERROR(VLOOKUP(F2,Athletes!$A:$B,2,FALSE)),"?",VLOOKUP(F2,Athletes!$A:$B,2,FALSE)))</f>
        <v>Dominic Redshaw</v>
      </c>
      <c r="G3" s="26" t="str">
        <f>IF(G2="","",IF(ISERROR(VLOOKUP(G2,Athletes!$A:$B,2,FALSE)),"?",VLOOKUP(G2,Athletes!$A:$B,2,FALSE)))</f>
        <v>Raphael Reed</v>
      </c>
      <c r="H3" s="26" t="str">
        <f>IF(H2="","",IF(ISERROR(VLOOKUP(H2,Athletes!$A:$B,2,FALSE)),"?",VLOOKUP(H2,Athletes!$A:$B,2,FALSE)))</f>
        <v/>
      </c>
      <c r="I3" s="56" t="str">
        <f>IF(I2="","",IF(ISERROR(VLOOKUP(I2,Athletes!$A:$B,2,FALSE)),"?",VLOOKUP(I2,Athletes!$A:$B,2,FALSE)))</f>
        <v/>
      </c>
      <c r="J3" s="42"/>
      <c r="K3" s="63"/>
      <c r="L3" s="26"/>
      <c r="M3" s="26"/>
      <c r="N3" s="26"/>
      <c r="O3" s="26"/>
      <c r="P3" s="26"/>
      <c r="Q3" s="36"/>
      <c r="R3" s="20"/>
      <c r="S3" s="20"/>
      <c r="T3" s="20"/>
      <c r="U3" s="20"/>
      <c r="V3" s="20"/>
      <c r="W3" s="20"/>
      <c r="X3" s="20"/>
      <c r="Y3" s="20"/>
    </row>
    <row r="4" spans="1:25" ht="14.4" x14ac:dyDescent="0.25">
      <c r="A4" s="83"/>
      <c r="B4" s="83"/>
      <c r="C4" s="26" t="str">
        <f>IF(C2="","",IF(ISERROR(VLOOKUP(C2,Athletes!$A:$C,3,FALSE)),"?",VLOOKUP(C2,Athletes!$A:$C,3,FALSE)))</f>
        <v>Worthing</v>
      </c>
      <c r="D4" s="26" t="str">
        <f>IF(D2="","",IF(ISERROR(VLOOKUP(D2,Athletes!$A:$C,3,FALSE)),"?",VLOOKUP(D2,Athletes!$A:$C,3,FALSE)))</f>
        <v>Crawley</v>
      </c>
      <c r="E4" s="26" t="str">
        <f>IF(E2="","",IF(ISERROR(VLOOKUP(E2,Athletes!$A:$C,3,FALSE)),"?",VLOOKUP(E2,Athletes!$A:$C,3,FALSE)))</f>
        <v>Brighton</v>
      </c>
      <c r="F4" s="26" t="str">
        <f>IF(F2="","",IF(ISERROR(VLOOKUP(F2,Athletes!$A:$C,3,FALSE)),"?",VLOOKUP(F2,Athletes!$A:$C,3,FALSE)))</f>
        <v>Lewes</v>
      </c>
      <c r="G4" s="26" t="str">
        <f>IF(G2="","",IF(ISERROR(VLOOKUP(G2,Athletes!$A:$C,3,FALSE)),"?",VLOOKUP(G2,Athletes!$A:$C,3,FALSE)))</f>
        <v>Phoenix</v>
      </c>
      <c r="H4" s="26" t="str">
        <f>IF(H2="","",IF(ISERROR(VLOOKUP(H2,Athletes!$A:$C,3,FALSE)),"?",VLOOKUP(H2,Athletes!$A:$C,3,FALSE)))</f>
        <v/>
      </c>
      <c r="I4" s="56"/>
      <c r="J4" s="42"/>
      <c r="K4" s="63"/>
      <c r="L4" s="26"/>
      <c r="M4" s="26"/>
      <c r="N4" s="26"/>
      <c r="O4" s="26"/>
      <c r="P4" s="26"/>
      <c r="Q4" s="36"/>
      <c r="R4" s="20"/>
      <c r="S4" s="20"/>
      <c r="T4" s="20"/>
      <c r="U4" s="20"/>
      <c r="V4" s="20"/>
      <c r="W4" s="20"/>
      <c r="X4" s="20"/>
      <c r="Y4" s="20"/>
    </row>
    <row r="5" spans="1:25" ht="14.4" x14ac:dyDescent="0.25">
      <c r="A5" s="83"/>
      <c r="B5" s="84"/>
      <c r="C5" s="57">
        <v>23.9</v>
      </c>
      <c r="D5" s="57">
        <v>24.1</v>
      </c>
      <c r="E5" s="57">
        <v>24.1</v>
      </c>
      <c r="F5" s="57">
        <v>24.5</v>
      </c>
      <c r="G5" s="57">
        <v>24.6</v>
      </c>
      <c r="H5" s="57"/>
      <c r="I5" s="58"/>
      <c r="J5" s="43"/>
      <c r="K5" s="64">
        <f>IF(ISERROR(MATCH(K$1,$S2:$Y2,0)),"",8-MATCH(K$1,$S2:$Y2,0))</f>
        <v>5</v>
      </c>
      <c r="L5" s="29">
        <f t="shared" ref="L5:Q5" si="0">IF(ISERROR(MATCH(L$1,$S2:$Y2,0)),"",8-MATCH(L$1,$S2:$Y2,0))</f>
        <v>6</v>
      </c>
      <c r="M5" s="29" t="str">
        <f t="shared" si="0"/>
        <v/>
      </c>
      <c r="N5" s="29" t="str">
        <f t="shared" si="0"/>
        <v/>
      </c>
      <c r="O5" s="29">
        <f t="shared" si="0"/>
        <v>4</v>
      </c>
      <c r="P5" s="29">
        <f t="shared" si="0"/>
        <v>3</v>
      </c>
      <c r="Q5" s="38">
        <f t="shared" si="0"/>
        <v>7</v>
      </c>
      <c r="R5" s="17"/>
      <c r="S5" s="20"/>
      <c r="T5" s="20"/>
      <c r="U5" s="20"/>
      <c r="V5" s="20"/>
      <c r="W5" s="20"/>
      <c r="X5" s="20"/>
      <c r="Y5" s="20"/>
    </row>
    <row r="6" spans="1:25" ht="14.4" x14ac:dyDescent="0.25">
      <c r="A6" s="83"/>
      <c r="B6" s="83" t="s">
        <v>18</v>
      </c>
      <c r="C6" s="27">
        <v>73</v>
      </c>
      <c r="D6" s="27">
        <v>250</v>
      </c>
      <c r="E6" s="27"/>
      <c r="F6" s="27"/>
      <c r="G6" s="27"/>
      <c r="H6" s="27"/>
      <c r="I6" s="27"/>
      <c r="J6" s="43"/>
      <c r="K6" s="26" t="str">
        <f>IF(ISERROR(MATCH(K$1,$S6:$Y6,0)),"",VLOOKUP(INDEX($C6:$I6,1,MATCH(K$1,$S6:$Y6,0)),Athletes!$A:$B,2,FALSE))</f>
        <v/>
      </c>
      <c r="L6" s="26"/>
      <c r="M6" s="26"/>
      <c r="N6" s="26"/>
      <c r="O6" s="26"/>
      <c r="P6" s="26"/>
      <c r="Q6" s="36"/>
      <c r="R6" s="20"/>
      <c r="S6" s="20" t="str" cm="1">
        <f t="array" ref="S6">IF(C6="","",INDEX($K$1:$Q$1,ROUNDUP(C6/40,0)))</f>
        <v>Crawley</v>
      </c>
      <c r="T6" s="20" t="str" cm="1">
        <f t="array" ref="T6">IF(D6="","",INDEX($K$1:$Q$1,ROUNDUP(D6/40,0)))</f>
        <v>Worthing</v>
      </c>
      <c r="U6" s="20" t="str" cm="1">
        <f t="array" ref="U6">IF(E6="","",INDEX($K$1:$Q$1,ROUNDUP(E6/40,0)))</f>
        <v/>
      </c>
      <c r="V6" s="20" t="str" cm="1">
        <f t="array" ref="V6">IF(F6="","",INDEX($K$1:$Q$1,ROUNDUP(F6/40,0)))</f>
        <v/>
      </c>
      <c r="W6" s="20" t="str" cm="1">
        <f t="array" ref="W6">IF(G6="","",INDEX($K$1:$Q$1,ROUNDUP(G6/40,0)))</f>
        <v/>
      </c>
      <c r="X6" s="20" t="str" cm="1">
        <f t="array" ref="X6">IF(H6="","",INDEX($K$1:$Q$1,ROUNDUP(H6/40,0)))</f>
        <v/>
      </c>
      <c r="Y6" s="20" t="str" cm="1">
        <f t="array" ref="Y6">IF(I6="","",INDEX($K$1:$Q$1,ROUNDUP(I6/40,0)))</f>
        <v/>
      </c>
    </row>
    <row r="7" spans="1:25" ht="14.4" x14ac:dyDescent="0.25">
      <c r="A7" s="83"/>
      <c r="B7" s="83"/>
      <c r="C7" s="26" t="str">
        <f>IF(C6="","",IF(ISERROR(VLOOKUP(C6,Athletes!$A:$B,2,FALSE)),"?",VLOOKUP(C6,Athletes!$A:$B,2,FALSE)))</f>
        <v>Zane Yuille</v>
      </c>
      <c r="D7" s="26" t="str">
        <f>IF(D6="","",IF(ISERROR(VLOOKUP(D6,Athletes!$A:$B,2,FALSE)),"?",VLOOKUP(D6,Athletes!$A:$B,2,FALSE)))</f>
        <v>Shane Oakley</v>
      </c>
      <c r="E7" s="26" t="str">
        <f>IF(E6="","",IF(ISERROR(VLOOKUP(E6,Athletes!$A:$B,2,FALSE)),"?",VLOOKUP(E6,Athletes!$A:$B,2,FALSE)))</f>
        <v/>
      </c>
      <c r="F7" s="26" t="str">
        <f>IF(F6="","",IF(ISERROR(VLOOKUP(F6,Athletes!$A:$B,2,FALSE)),"?",VLOOKUP(F6,Athletes!$A:$B,2,FALSE)))</f>
        <v/>
      </c>
      <c r="G7" s="26" t="str">
        <f>IF(G6="","",IF(ISERROR(VLOOKUP(G6,Athletes!$A:$B,2,FALSE)),"?",VLOOKUP(G6,Athletes!$A:$B,2,FALSE)))</f>
        <v/>
      </c>
      <c r="H7" s="26" t="str">
        <f>IF(H6="","",IF(ISERROR(VLOOKUP(H6,Athletes!$A:$B,2,FALSE)),"?",VLOOKUP(H6,Athletes!$A:$B,2,FALSE)))</f>
        <v/>
      </c>
      <c r="I7" s="26" t="str">
        <f>IF(I6="","",IF(ISERROR(VLOOKUP(I6,Athletes!$A:$B,2,FALSE)),"?",VLOOKUP(I6,Athletes!$A:$B,2,FALSE)))</f>
        <v/>
      </c>
      <c r="J7" s="43"/>
      <c r="K7" s="26"/>
      <c r="L7" s="26"/>
      <c r="M7" s="26"/>
      <c r="N7" s="26"/>
      <c r="O7" s="26"/>
      <c r="P7" s="26"/>
      <c r="Q7" s="36"/>
      <c r="R7" s="20"/>
      <c r="S7" s="20"/>
      <c r="T7" s="20"/>
      <c r="U7" s="20"/>
      <c r="V7" s="20"/>
      <c r="W7" s="20"/>
      <c r="X7" s="20"/>
      <c r="Y7" s="20"/>
    </row>
    <row r="8" spans="1:25" ht="14.4" x14ac:dyDescent="0.25">
      <c r="A8" s="83"/>
      <c r="B8" s="83"/>
      <c r="C8" s="26" t="str">
        <f>IF(C6="","",IF(ISERROR(VLOOKUP(C6,Athletes!$A:$C,3,FALSE)),"?",VLOOKUP(C6,Athletes!$A:$C,3,FALSE)))</f>
        <v>Crawley</v>
      </c>
      <c r="D8" s="26" t="str">
        <f>IF(D6="","",IF(ISERROR(VLOOKUP(D6,Athletes!$A:$C,3,FALSE)),"?",VLOOKUP(D6,Athletes!$A:$C,3,FALSE)))</f>
        <v>Worthing</v>
      </c>
      <c r="E8" s="26" t="str">
        <f>IF(E6="","",IF(ISERROR(VLOOKUP(E6,Athletes!$A:$C,3,FALSE)),"?",VLOOKUP(E6,Athletes!$A:$C,3,FALSE)))</f>
        <v/>
      </c>
      <c r="F8" s="26" t="str">
        <f>IF(F6="","",IF(ISERROR(VLOOKUP(F6,Athletes!$A:$C,3,FALSE)),"?",VLOOKUP(F6,Athletes!$A:$C,3,FALSE)))</f>
        <v/>
      </c>
      <c r="G8" s="26" t="str">
        <f>IF(G6="","",IF(ISERROR(VLOOKUP(G6,Athletes!$A:$C,3,FALSE)),"?",VLOOKUP(G6,Athletes!$A:$C,3,FALSE)))</f>
        <v/>
      </c>
      <c r="H8" s="26"/>
      <c r="I8" s="26"/>
      <c r="J8" s="43"/>
      <c r="K8" s="26"/>
      <c r="L8" s="26"/>
      <c r="M8" s="26"/>
      <c r="N8" s="26"/>
      <c r="O8" s="26"/>
      <c r="P8" s="26"/>
      <c r="Q8" s="36"/>
      <c r="R8" s="20"/>
      <c r="S8" s="20"/>
      <c r="T8" s="20"/>
      <c r="U8" s="20"/>
      <c r="V8" s="20"/>
      <c r="W8" s="20"/>
      <c r="X8" s="20"/>
      <c r="Y8" s="20"/>
    </row>
    <row r="9" spans="1:25" ht="14.4" x14ac:dyDescent="0.25">
      <c r="A9" s="84"/>
      <c r="B9" s="84"/>
      <c r="C9" s="28">
        <v>24.6</v>
      </c>
      <c r="D9" s="28">
        <v>25.4</v>
      </c>
      <c r="E9" s="28"/>
      <c r="F9" s="28"/>
      <c r="G9" s="28"/>
      <c r="H9" s="28"/>
      <c r="I9" s="28"/>
      <c r="J9" s="44"/>
      <c r="K9" s="29" t="str">
        <f>IF(ISERROR(MATCH(K$1,$S6:$Y6,0)),"",8-MATCH(K$1,$S6:$Y6,0))</f>
        <v/>
      </c>
      <c r="L9" s="29">
        <f t="shared" ref="L9:Q9" si="1">IF(ISERROR(MATCH(L$1,$S6:$Y6,0)),"",8-MATCH(L$1,$S6:$Y6,0))</f>
        <v>7</v>
      </c>
      <c r="M9" s="29" t="str">
        <f t="shared" si="1"/>
        <v/>
      </c>
      <c r="N9" s="29" t="str">
        <f t="shared" si="1"/>
        <v/>
      </c>
      <c r="O9" s="29" t="str">
        <f t="shared" si="1"/>
        <v/>
      </c>
      <c r="P9" s="29" t="str">
        <f t="shared" si="1"/>
        <v/>
      </c>
      <c r="Q9" s="38">
        <f t="shared" si="1"/>
        <v>6</v>
      </c>
      <c r="R9" s="17"/>
      <c r="S9" s="20"/>
      <c r="T9" s="20"/>
      <c r="U9" s="20"/>
      <c r="V9" s="20"/>
      <c r="W9" s="20"/>
      <c r="X9" s="20"/>
      <c r="Y9" s="20"/>
    </row>
    <row r="10" spans="1:25" ht="14.4" x14ac:dyDescent="0.25">
      <c r="A10" s="85" t="s">
        <v>19</v>
      </c>
      <c r="B10" s="85" t="s">
        <v>17</v>
      </c>
      <c r="C10" s="31">
        <v>69</v>
      </c>
      <c r="D10" s="31">
        <v>252</v>
      </c>
      <c r="E10" s="31">
        <v>37</v>
      </c>
      <c r="F10" s="31">
        <v>215</v>
      </c>
      <c r="G10" s="31"/>
      <c r="H10" s="31"/>
      <c r="I10" s="59"/>
      <c r="J10" s="45"/>
      <c r="K10" s="62" t="str">
        <f>IF(ISERROR(MATCH(K$1,$S10:$Y10,0)),"",VLOOKUP(INDEX($C10:$I10,1,MATCH(K$1,$S10:$Y10,0)),Athletes!$A:$B,2,FALSE))</f>
        <v>Oliver Holt</v>
      </c>
      <c r="L10" s="32"/>
      <c r="M10" s="32"/>
      <c r="N10" s="32"/>
      <c r="O10" s="32"/>
      <c r="P10" s="32"/>
      <c r="Q10" s="39"/>
      <c r="R10" s="20"/>
      <c r="S10" s="20" t="str" cm="1">
        <f t="array" ref="S10">IF(C10="","",INDEX($K$1:$Q$1,ROUNDUP(C10/40,0)))</f>
        <v>Crawley</v>
      </c>
      <c r="T10" s="20" t="str" cm="1">
        <f t="array" ref="T10">IF(D10="","",INDEX($K$1:$Q$1,ROUNDUP(D10/40,0)))</f>
        <v>Worthing</v>
      </c>
      <c r="U10" s="20" t="str" cm="1">
        <f t="array" ref="U10">IF(E10="","",INDEX($K$1:$Q$1,ROUNDUP(E10/40,0)))</f>
        <v>Brighton</v>
      </c>
      <c r="V10" s="20" t="str" cm="1">
        <f t="array" ref="V10">IF(F10="","",INDEX($K$1:$Q$1,ROUNDUP(F10/40,0)))</f>
        <v>Phoenix</v>
      </c>
      <c r="W10" s="20" t="str" cm="1">
        <f t="array" ref="W10">IF(G10="","",INDEX($K$1:$Q$1,ROUNDUP(G10/40,0)))</f>
        <v/>
      </c>
      <c r="X10" s="20" t="str" cm="1">
        <f t="array" ref="X10">IF(H10="","",INDEX($K$1:$Q$1,ROUNDUP(H10/40,0)))</f>
        <v/>
      </c>
      <c r="Y10" s="20" t="str" cm="1">
        <f t="array" ref="Y10">IF(I10="","",INDEX($K$1:$Q$1,ROUNDUP(I10/40,0)))</f>
        <v/>
      </c>
    </row>
    <row r="11" spans="1:25" ht="14.4" x14ac:dyDescent="0.25">
      <c r="A11" s="86"/>
      <c r="B11" s="86"/>
      <c r="C11" s="26" t="str">
        <f>IF(C10="","",IF(ISERROR(VLOOKUP(C10,Athletes!$A:$B,2,FALSE)),"?",VLOOKUP(C10,Athletes!$A:$B,2,FALSE)))</f>
        <v>Toby Jenkins</v>
      </c>
      <c r="D11" s="26" t="str">
        <f>IF(D10="","",IF(ISERROR(VLOOKUP(D10,Athletes!$A:$B,2,FALSE)),"?",VLOOKUP(D10,Athletes!$A:$B,2,FALSE)))</f>
        <v>Ryan Angell</v>
      </c>
      <c r="E11" s="26" t="str">
        <f>IF(E10="","",IF(ISERROR(VLOOKUP(E10,Athletes!$A:$B,2,FALSE)),"?",VLOOKUP(E10,Athletes!$A:$B,2,FALSE)))</f>
        <v>Oliver Holt</v>
      </c>
      <c r="F11" s="26" t="str">
        <f>IF(F10="","",IF(ISERROR(VLOOKUP(F10,Athletes!$A:$B,2,FALSE)),"?",VLOOKUP(F10,Athletes!$A:$B,2,FALSE)))</f>
        <v>Vincent Pegley</v>
      </c>
      <c r="G11" s="26" t="str">
        <f>IF(G10="","",IF(ISERROR(VLOOKUP(G10,Athletes!$A:$B,2,FALSE)),"?",VLOOKUP(G10,Athletes!$A:$B,2,FALSE)))</f>
        <v/>
      </c>
      <c r="H11" s="26" t="str">
        <f>IF(H10="","",IF(ISERROR(VLOOKUP(H10,Athletes!$A:$B,2,FALSE)),"?",VLOOKUP(H10,Athletes!$A:$B,2,FALSE)))</f>
        <v/>
      </c>
      <c r="I11" s="56" t="str">
        <f>IF(I10="","",IF(ISERROR(VLOOKUP(I10,Athletes!$A:$B,2,FALSE)),"?",VLOOKUP(I10,Athletes!$A:$B,2,FALSE)))</f>
        <v/>
      </c>
      <c r="J11" s="43"/>
      <c r="K11" s="63"/>
      <c r="L11" s="26"/>
      <c r="M11" s="26"/>
      <c r="N11" s="26"/>
      <c r="O11" s="26"/>
      <c r="P11" s="26"/>
      <c r="Q11" s="36"/>
      <c r="R11" s="20"/>
      <c r="S11" s="20"/>
      <c r="T11" s="20"/>
      <c r="U11" s="20"/>
      <c r="V11" s="20"/>
      <c r="W11" s="20"/>
      <c r="X11" s="20"/>
      <c r="Y11" s="20"/>
    </row>
    <row r="12" spans="1:25" ht="14.4" x14ac:dyDescent="0.25">
      <c r="A12" s="86"/>
      <c r="B12" s="86"/>
      <c r="C12" s="26" t="str">
        <f>IF(C10="","",IF(ISERROR(VLOOKUP(C10,Athletes!$A:$C,3,FALSE)),"?",VLOOKUP(C10,Athletes!$A:$C,3,FALSE)))</f>
        <v>Crawley</v>
      </c>
      <c r="D12" s="26" t="str">
        <f>IF(D10="","",IF(ISERROR(VLOOKUP(D10,Athletes!$A:$C,3,FALSE)),"?",VLOOKUP(D10,Athletes!$A:$C,3,FALSE)))</f>
        <v>Worthing</v>
      </c>
      <c r="E12" s="26" t="str">
        <f>IF(E10="","",IF(ISERROR(VLOOKUP(E10,Athletes!$A:$C,3,FALSE)),"?",VLOOKUP(E10,Athletes!$A:$C,3,FALSE)))</f>
        <v>Brighton</v>
      </c>
      <c r="F12" s="26" t="str">
        <f>IF(F10="","",IF(ISERROR(VLOOKUP(F10,Athletes!$A:$C,3,FALSE)),"?",VLOOKUP(F10,Athletes!$A:$C,3,FALSE)))</f>
        <v>Phoenix</v>
      </c>
      <c r="G12" s="26" t="str">
        <f>IF(G10="","",IF(ISERROR(VLOOKUP(G10,Athletes!$A:$C,3,FALSE)),"?",VLOOKUP(G10,Athletes!$A:$C,3,FALSE)))</f>
        <v/>
      </c>
      <c r="H12" s="26"/>
      <c r="I12" s="56"/>
      <c r="J12" s="43"/>
      <c r="K12" s="63"/>
      <c r="L12" s="26"/>
      <c r="M12" s="26"/>
      <c r="N12" s="26"/>
      <c r="O12" s="26"/>
      <c r="P12" s="26"/>
      <c r="Q12" s="36"/>
      <c r="R12" s="20"/>
      <c r="S12" s="20"/>
      <c r="T12" s="20"/>
      <c r="U12" s="20"/>
      <c r="V12" s="20"/>
      <c r="W12" s="20"/>
      <c r="X12" s="20"/>
      <c r="Y12" s="20"/>
    </row>
    <row r="13" spans="1:25" ht="14.4" x14ac:dyDescent="0.25">
      <c r="A13" s="86"/>
      <c r="B13" s="87"/>
      <c r="C13" s="28">
        <v>52.3</v>
      </c>
      <c r="D13" s="28">
        <v>54.2</v>
      </c>
      <c r="E13" s="28">
        <v>54.9</v>
      </c>
      <c r="F13" s="28">
        <v>61.5</v>
      </c>
      <c r="G13" s="28"/>
      <c r="H13" s="28"/>
      <c r="I13" s="60"/>
      <c r="J13" s="43"/>
      <c r="K13" s="64">
        <f>IF(ISERROR(MATCH(K$1,$S10:$Y10,0)),"",8-MATCH(K$1,$S10:$Y10,0))</f>
        <v>5</v>
      </c>
      <c r="L13" s="29">
        <f t="shared" ref="L13:Q13" si="2">IF(ISERROR(MATCH(L$1,$S10:$Y10,0)),"",8-MATCH(L$1,$S10:$Y10,0))</f>
        <v>7</v>
      </c>
      <c r="M13" s="29" t="str">
        <f t="shared" si="2"/>
        <v/>
      </c>
      <c r="N13" s="29" t="str">
        <f t="shared" si="2"/>
        <v/>
      </c>
      <c r="O13" s="29" t="str">
        <f t="shared" si="2"/>
        <v/>
      </c>
      <c r="P13" s="29">
        <f t="shared" si="2"/>
        <v>4</v>
      </c>
      <c r="Q13" s="38">
        <f t="shared" si="2"/>
        <v>6</v>
      </c>
      <c r="R13" s="17"/>
      <c r="S13" s="20"/>
      <c r="T13" s="20"/>
      <c r="U13" s="20"/>
      <c r="V13" s="20"/>
      <c r="W13" s="20"/>
      <c r="X13" s="20"/>
      <c r="Y13" s="20"/>
    </row>
    <row r="14" spans="1:25" ht="14.4" x14ac:dyDescent="0.25">
      <c r="A14" s="86"/>
      <c r="B14" s="86" t="s">
        <v>18</v>
      </c>
      <c r="C14" s="27">
        <v>71</v>
      </c>
      <c r="D14" s="27">
        <v>167</v>
      </c>
      <c r="E14" s="27">
        <v>220</v>
      </c>
      <c r="F14" s="27">
        <v>254</v>
      </c>
      <c r="G14" s="27"/>
      <c r="H14" s="27"/>
      <c r="I14" s="27"/>
      <c r="J14" s="43"/>
      <c r="K14" s="26" t="str">
        <f>IF(ISERROR(MATCH(K$1,$S14:$Y14,0)),"",VLOOKUP(INDEX($C14:$I14,1,MATCH(K$1,$S14:$Y14,0)),Athletes!$A:$B,2,FALSE))</f>
        <v/>
      </c>
      <c r="L14" s="26"/>
      <c r="M14" s="26"/>
      <c r="N14" s="26"/>
      <c r="O14" s="26"/>
      <c r="P14" s="26"/>
      <c r="Q14" s="36"/>
      <c r="R14" s="20"/>
      <c r="S14" s="20" t="str" cm="1">
        <f t="array" ref="S14">IF(C14="","",INDEX($K$1:$Q$1,ROUNDUP(C14/40,0)))</f>
        <v>Crawley</v>
      </c>
      <c r="T14" s="20" t="str" cm="1">
        <f t="array" ref="T14">IF(D14="","",INDEX($K$1:$Q$1,ROUNDUP(D14/40,0)))</f>
        <v>Lewes</v>
      </c>
      <c r="U14" s="20" t="str" cm="1">
        <f t="array" ref="U14">IF(E14="","",INDEX($K$1:$Q$1,ROUNDUP(E14/40,0)))</f>
        <v>Phoenix</v>
      </c>
      <c r="V14" s="20" t="str" cm="1">
        <f t="array" ref="V14">IF(F14="","",INDEX($K$1:$Q$1,ROUNDUP(F14/40,0)))</f>
        <v>Worthing</v>
      </c>
      <c r="W14" s="20" t="str" cm="1">
        <f t="array" ref="W14">IF(G14="","",INDEX($K$1:$Q$1,ROUNDUP(G14/40,0)))</f>
        <v/>
      </c>
      <c r="X14" s="20" t="str" cm="1">
        <f t="array" ref="X14">IF(H14="","",INDEX($K$1:$Q$1,ROUNDUP(H14/40,0)))</f>
        <v/>
      </c>
      <c r="Y14" s="20" t="str" cm="1">
        <f t="array" ref="Y14">IF(I14="","",INDEX($K$1:$Q$1,ROUNDUP(I14/40,0)))</f>
        <v/>
      </c>
    </row>
    <row r="15" spans="1:25" ht="14.4" x14ac:dyDescent="0.25">
      <c r="A15" s="86"/>
      <c r="B15" s="86"/>
      <c r="C15" s="26" t="str">
        <f>IF(C14="","",IF(ISERROR(VLOOKUP(C14,Athletes!$A:$B,2,FALSE)),"?",VLOOKUP(C14,Athletes!$A:$B,2,FALSE)))</f>
        <v>Joseph Mountain</v>
      </c>
      <c r="D15" s="26" t="str">
        <f>IF(D14="","",IF(ISERROR(VLOOKUP(D14,Athletes!$A:$B,2,FALSE)),"?",VLOOKUP(D14,Athletes!$A:$B,2,FALSE)))</f>
        <v>Jesse Sobrasuapiri</v>
      </c>
      <c r="E15" s="26" t="str">
        <f>IF(E14="","",IF(ISERROR(VLOOKUP(E14,Athletes!$A:$B,2,FALSE)),"?",VLOOKUP(E14,Athletes!$A:$B,2,FALSE)))</f>
        <v>Raphael Reed</v>
      </c>
      <c r="F15" s="26" t="str">
        <f>IF(F14="","",IF(ISERROR(VLOOKUP(F14,Athletes!$A:$B,2,FALSE)),"?",VLOOKUP(F14,Athletes!$A:$B,2,FALSE)))</f>
        <v>Ashton Billet</v>
      </c>
      <c r="G15" s="26" t="str">
        <f>IF(G14="","",IF(ISERROR(VLOOKUP(G14,Athletes!$A:$B,2,FALSE)),"?",VLOOKUP(G14,Athletes!$A:$B,2,FALSE)))</f>
        <v/>
      </c>
      <c r="H15" s="26" t="str">
        <f>IF(H14="","",IF(ISERROR(VLOOKUP(H14,Athletes!$A:$B,2,FALSE)),"?",VLOOKUP(H14,Athletes!$A:$B,2,FALSE)))</f>
        <v/>
      </c>
      <c r="I15" s="26" t="str">
        <f>IF(I14="","",IF(ISERROR(VLOOKUP(I14,Athletes!$A:$B,2,FALSE)),"?",VLOOKUP(I14,Athletes!$A:$B,2,FALSE)))</f>
        <v/>
      </c>
      <c r="J15" s="43"/>
      <c r="K15" s="26"/>
      <c r="L15" s="26"/>
      <c r="M15" s="26"/>
      <c r="N15" s="26"/>
      <c r="O15" s="26"/>
      <c r="P15" s="26"/>
      <c r="Q15" s="36"/>
      <c r="R15" s="20"/>
      <c r="S15" s="20"/>
      <c r="T15" s="20"/>
      <c r="U15" s="20"/>
      <c r="V15" s="20"/>
      <c r="W15" s="20"/>
      <c r="X15" s="20"/>
      <c r="Y15" s="20"/>
    </row>
    <row r="16" spans="1:25" ht="14.4" x14ac:dyDescent="0.25">
      <c r="A16" s="86"/>
      <c r="B16" s="86"/>
      <c r="C16" s="26" t="str">
        <f>IF(C14="","",IF(ISERROR(VLOOKUP(C14,Athletes!$A:$C,3,FALSE)),"?",VLOOKUP(C14,Athletes!$A:$C,3,FALSE)))</f>
        <v>Crawley</v>
      </c>
      <c r="D16" s="26" t="str">
        <f>IF(D14="","",IF(ISERROR(VLOOKUP(D14,Athletes!$A:$C,3,FALSE)),"?",VLOOKUP(D14,Athletes!$A:$C,3,FALSE)))</f>
        <v>Lewes</v>
      </c>
      <c r="E16" s="26" t="str">
        <f>IF(E14="","",IF(ISERROR(VLOOKUP(E14,Athletes!$A:$C,3,FALSE)),"?",VLOOKUP(E14,Athletes!$A:$C,3,FALSE)))</f>
        <v>Phoenix</v>
      </c>
      <c r="F16" s="26" t="str">
        <f>IF(F14="","",IF(ISERROR(VLOOKUP(F14,Athletes!$A:$C,3,FALSE)),"?",VLOOKUP(F14,Athletes!$A:$C,3,FALSE)))</f>
        <v>Worthing</v>
      </c>
      <c r="G16" s="26"/>
      <c r="H16" s="26"/>
      <c r="I16" s="26"/>
      <c r="J16" s="43"/>
      <c r="K16" s="26"/>
      <c r="L16" s="26"/>
      <c r="M16" s="26"/>
      <c r="N16" s="26"/>
      <c r="O16" s="26"/>
      <c r="P16" s="26"/>
      <c r="Q16" s="36"/>
      <c r="R16" s="20"/>
      <c r="S16" s="20"/>
      <c r="T16" s="20"/>
      <c r="U16" s="20"/>
      <c r="V16" s="20"/>
      <c r="W16" s="20"/>
      <c r="X16" s="20"/>
      <c r="Y16" s="20"/>
    </row>
    <row r="17" spans="1:25" ht="14.4" x14ac:dyDescent="0.25">
      <c r="A17" s="87"/>
      <c r="B17" s="87"/>
      <c r="C17" s="28">
        <v>52.9</v>
      </c>
      <c r="D17" s="28">
        <v>55.8</v>
      </c>
      <c r="E17" s="28">
        <v>56</v>
      </c>
      <c r="F17" s="28">
        <v>57</v>
      </c>
      <c r="G17" s="28"/>
      <c r="H17" s="28"/>
      <c r="I17" s="28"/>
      <c r="J17" s="44"/>
      <c r="K17" s="29" t="str">
        <f>IF(ISERROR(MATCH(K$1,$S14:$Y14,0)),"",8-MATCH(K$1,$S14:$Y14,0))</f>
        <v/>
      </c>
      <c r="L17" s="29">
        <f t="shared" ref="L17:Q17" si="3">IF(ISERROR(MATCH(L$1,$S14:$Y14,0)),"",8-MATCH(L$1,$S14:$Y14,0))</f>
        <v>7</v>
      </c>
      <c r="M17" s="29" t="str">
        <f t="shared" si="3"/>
        <v/>
      </c>
      <c r="N17" s="29" t="str">
        <f t="shared" si="3"/>
        <v/>
      </c>
      <c r="O17" s="29">
        <f t="shared" si="3"/>
        <v>6</v>
      </c>
      <c r="P17" s="29">
        <f t="shared" si="3"/>
        <v>5</v>
      </c>
      <c r="Q17" s="38">
        <f t="shared" si="3"/>
        <v>4</v>
      </c>
      <c r="R17" s="17"/>
      <c r="S17" s="20"/>
      <c r="T17" s="20"/>
      <c r="U17" s="20"/>
      <c r="V17" s="20"/>
      <c r="W17" s="20"/>
      <c r="X17" s="20"/>
      <c r="Y17" s="20"/>
    </row>
    <row r="18" spans="1:25" ht="14.4" x14ac:dyDescent="0.25">
      <c r="A18" s="85" t="s">
        <v>29</v>
      </c>
      <c r="B18" s="85" t="s">
        <v>17</v>
      </c>
      <c r="C18" s="31">
        <v>219</v>
      </c>
      <c r="D18" s="31">
        <v>38</v>
      </c>
      <c r="E18" s="31">
        <v>160</v>
      </c>
      <c r="F18" s="31">
        <v>70</v>
      </c>
      <c r="G18" s="31">
        <v>246</v>
      </c>
      <c r="H18" s="31"/>
      <c r="I18" s="59"/>
      <c r="J18" s="45"/>
      <c r="K18" s="62"/>
      <c r="L18" s="32"/>
      <c r="M18" s="32"/>
      <c r="N18" s="32"/>
      <c r="O18" s="32"/>
      <c r="P18" s="32"/>
      <c r="Q18" s="39"/>
      <c r="R18" s="20"/>
      <c r="S18" s="20" t="str" cm="1">
        <f t="array" ref="S18">IF(C18="","",INDEX($K$1:$Q$1,ROUNDUP(C18/40,0)))</f>
        <v>Phoenix</v>
      </c>
      <c r="T18" s="20" t="str" cm="1">
        <f t="array" ref="T18">IF(D18="","",INDEX($K$1:$Q$1,ROUNDUP(D18/40,0)))</f>
        <v>Brighton</v>
      </c>
      <c r="U18" s="20" t="str" cm="1">
        <f t="array" ref="U18">IF(E18="","",INDEX($K$1:$Q$1,ROUNDUP(E18/40,0)))</f>
        <v>Horsham</v>
      </c>
      <c r="V18" s="20" t="str" cm="1">
        <f t="array" ref="V18">IF(F18="","",INDEX($K$1:$Q$1,ROUNDUP(F18/40,0)))</f>
        <v>Crawley</v>
      </c>
      <c r="W18" s="20" t="str" cm="1">
        <f t="array" ref="W18">IF(G18="","",INDEX($K$1:$Q$1,ROUNDUP(G18/40,0)))</f>
        <v>Worthing</v>
      </c>
      <c r="X18" s="20" t="str" cm="1">
        <f t="array" ref="X18">IF(H18="","",INDEX($K$1:$Q$1,ROUNDUP(H18/40,0)))</f>
        <v/>
      </c>
      <c r="Y18" s="20" t="str" cm="1">
        <f t="array" ref="Y18">IF(I18="","",INDEX($K$1:$Q$1,ROUNDUP(I18/40,0)))</f>
        <v/>
      </c>
    </row>
    <row r="19" spans="1:25" ht="14.4" x14ac:dyDescent="0.25">
      <c r="A19" s="86"/>
      <c r="B19" s="86"/>
      <c r="C19" s="26" t="str">
        <f>IF(C18="","",IF(ISERROR(VLOOKUP(C18,Athletes!$A:$B,2,FALSE)),"?",VLOOKUP(C18,Athletes!$A:$B,2,FALSE)))</f>
        <v>Matthew Noakes</v>
      </c>
      <c r="D19" s="26" t="str">
        <f>IF(D18="","",IF(ISERROR(VLOOKUP(D18,Athletes!$A:$B,2,FALSE)),"?",VLOOKUP(D18,Athletes!$A:$B,2,FALSE)))</f>
        <v>Ethan Usherwood</v>
      </c>
      <c r="E19" s="26" t="str">
        <f>IF(E18="","",IF(ISERROR(VLOOKUP(E18,Athletes!$A:$B,2,FALSE)),"?",VLOOKUP(E18,Athletes!$A:$B,2,FALSE)))</f>
        <v>Tom Hays</v>
      </c>
      <c r="F19" s="26" t="str">
        <f>IF(F18="","",IF(ISERROR(VLOOKUP(F18,Athletes!$A:$B,2,FALSE)),"?",VLOOKUP(F18,Athletes!$A:$B,2,FALSE)))</f>
        <v>Gharan Kunalam</v>
      </c>
      <c r="G19" s="26" t="str">
        <f>IF(G18="","",IF(ISERROR(VLOOKUP(G18,Athletes!$A:$B,2,FALSE)),"?",VLOOKUP(G18,Athletes!$A:$B,2,FALSE)))</f>
        <v>Freya LLoyd</v>
      </c>
      <c r="H19" s="26" t="str">
        <f>IF(H18="","",IF(ISERROR(VLOOKUP(H18,Athletes!$A:$B,2,FALSE)),"?",VLOOKUP(H18,Athletes!$A:$B,2,FALSE)))</f>
        <v/>
      </c>
      <c r="I19" s="26" t="str">
        <f>IF(I18="","",IF(ISERROR(VLOOKUP(I18,Athletes!$A:$B,2,FALSE)),"?",VLOOKUP(I18,Athletes!$A:$B,2,FALSE)))</f>
        <v/>
      </c>
      <c r="J19" s="43"/>
      <c r="K19" s="63"/>
      <c r="L19" s="26"/>
      <c r="M19" s="26"/>
      <c r="N19" s="26"/>
      <c r="O19" s="26"/>
      <c r="P19" s="26"/>
      <c r="Q19" s="36"/>
      <c r="R19" s="20"/>
      <c r="S19" s="20"/>
      <c r="T19" s="20"/>
      <c r="U19" s="20"/>
      <c r="V19" s="20"/>
      <c r="W19" s="20"/>
      <c r="X19" s="20"/>
      <c r="Y19" s="20"/>
    </row>
    <row r="20" spans="1:25" ht="14.4" x14ac:dyDescent="0.25">
      <c r="A20" s="86"/>
      <c r="B20" s="86"/>
      <c r="C20" s="26" t="str">
        <f>IF(C18="","",IF(ISERROR(VLOOKUP(C18,Athletes!$A:$C,3,FALSE)),"?",VLOOKUP(C18,Athletes!$A:$C,3,FALSE)))</f>
        <v>Phoenix</v>
      </c>
      <c r="D20" s="26" t="str">
        <f>IF(D18="","",IF(ISERROR(VLOOKUP(D18,Athletes!$A:$C,3,FALSE)),"?",VLOOKUP(D18,Athletes!$A:$C,3,FALSE)))</f>
        <v>Brighton</v>
      </c>
      <c r="E20" s="26" t="str">
        <f>IF(E18="","",IF(ISERROR(VLOOKUP(E18,Athletes!$A:$C,3,FALSE)),"?",VLOOKUP(E18,Athletes!$A:$C,3,FALSE)))</f>
        <v>Horsham</v>
      </c>
      <c r="F20" s="26" t="str">
        <f>IF(F18="","",IF(ISERROR(VLOOKUP(F18,Athletes!$A:$C,3,FALSE)),"?",VLOOKUP(F18,Athletes!$A:$C,3,FALSE)))</f>
        <v>Crawley</v>
      </c>
      <c r="G20" s="26" t="str">
        <f>IF(G18="","",IF(ISERROR(VLOOKUP(G18,Athletes!$A:$C,3,FALSE)),"?",VLOOKUP(G18,Athletes!$A:$C,3,FALSE)))</f>
        <v>Worthing</v>
      </c>
      <c r="H20" s="26"/>
      <c r="I20" s="26"/>
      <c r="J20" s="43"/>
      <c r="K20" s="63"/>
      <c r="L20" s="26"/>
      <c r="M20" s="26"/>
      <c r="N20" s="26"/>
      <c r="O20" s="26"/>
      <c r="P20" s="26"/>
      <c r="Q20" s="36"/>
      <c r="R20" s="20"/>
      <c r="S20" s="20"/>
      <c r="T20" s="20"/>
      <c r="U20" s="20"/>
      <c r="V20" s="20"/>
      <c r="W20" s="20"/>
      <c r="X20" s="20"/>
      <c r="Y20" s="20"/>
    </row>
    <row r="21" spans="1:25" ht="14.4" x14ac:dyDescent="0.25">
      <c r="A21" s="86"/>
      <c r="B21" s="87"/>
      <c r="C21" s="28" t="s">
        <v>175</v>
      </c>
      <c r="D21" s="28">
        <v>1.26</v>
      </c>
      <c r="E21" s="28" t="s">
        <v>176</v>
      </c>
      <c r="F21" s="28">
        <v>1.35</v>
      </c>
      <c r="G21" s="28" t="s">
        <v>68</v>
      </c>
      <c r="H21" s="28"/>
      <c r="I21" s="60"/>
      <c r="J21" s="43"/>
      <c r="K21" s="64">
        <f>IF(ISERROR(MATCH(K$1,$S18:$Y18,0)),"",8-MATCH(K$1,$S18:$Y18,0))</f>
        <v>6</v>
      </c>
      <c r="L21" s="29">
        <f t="shared" ref="L21:Q21" si="4">IF(ISERROR(MATCH(L$1,$S18:$Y18,0)),"",8-MATCH(L$1,$S18:$Y18,0))</f>
        <v>4</v>
      </c>
      <c r="M21" s="29" t="str">
        <f t="shared" si="4"/>
        <v/>
      </c>
      <c r="N21" s="29">
        <f t="shared" si="4"/>
        <v>5</v>
      </c>
      <c r="O21" s="29" t="str">
        <f t="shared" si="4"/>
        <v/>
      </c>
      <c r="P21" s="29">
        <f t="shared" si="4"/>
        <v>7</v>
      </c>
      <c r="Q21" s="38">
        <f t="shared" si="4"/>
        <v>3</v>
      </c>
      <c r="R21" s="17"/>
      <c r="S21" s="20"/>
      <c r="T21" s="20"/>
      <c r="U21" s="20"/>
      <c r="V21" s="20"/>
      <c r="W21" s="20"/>
      <c r="X21" s="20"/>
      <c r="Y21" s="20"/>
    </row>
    <row r="22" spans="1:25" ht="14.4" x14ac:dyDescent="0.25">
      <c r="A22" s="86"/>
      <c r="B22" s="86" t="s">
        <v>18</v>
      </c>
      <c r="C22" s="27">
        <v>159</v>
      </c>
      <c r="D22" s="27">
        <v>215</v>
      </c>
      <c r="E22" s="27">
        <v>72</v>
      </c>
      <c r="F22" s="27"/>
      <c r="G22" s="27"/>
      <c r="H22" s="27"/>
      <c r="I22" s="27"/>
      <c r="J22" s="43"/>
      <c r="K22" s="26"/>
      <c r="L22" s="26"/>
      <c r="M22" s="26"/>
      <c r="N22" s="26"/>
      <c r="O22" s="26"/>
      <c r="P22" s="26"/>
      <c r="Q22" s="36"/>
      <c r="R22" s="20"/>
      <c r="S22" s="20" t="str" cm="1">
        <f t="array" ref="S22">IF(C22="","",INDEX($K$1:$Q$1,ROUNDUP(C22/40,0)))</f>
        <v>Horsham</v>
      </c>
      <c r="T22" s="20" t="str" cm="1">
        <f t="array" ref="T22">IF(D22="","",INDEX($K$1:$Q$1,ROUNDUP(D22/40,0)))</f>
        <v>Phoenix</v>
      </c>
      <c r="U22" s="20" t="str" cm="1">
        <f t="array" ref="U22">IF(E22="","",INDEX($K$1:$Q$1,ROUNDUP(E22/40,0)))</f>
        <v>Crawley</v>
      </c>
      <c r="V22" s="20" t="str" cm="1">
        <f t="array" ref="V22">IF(F22="","",INDEX($K$1:$Q$1,ROUNDUP(F22/40,0)))</f>
        <v/>
      </c>
      <c r="W22" s="20" t="str" cm="1">
        <f t="array" ref="W22">IF(G22="","",INDEX($K$1:$Q$1,ROUNDUP(G22/40,0)))</f>
        <v/>
      </c>
      <c r="X22" s="20" t="str" cm="1">
        <f t="array" ref="X22">IF(H22="","",INDEX($K$1:$Q$1,ROUNDUP(H22/40,0)))</f>
        <v/>
      </c>
      <c r="Y22" s="20" t="str" cm="1">
        <f t="array" ref="Y22">IF(I22="","",INDEX($K$1:$Q$1,ROUNDUP(I22/40,0)))</f>
        <v/>
      </c>
    </row>
    <row r="23" spans="1:25" ht="14.4" x14ac:dyDescent="0.25">
      <c r="A23" s="86"/>
      <c r="B23" s="86"/>
      <c r="C23" s="26" t="str">
        <f>IF(C22="","",IF(ISERROR(VLOOKUP(C22,Athletes!$A:$B,2,FALSE)),"?",VLOOKUP(C22,Athletes!$A:$B,2,FALSE)))</f>
        <v>Reggie Tydd</v>
      </c>
      <c r="D23" s="26" t="str">
        <f>IF(D22="","",IF(ISERROR(VLOOKUP(D22,Athletes!$A:$B,2,FALSE)),"?",VLOOKUP(D22,Athletes!$A:$B,2,FALSE)))</f>
        <v>Vincent Pegley</v>
      </c>
      <c r="E23" s="26" t="str">
        <f>IF(E22="","",IF(ISERROR(VLOOKUP(E22,Athletes!$A:$B,2,FALSE)),"?",VLOOKUP(E22,Athletes!$A:$B,2,FALSE)))</f>
        <v>Callum Ware</v>
      </c>
      <c r="F23" s="26" t="str">
        <f>IF(F22="","",IF(ISERROR(VLOOKUP(F22,Athletes!$A:$B,2,FALSE)),"?",VLOOKUP(F22,Athletes!$A:$B,2,FALSE)))</f>
        <v/>
      </c>
      <c r="G23" s="26" t="str">
        <f>IF(G22="","",IF(ISERROR(VLOOKUP(G22,Athletes!$A:$B,2,FALSE)),"?",VLOOKUP(G22,Athletes!$A:$B,2,FALSE)))</f>
        <v/>
      </c>
      <c r="H23" s="26" t="str">
        <f>IF(H22="","",IF(ISERROR(VLOOKUP(H22,Athletes!$A:$B,2,FALSE)),"?",VLOOKUP(H22,Athletes!$A:$B,2,FALSE)))</f>
        <v/>
      </c>
      <c r="I23" s="26" t="str">
        <f>IF(I22="","",IF(ISERROR(VLOOKUP(I22,Athletes!$A:$B,2,FALSE)),"?",VLOOKUP(I22,Athletes!$A:$B,2,FALSE)))</f>
        <v/>
      </c>
      <c r="J23" s="43"/>
      <c r="K23" s="26"/>
      <c r="L23" s="26"/>
      <c r="M23" s="26"/>
      <c r="N23" s="26"/>
      <c r="O23" s="26"/>
      <c r="P23" s="26"/>
      <c r="Q23" s="36"/>
      <c r="R23" s="20"/>
      <c r="S23" s="20"/>
      <c r="T23" s="20"/>
      <c r="U23" s="20"/>
      <c r="V23" s="20"/>
      <c r="W23" s="20"/>
      <c r="X23" s="20"/>
      <c r="Y23" s="20"/>
    </row>
    <row r="24" spans="1:25" ht="14.4" x14ac:dyDescent="0.25">
      <c r="A24" s="86"/>
      <c r="B24" s="86"/>
      <c r="C24" s="26" t="str">
        <f>IF(C22="","",IF(ISERROR(VLOOKUP(C22,Athletes!$A:$C,3,FALSE)),"?",VLOOKUP(C22,Athletes!$A:$C,3,FALSE)))</f>
        <v>Horsham</v>
      </c>
      <c r="D24" s="26" t="str">
        <f>IF(D22="","",IF(ISERROR(VLOOKUP(D22,Athletes!$A:$C,3,FALSE)),"?",VLOOKUP(D22,Athletes!$A:$C,3,FALSE)))</f>
        <v>Phoenix</v>
      </c>
      <c r="E24" s="26" t="str">
        <f>IF(E22="","",IF(ISERROR(VLOOKUP(E22,Athletes!$A:$C,3,FALSE)),"?",VLOOKUP(E22,Athletes!$A:$C,3,FALSE)))</f>
        <v>Crawley</v>
      </c>
      <c r="F24" s="26"/>
      <c r="G24" s="26"/>
      <c r="H24" s="26"/>
      <c r="I24" s="26"/>
      <c r="J24" s="43"/>
      <c r="K24" s="26"/>
      <c r="L24" s="26"/>
      <c r="M24" s="26"/>
      <c r="N24" s="26"/>
      <c r="O24" s="26"/>
      <c r="P24" s="26"/>
      <c r="Q24" s="36"/>
      <c r="R24" s="20"/>
      <c r="S24" s="20"/>
      <c r="T24" s="20"/>
      <c r="U24" s="20"/>
      <c r="V24" s="20"/>
      <c r="W24" s="20"/>
      <c r="X24" s="20"/>
      <c r="Y24" s="20"/>
    </row>
    <row r="25" spans="1:25" ht="14.4" x14ac:dyDescent="0.25">
      <c r="A25" s="87"/>
      <c r="B25" s="87"/>
      <c r="C25" s="28" t="s">
        <v>298</v>
      </c>
      <c r="D25" s="28" t="s">
        <v>299</v>
      </c>
      <c r="E25" s="28" t="s">
        <v>300</v>
      </c>
      <c r="F25" s="28"/>
      <c r="G25" s="28"/>
      <c r="H25" s="28"/>
      <c r="I25" s="28"/>
      <c r="J25" s="44"/>
      <c r="K25" s="29" t="str">
        <f>IF(ISERROR(MATCH(K$1,$S22:$Y22,0)),"",8-MATCH(K$1,$S22:$Y22,0))</f>
        <v/>
      </c>
      <c r="L25" s="29">
        <f t="shared" ref="L25:Q25" si="5">IF(ISERROR(MATCH(L$1,$S22:$Y22,0)),"",8-MATCH(L$1,$S22:$Y22,0))</f>
        <v>5</v>
      </c>
      <c r="M25" s="29" t="str">
        <f t="shared" si="5"/>
        <v/>
      </c>
      <c r="N25" s="29">
        <f t="shared" si="5"/>
        <v>7</v>
      </c>
      <c r="O25" s="29" t="str">
        <f t="shared" si="5"/>
        <v/>
      </c>
      <c r="P25" s="29">
        <f t="shared" si="5"/>
        <v>6</v>
      </c>
      <c r="Q25" s="38" t="str">
        <f t="shared" si="5"/>
        <v/>
      </c>
      <c r="R25" s="17"/>
      <c r="S25" s="20"/>
      <c r="T25" s="20"/>
      <c r="U25" s="20"/>
      <c r="V25" s="20"/>
      <c r="W25" s="20"/>
      <c r="X25" s="20"/>
      <c r="Y25" s="20"/>
    </row>
    <row r="26" spans="1:25" ht="14.4" x14ac:dyDescent="0.25">
      <c r="A26" s="88" t="s">
        <v>51</v>
      </c>
      <c r="B26" s="88" t="s">
        <v>21</v>
      </c>
      <c r="C26" s="31" t="s">
        <v>59</v>
      </c>
      <c r="D26" s="31" t="s">
        <v>55</v>
      </c>
      <c r="E26" s="31" t="s">
        <v>54</v>
      </c>
      <c r="F26" s="31" t="s">
        <v>60</v>
      </c>
      <c r="G26" s="31" t="s">
        <v>57</v>
      </c>
      <c r="H26" s="31"/>
      <c r="I26" s="31"/>
      <c r="J26" s="45"/>
      <c r="K26" s="33"/>
      <c r="L26" s="34"/>
      <c r="M26" s="34"/>
      <c r="N26" s="34"/>
      <c r="O26" s="35"/>
      <c r="P26" s="34"/>
      <c r="Q26" s="40"/>
      <c r="R26" s="18"/>
      <c r="S26" s="17" t="str">
        <f>IF(C26="","",C26)</f>
        <v>Phoenix</v>
      </c>
      <c r="T26" s="17" t="str">
        <f>IF(D26="","",D26)</f>
        <v>Crawley</v>
      </c>
      <c r="U26" s="17" t="str">
        <f>IF(E26="","",E26)</f>
        <v>Brighton</v>
      </c>
      <c r="V26" s="17" t="str">
        <f t="shared" ref="V26:Y26" si="6">IF(F26="","",F26)</f>
        <v>Worthing</v>
      </c>
      <c r="W26" s="17" t="str">
        <f t="shared" si="6"/>
        <v>Horsham</v>
      </c>
      <c r="X26" s="17" t="str">
        <f t="shared" si="6"/>
        <v/>
      </c>
      <c r="Y26" s="17" t="str">
        <f t="shared" si="6"/>
        <v/>
      </c>
    </row>
    <row r="27" spans="1:25" ht="14.4" x14ac:dyDescent="0.25">
      <c r="A27" s="84"/>
      <c r="B27" s="84"/>
      <c r="C27" s="28" t="s">
        <v>196</v>
      </c>
      <c r="D27" s="28" t="s">
        <v>197</v>
      </c>
      <c r="E27" s="28" t="s">
        <v>198</v>
      </c>
      <c r="F27" s="28" t="s">
        <v>199</v>
      </c>
      <c r="G27" s="28" t="s">
        <v>199</v>
      </c>
      <c r="H27" s="28"/>
      <c r="I27" s="28"/>
      <c r="J27" s="44"/>
      <c r="K27" s="29">
        <f t="shared" ref="K27:Q27" si="7">IF(ISERROR(MATCH(K$1,$S26:$Y26,0)),"",16-2*MATCH(K$1,$S26:$Y26,0))</f>
        <v>10</v>
      </c>
      <c r="L27" s="29">
        <f t="shared" si="7"/>
        <v>12</v>
      </c>
      <c r="M27" s="29" t="str">
        <f t="shared" si="7"/>
        <v/>
      </c>
      <c r="N27" s="29">
        <f t="shared" si="7"/>
        <v>6</v>
      </c>
      <c r="O27" s="29" t="str">
        <f t="shared" si="7"/>
        <v/>
      </c>
      <c r="P27" s="29">
        <f t="shared" si="7"/>
        <v>14</v>
      </c>
      <c r="Q27" s="38">
        <f t="shared" si="7"/>
        <v>8</v>
      </c>
      <c r="R27" s="17"/>
      <c r="S27" s="17"/>
      <c r="T27" s="17"/>
      <c r="U27" s="17"/>
      <c r="V27" s="17"/>
      <c r="W27" s="17"/>
      <c r="X27" s="17"/>
      <c r="Y27" s="17"/>
    </row>
    <row r="28" spans="1:25" ht="14.4" x14ac:dyDescent="0.25">
      <c r="A28" s="88" t="s">
        <v>30</v>
      </c>
      <c r="B28" s="88" t="s">
        <v>21</v>
      </c>
      <c r="C28" s="31" t="s">
        <v>55</v>
      </c>
      <c r="D28" s="31" t="s">
        <v>60</v>
      </c>
      <c r="E28" s="31" t="s">
        <v>59</v>
      </c>
      <c r="F28" s="31"/>
      <c r="G28" s="31"/>
      <c r="H28" s="31"/>
      <c r="I28" s="31"/>
      <c r="J28" s="45"/>
      <c r="K28" s="33"/>
      <c r="L28" s="34"/>
      <c r="M28" s="34"/>
      <c r="N28" s="34"/>
      <c r="O28" s="35"/>
      <c r="P28" s="34"/>
      <c r="Q28" s="40"/>
      <c r="R28" s="18"/>
      <c r="S28" s="17" t="str">
        <f>IF(C28="","",C28)</f>
        <v>Crawley</v>
      </c>
      <c r="T28" s="17" t="str">
        <f>IF(D28="","",D28)</f>
        <v>Worthing</v>
      </c>
      <c r="U28" s="17" t="str">
        <f>IF(E28="","",E28)</f>
        <v>Phoenix</v>
      </c>
      <c r="V28" s="17" t="str">
        <f t="shared" ref="V28:Y28" si="8">IF(F28="","",F28)</f>
        <v/>
      </c>
      <c r="W28" s="17" t="str">
        <f t="shared" si="8"/>
        <v/>
      </c>
      <c r="X28" s="17" t="str">
        <f t="shared" si="8"/>
        <v/>
      </c>
      <c r="Y28" s="17" t="str">
        <f t="shared" si="8"/>
        <v/>
      </c>
    </row>
    <row r="29" spans="1:25" ht="14.4" x14ac:dyDescent="0.25">
      <c r="A29" s="84"/>
      <c r="B29" s="84"/>
      <c r="C29" s="28" t="s">
        <v>205</v>
      </c>
      <c r="D29" s="28" t="s">
        <v>206</v>
      </c>
      <c r="E29" s="28" t="s">
        <v>206</v>
      </c>
      <c r="F29" s="28"/>
      <c r="G29" s="28"/>
      <c r="H29" s="28"/>
      <c r="I29" s="28"/>
      <c r="J29" s="44"/>
      <c r="K29" s="29" t="str">
        <f t="shared" ref="K29:Q29" si="9">IF(ISERROR(MATCH(K$1,$S28:$Y28,0)),"",16-2*MATCH(K$1,$S28:$Y28,0))</f>
        <v/>
      </c>
      <c r="L29" s="29">
        <f t="shared" si="9"/>
        <v>14</v>
      </c>
      <c r="M29" s="29" t="str">
        <f t="shared" si="9"/>
        <v/>
      </c>
      <c r="N29" s="29" t="str">
        <f t="shared" si="9"/>
        <v/>
      </c>
      <c r="O29" s="29" t="str">
        <f t="shared" si="9"/>
        <v/>
      </c>
      <c r="P29" s="29">
        <f t="shared" si="9"/>
        <v>10</v>
      </c>
      <c r="Q29" s="38">
        <f t="shared" si="9"/>
        <v>12</v>
      </c>
      <c r="R29" s="17"/>
      <c r="S29" s="17"/>
      <c r="T29" s="17"/>
      <c r="U29" s="17"/>
      <c r="V29" s="17"/>
      <c r="W29" s="17"/>
      <c r="X29" s="17"/>
      <c r="Y29" s="17"/>
    </row>
    <row r="30" spans="1:25" ht="14.4" x14ac:dyDescent="0.25">
      <c r="A30" s="88" t="s">
        <v>23</v>
      </c>
      <c r="B30" s="88" t="s">
        <v>17</v>
      </c>
      <c r="C30" s="31">
        <v>67</v>
      </c>
      <c r="D30" s="31">
        <v>38</v>
      </c>
      <c r="E30" s="31">
        <v>160</v>
      </c>
      <c r="F30" s="31">
        <v>254</v>
      </c>
      <c r="G30" s="31"/>
      <c r="H30" s="31"/>
      <c r="I30" s="59"/>
      <c r="J30" s="45"/>
      <c r="K30" s="62"/>
      <c r="L30" s="32"/>
      <c r="M30" s="32"/>
      <c r="N30" s="32"/>
      <c r="O30" s="32"/>
      <c r="P30" s="32"/>
      <c r="Q30" s="39"/>
      <c r="R30" s="20"/>
      <c r="S30" s="20" t="str" cm="1">
        <f t="array" ref="S30">IF(C30="","",INDEX($K$1:$Q$1,ROUNDUP(C30/40,0)))</f>
        <v>Crawley</v>
      </c>
      <c r="T30" s="20" t="str" cm="1">
        <f t="array" ref="T30">IF(D30="","",INDEX($K$1:$Q$1,ROUNDUP(D30/40,0)))</f>
        <v>Brighton</v>
      </c>
      <c r="U30" s="20" t="str" cm="1">
        <f t="array" ref="U30">IF(E30="","",INDEX($K$1:$Q$1,ROUNDUP(E30/40,0)))</f>
        <v>Horsham</v>
      </c>
      <c r="V30" s="20" t="str" cm="1">
        <f t="array" ref="V30">IF(F30="","",INDEX($K$1:$Q$1,ROUNDUP(F30/40,0)))</f>
        <v>Worthing</v>
      </c>
      <c r="W30" s="20" t="str" cm="1">
        <f t="array" ref="W30">IF(G30="","",INDEX($K$1:$Q$1,ROUNDUP(G30/40,0)))</f>
        <v/>
      </c>
      <c r="X30" s="20" t="str" cm="1">
        <f t="array" ref="X30">IF(H30="","",INDEX($K$1:$Q$1,ROUNDUP(H30/40,0)))</f>
        <v/>
      </c>
      <c r="Y30" s="20" t="str" cm="1">
        <f t="array" ref="Y30">IF(I30="","",INDEX($K$1:$Q$1,ROUNDUP(I30/40,0)))</f>
        <v/>
      </c>
    </row>
    <row r="31" spans="1:25" ht="14.4" x14ac:dyDescent="0.25">
      <c r="A31" s="83"/>
      <c r="B31" s="83"/>
      <c r="C31" s="26" t="str">
        <f>IF(C30="","",IF(ISERROR(VLOOKUP(C30,Athletes!$A:$B,2,FALSE)),"?",VLOOKUP(C30,Athletes!$A:$B,2,FALSE)))</f>
        <v>Vittorio Anah</v>
      </c>
      <c r="D31" s="26" t="str">
        <f>IF(D30="","",IF(ISERROR(VLOOKUP(D30,Athletes!$A:$B,2,FALSE)),"?",VLOOKUP(D30,Athletes!$A:$B,2,FALSE)))</f>
        <v>Ethan Usherwood</v>
      </c>
      <c r="E31" s="26" t="str">
        <f>IF(E30="","",IF(ISERROR(VLOOKUP(E30,Athletes!$A:$B,2,FALSE)),"?",VLOOKUP(E30,Athletes!$A:$B,2,FALSE)))</f>
        <v>Tom Hays</v>
      </c>
      <c r="F31" s="26" t="str">
        <f>IF(F30="","",IF(ISERROR(VLOOKUP(F30,Athletes!$A:$B,2,FALSE)),"?",VLOOKUP(F30,Athletes!$A:$B,2,FALSE)))</f>
        <v>Ashton Billet</v>
      </c>
      <c r="G31" s="26" t="str">
        <f>IF(G30="","",IF(ISERROR(VLOOKUP(G30,Athletes!$A:$B,2,FALSE)),"?",VLOOKUP(G30,Athletes!$A:$B,2,FALSE)))</f>
        <v/>
      </c>
      <c r="H31" s="26" t="str">
        <f>IF(H30="","",IF(ISERROR(VLOOKUP(H30,Athletes!$A:$B,2,FALSE)),"?",VLOOKUP(H30,Athletes!$A:$B,2,FALSE)))</f>
        <v/>
      </c>
      <c r="I31" s="26" t="str">
        <f>IF(I30="","",IF(ISERROR(VLOOKUP(I30,Athletes!$A:$B,2,FALSE)),"?",VLOOKUP(I30,Athletes!$A:$B,2,FALSE)))</f>
        <v/>
      </c>
      <c r="J31" s="43"/>
      <c r="K31" s="63"/>
      <c r="L31" s="26"/>
      <c r="M31" s="26"/>
      <c r="N31" s="26"/>
      <c r="O31" s="26"/>
      <c r="P31" s="26"/>
      <c r="Q31" s="36"/>
      <c r="R31" s="20"/>
      <c r="S31" s="20"/>
      <c r="T31" s="20"/>
      <c r="U31" s="20"/>
      <c r="V31" s="20"/>
      <c r="W31" s="20"/>
      <c r="X31" s="20"/>
      <c r="Y31" s="20"/>
    </row>
    <row r="32" spans="1:25" ht="14.4" x14ac:dyDescent="0.25">
      <c r="A32" s="83"/>
      <c r="B32" s="83"/>
      <c r="C32" s="26" t="str">
        <f>IF(C30="","",IF(ISERROR(VLOOKUP(C30,Athletes!$A:$C,3,FALSE)),"?",VLOOKUP(C30,Athletes!$A:$C,3,FALSE)))</f>
        <v>Crawley</v>
      </c>
      <c r="D32" s="26" t="str">
        <f>IF(D30="","",IF(ISERROR(VLOOKUP(D30,Athletes!$A:$C,3,FALSE)),"?",VLOOKUP(D30,Athletes!$A:$C,3,FALSE)))</f>
        <v>Brighton</v>
      </c>
      <c r="E32" s="26" t="str">
        <f>IF(E30="","",IF(ISERROR(VLOOKUP(E30,Athletes!$A:$C,3,FALSE)),"?",VLOOKUP(E30,Athletes!$A:$C,3,FALSE)))</f>
        <v>Horsham</v>
      </c>
      <c r="F32" s="26" t="str">
        <f>IF(F30="","",IF(ISERROR(VLOOKUP(F30,Athletes!$A:$C,3,FALSE)),"?",VLOOKUP(F30,Athletes!$A:$C,3,FALSE)))</f>
        <v>Worthing</v>
      </c>
      <c r="G32" s="26"/>
      <c r="H32" s="26"/>
      <c r="I32" s="26"/>
      <c r="J32" s="43"/>
      <c r="K32" s="63"/>
      <c r="L32" s="26"/>
      <c r="M32" s="26"/>
      <c r="N32" s="26"/>
      <c r="O32" s="26"/>
      <c r="P32" s="26"/>
      <c r="Q32" s="36"/>
      <c r="R32" s="20"/>
      <c r="S32" s="20"/>
      <c r="T32" s="20"/>
      <c r="U32" s="20"/>
      <c r="V32" s="20"/>
      <c r="W32" s="20"/>
      <c r="X32" s="20"/>
      <c r="Y32" s="20"/>
    </row>
    <row r="33" spans="1:25" ht="14.4" x14ac:dyDescent="0.25">
      <c r="A33" s="83"/>
      <c r="B33" s="84"/>
      <c r="C33" s="28">
        <v>2.88</v>
      </c>
      <c r="D33" s="28">
        <v>2.48</v>
      </c>
      <c r="E33" s="28">
        <v>2.17</v>
      </c>
      <c r="F33" s="28">
        <v>2.0499999999999998</v>
      </c>
      <c r="G33" s="28"/>
      <c r="H33" s="28"/>
      <c r="I33" s="60"/>
      <c r="J33" s="43"/>
      <c r="K33" s="64">
        <f>IF(ISERROR(MATCH(K$1,$S30:$Y30,0)),"",8-MATCH(K$1,$S30:$Y30,0))</f>
        <v>6</v>
      </c>
      <c r="L33" s="29">
        <f t="shared" ref="L33:Q33" si="10">IF(ISERROR(MATCH(L$1,$S30:$Y30,0)),"",8-MATCH(L$1,$S30:$Y30,0))</f>
        <v>7</v>
      </c>
      <c r="M33" s="29" t="str">
        <f t="shared" si="10"/>
        <v/>
      </c>
      <c r="N33" s="29">
        <f t="shared" si="10"/>
        <v>5</v>
      </c>
      <c r="O33" s="29" t="str">
        <f t="shared" si="10"/>
        <v/>
      </c>
      <c r="P33" s="29" t="str">
        <f t="shared" si="10"/>
        <v/>
      </c>
      <c r="Q33" s="38">
        <f t="shared" si="10"/>
        <v>4</v>
      </c>
      <c r="R33" s="17"/>
      <c r="S33" s="20"/>
      <c r="T33" s="20"/>
      <c r="U33" s="20"/>
      <c r="V33" s="20"/>
      <c r="W33" s="20"/>
      <c r="X33" s="20"/>
      <c r="Y33" s="20"/>
    </row>
    <row r="34" spans="1:25" ht="14.4" x14ac:dyDescent="0.25">
      <c r="A34" s="83"/>
      <c r="B34" s="83" t="s">
        <v>18</v>
      </c>
      <c r="C34" s="27">
        <v>68</v>
      </c>
      <c r="D34" s="27">
        <v>39</v>
      </c>
      <c r="E34" s="27"/>
      <c r="F34" s="27"/>
      <c r="G34" s="27"/>
      <c r="H34" s="27"/>
      <c r="I34" s="27"/>
      <c r="J34" s="43"/>
      <c r="K34" s="26"/>
      <c r="L34" s="26"/>
      <c r="M34" s="26"/>
      <c r="N34" s="26"/>
      <c r="O34" s="26"/>
      <c r="P34" s="26"/>
      <c r="Q34" s="36"/>
      <c r="R34" s="20"/>
      <c r="S34" s="20" t="str" cm="1">
        <f t="array" ref="S34">IF(C34="","",INDEX($K$1:$Q$1,ROUNDUP(C34/40,0)))</f>
        <v>Crawley</v>
      </c>
      <c r="T34" s="20" t="str" cm="1">
        <f t="array" ref="T34">IF(D34="","",INDEX($K$1:$Q$1,ROUNDUP(D34/40,0)))</f>
        <v>Brighton</v>
      </c>
      <c r="U34" s="20" t="str" cm="1">
        <f t="array" ref="U34">IF(E34="","",INDEX($K$1:$Q$1,ROUNDUP(E34/40,0)))</f>
        <v/>
      </c>
      <c r="V34" s="20" t="str" cm="1">
        <f t="array" ref="V34">IF(F34="","",INDEX($K$1:$Q$1,ROUNDUP(F34/40,0)))</f>
        <v/>
      </c>
      <c r="W34" s="20" t="str" cm="1">
        <f t="array" ref="W34">IF(G34="","",INDEX($K$1:$Q$1,ROUNDUP(G34/40,0)))</f>
        <v/>
      </c>
      <c r="X34" s="20" t="str" cm="1">
        <f t="array" ref="X34">IF(H34="","",INDEX($K$1:$Q$1,ROUNDUP(H34/40,0)))</f>
        <v/>
      </c>
      <c r="Y34" s="20" t="str" cm="1">
        <f t="array" ref="Y34">IF(I34="","",INDEX($K$1:$Q$1,ROUNDUP(I34/40,0)))</f>
        <v/>
      </c>
    </row>
    <row r="35" spans="1:25" ht="14.4" x14ac:dyDescent="0.25">
      <c r="A35" s="83"/>
      <c r="B35" s="83"/>
      <c r="C35" s="26" t="str">
        <f>IF(C34="","",IF(ISERROR(VLOOKUP(C34,Athletes!$A:$B,2,FALSE)),"?",VLOOKUP(C34,Athletes!$A:$B,2,FALSE)))</f>
        <v>Braimoh Busari</v>
      </c>
      <c r="D35" s="26" t="str">
        <f>IF(D34="","",IF(ISERROR(VLOOKUP(D34,Athletes!$A:$B,2,FALSE)),"?",VLOOKUP(D34,Athletes!$A:$B,2,FALSE)))</f>
        <v>Charlie Fisher</v>
      </c>
      <c r="E35" s="26" t="str">
        <f>IF(E34="","",IF(ISERROR(VLOOKUP(E34,Athletes!$A:$B,2,FALSE)),"?",VLOOKUP(E34,Athletes!$A:$B,2,FALSE)))</f>
        <v/>
      </c>
      <c r="F35" s="26" t="str">
        <f>IF(F34="","",IF(ISERROR(VLOOKUP(F34,Athletes!$A:$B,2,FALSE)),"?",VLOOKUP(F34,Athletes!$A:$B,2,FALSE)))</f>
        <v/>
      </c>
      <c r="G35" s="26" t="str">
        <f>IF(G34="","",IF(ISERROR(VLOOKUP(G34,Athletes!$A:$B,2,FALSE)),"?",VLOOKUP(G34,Athletes!$A:$B,2,FALSE)))</f>
        <v/>
      </c>
      <c r="H35" s="26" t="str">
        <f>IF(H34="","",IF(ISERROR(VLOOKUP(H34,Athletes!$A:$B,2,FALSE)),"?",VLOOKUP(H34,Athletes!$A:$B,2,FALSE)))</f>
        <v/>
      </c>
      <c r="I35" s="26" t="str">
        <f>IF(I34="","",IF(ISERROR(VLOOKUP(I34,Athletes!$A:$B,2,FALSE)),"?",VLOOKUP(I34,Athletes!$A:$B,2,FALSE)))</f>
        <v/>
      </c>
      <c r="J35" s="43"/>
      <c r="K35" s="26"/>
      <c r="L35" s="26"/>
      <c r="M35" s="26"/>
      <c r="N35" s="26"/>
      <c r="O35" s="26"/>
      <c r="P35" s="26"/>
      <c r="Q35" s="36"/>
      <c r="R35" s="20"/>
      <c r="S35" s="20"/>
      <c r="T35" s="20"/>
      <c r="U35" s="20"/>
      <c r="V35" s="20"/>
      <c r="W35" s="20"/>
      <c r="X35" s="20"/>
      <c r="Y35" s="20"/>
    </row>
    <row r="36" spans="1:25" ht="14.4" x14ac:dyDescent="0.25">
      <c r="A36" s="83"/>
      <c r="B36" s="83"/>
      <c r="C36" s="26" t="str">
        <f>IF(C34="","",IF(ISERROR(VLOOKUP(C34,Athletes!$A:$C,3,FALSE)),"?",VLOOKUP(C34,Athletes!$A:$C,3,FALSE)))</f>
        <v>Crawley</v>
      </c>
      <c r="D36" s="26" t="str">
        <f>IF(D34="","",IF(ISERROR(VLOOKUP(D34,Athletes!$A:$C,3,FALSE)),"?",VLOOKUP(D34,Athletes!$A:$C,3,FALSE)))</f>
        <v>Brighton</v>
      </c>
      <c r="E36" s="26" t="str">
        <f>IF(E34="","",IF(ISERROR(VLOOKUP(E34,Athletes!$A:$C,3,FALSE)),"?",VLOOKUP(E34,Athletes!$A:$C,3,FALSE)))</f>
        <v/>
      </c>
      <c r="F36" s="26" t="str">
        <f>IF(F34="","",IF(ISERROR(VLOOKUP(F34,Athletes!$A:$C,3,FALSE)),"?",VLOOKUP(F34,Athletes!$A:$C,3,FALSE)))</f>
        <v/>
      </c>
      <c r="G36" s="26"/>
      <c r="H36" s="26"/>
      <c r="I36" s="26"/>
      <c r="J36" s="43"/>
      <c r="K36" s="26"/>
      <c r="L36" s="26"/>
      <c r="M36" s="26"/>
      <c r="N36" s="26"/>
      <c r="O36" s="26"/>
      <c r="P36" s="26"/>
      <c r="Q36" s="36"/>
      <c r="R36" s="20"/>
      <c r="S36" s="20"/>
      <c r="T36" s="20"/>
      <c r="U36" s="20"/>
      <c r="V36" s="20"/>
      <c r="W36" s="20"/>
      <c r="X36" s="20"/>
      <c r="Y36" s="20"/>
    </row>
    <row r="37" spans="1:25" ht="14.4" x14ac:dyDescent="0.25">
      <c r="A37" s="84"/>
      <c r="B37" s="84"/>
      <c r="C37" s="28">
        <v>2.5499999999999998</v>
      </c>
      <c r="D37" s="28">
        <v>2.38</v>
      </c>
      <c r="E37" s="28"/>
      <c r="F37" s="28"/>
      <c r="G37" s="28"/>
      <c r="H37" s="28"/>
      <c r="I37" s="28"/>
      <c r="J37" s="44"/>
      <c r="K37" s="29">
        <f>IF(ISERROR(MATCH(K$1,$S34:$Y34,0)),"",8-MATCH(K$1,$S34:$Y34,0))</f>
        <v>6</v>
      </c>
      <c r="L37" s="29">
        <f t="shared" ref="L37:Q37" si="11">IF(ISERROR(MATCH(L$1,$S34:$Y34,0)),"",8-MATCH(L$1,$S34:$Y34,0))</f>
        <v>7</v>
      </c>
      <c r="M37" s="29" t="str">
        <f t="shared" si="11"/>
        <v/>
      </c>
      <c r="N37" s="29" t="str">
        <f t="shared" si="11"/>
        <v/>
      </c>
      <c r="O37" s="29" t="str">
        <f t="shared" si="11"/>
        <v/>
      </c>
      <c r="P37" s="29" t="str">
        <f t="shared" si="11"/>
        <v/>
      </c>
      <c r="Q37" s="38" t="str">
        <f t="shared" si="11"/>
        <v/>
      </c>
      <c r="R37" s="17"/>
      <c r="S37" s="20"/>
      <c r="T37" s="20"/>
      <c r="U37" s="20"/>
      <c r="V37" s="20"/>
      <c r="W37" s="20"/>
      <c r="X37" s="20"/>
      <c r="Y37" s="20"/>
    </row>
    <row r="38" spans="1:25" ht="14.4" x14ac:dyDescent="0.25">
      <c r="A38" s="83" t="s">
        <v>24</v>
      </c>
      <c r="B38" s="88" t="s">
        <v>17</v>
      </c>
      <c r="C38" s="31">
        <v>67</v>
      </c>
      <c r="D38" s="31">
        <v>252</v>
      </c>
      <c r="E38" s="61">
        <v>165</v>
      </c>
      <c r="F38" s="31">
        <v>39</v>
      </c>
      <c r="G38" s="31"/>
      <c r="H38" s="31"/>
      <c r="I38" s="59"/>
      <c r="J38" s="43"/>
      <c r="K38" s="62"/>
      <c r="L38" s="32"/>
      <c r="M38" s="32"/>
      <c r="N38" s="32"/>
      <c r="O38" s="32"/>
      <c r="P38" s="32"/>
      <c r="Q38" s="39"/>
      <c r="R38" s="20"/>
      <c r="S38" s="20" t="str" cm="1">
        <f t="array" ref="S38">IF(C38="","",INDEX($K$1:$Q$1,ROUNDUP(C38/40,0)))</f>
        <v>Crawley</v>
      </c>
      <c r="T38" s="20" t="str" cm="1">
        <f t="array" ref="T38">IF(D38="","",INDEX($K$1:$Q$1,ROUNDUP(D38/40,0)))</f>
        <v>Worthing</v>
      </c>
      <c r="U38" s="20" t="str" cm="1">
        <f t="array" ref="U38">IF(E38="","",INDEX($K$1:$Q$1,ROUNDUP(E38/40,0)))</f>
        <v>Lewes</v>
      </c>
      <c r="V38" s="20" t="str" cm="1">
        <f t="array" ref="V38">IF(F38="","",INDEX($K$1:$Q$1,ROUNDUP(F38/40,0)))</f>
        <v>Brighton</v>
      </c>
      <c r="W38" s="20" t="str" cm="1">
        <f t="array" ref="W38">IF(G38="","",INDEX($K$1:$Q$1,ROUNDUP(G38/40,0)))</f>
        <v/>
      </c>
      <c r="X38" s="20" t="str" cm="1">
        <f t="array" ref="X38">IF(H38="","",INDEX($K$1:$Q$1,ROUNDUP(H38/40,0)))</f>
        <v/>
      </c>
      <c r="Y38" s="20" t="str" cm="1">
        <f t="array" ref="Y38">IF(I38="","",INDEX($K$1:$Q$1,ROUNDUP(I38/40,0)))</f>
        <v/>
      </c>
    </row>
    <row r="39" spans="1:25" ht="14.4" x14ac:dyDescent="0.25">
      <c r="A39" s="83"/>
      <c r="B39" s="83"/>
      <c r="C39" s="26" t="str">
        <f>IF(C38="","",IF(ISERROR(VLOOKUP(C38,Athletes!$A:$B,2,FALSE)),"?",VLOOKUP(C38,Athletes!$A:$B,2,FALSE)))</f>
        <v>Vittorio Anah</v>
      </c>
      <c r="D39" s="26" t="str">
        <f>IF(D38="","",IF(ISERROR(VLOOKUP(D38,Athletes!$A:$B,2,FALSE)),"?",VLOOKUP(D38,Athletes!$A:$B,2,FALSE)))</f>
        <v>Ryan Angell</v>
      </c>
      <c r="E39" s="26" t="str">
        <f>IF(E38="","",IF(ISERROR(VLOOKUP(E38,Athletes!$A:$B,2,FALSE)),"?",VLOOKUP(E38,Athletes!$A:$B,2,FALSE)))</f>
        <v>Dominic Redshaw</v>
      </c>
      <c r="F39" s="26" t="str">
        <f>IF(F38="","",IF(ISERROR(VLOOKUP(F38,Athletes!$A:$B,2,FALSE)),"?",VLOOKUP(F38,Athletes!$A:$B,2,FALSE)))</f>
        <v>Charlie Fisher</v>
      </c>
      <c r="G39" s="26" t="str">
        <f>IF(G38="","",IF(ISERROR(VLOOKUP(G38,Athletes!$A:$B,2,FALSE)),"?",VLOOKUP(G38,Athletes!$A:$B,2,FALSE)))</f>
        <v/>
      </c>
      <c r="H39" s="26" t="str">
        <f>IF(H38="","",IF(ISERROR(VLOOKUP(H38,Athletes!$A:$B,2,FALSE)),"?",VLOOKUP(H38,Athletes!$A:$B,2,FALSE)))</f>
        <v/>
      </c>
      <c r="I39" s="26" t="str">
        <f>IF(I38="","",IF(ISERROR(VLOOKUP(I38,Athletes!$A:$B,2,FALSE)),"?",VLOOKUP(I38,Athletes!$A:$B,2,FALSE)))</f>
        <v/>
      </c>
      <c r="J39" s="43"/>
      <c r="K39" s="63"/>
      <c r="L39" s="26"/>
      <c r="M39" s="26"/>
      <c r="N39" s="26"/>
      <c r="O39" s="26"/>
      <c r="P39" s="26"/>
      <c r="Q39" s="36"/>
      <c r="R39" s="20"/>
      <c r="S39" s="20"/>
      <c r="T39" s="20"/>
      <c r="U39" s="20"/>
      <c r="V39" s="20"/>
      <c r="W39" s="20"/>
      <c r="X39" s="20"/>
      <c r="Y39" s="20"/>
    </row>
    <row r="40" spans="1:25" ht="14.4" x14ac:dyDescent="0.25">
      <c r="A40" s="83"/>
      <c r="B40" s="83"/>
      <c r="C40" s="26" t="str">
        <f>IF(C38="","",IF(ISERROR(VLOOKUP(C38,Athletes!$A:$C,3,FALSE)),"?",VLOOKUP(C38,Athletes!$A:$C,3,FALSE)))</f>
        <v>Crawley</v>
      </c>
      <c r="D40" s="26" t="str">
        <f>IF(D38="","",IF(ISERROR(VLOOKUP(D38,Athletes!$A:$C,3,FALSE)),"?",VLOOKUP(D38,Athletes!$A:$C,3,FALSE)))</f>
        <v>Worthing</v>
      </c>
      <c r="E40" s="26" t="str">
        <f>IF(E38="","",IF(ISERROR(VLOOKUP(E38,Athletes!$A:$C,3,FALSE)),"?",VLOOKUP(E38,Athletes!$A:$C,3,FALSE)))</f>
        <v>Lewes</v>
      </c>
      <c r="F40" s="26" t="str">
        <f>IF(F38="","",IF(ISERROR(VLOOKUP(F38,Athletes!$A:$C,3,FALSE)),"?",VLOOKUP(F38,Athletes!$A:$C,3,FALSE)))</f>
        <v>Brighton</v>
      </c>
      <c r="G40" s="26" t="str">
        <f>IF(G38="","",IF(ISERROR(VLOOKUP(G38,Athletes!$A:$C,3,FALSE)),"?",VLOOKUP(G38,Athletes!$A:$C,3,FALSE)))</f>
        <v/>
      </c>
      <c r="H40" s="26"/>
      <c r="I40" s="26"/>
      <c r="J40" s="43"/>
      <c r="K40" s="63"/>
      <c r="L40" s="26"/>
      <c r="M40" s="26"/>
      <c r="N40" s="26"/>
      <c r="O40" s="26"/>
      <c r="P40" s="26"/>
      <c r="Q40" s="36"/>
      <c r="R40" s="20"/>
      <c r="S40" s="20"/>
      <c r="T40" s="20"/>
      <c r="U40" s="20"/>
      <c r="V40" s="20"/>
      <c r="W40" s="20"/>
      <c r="X40" s="20"/>
      <c r="Y40" s="20"/>
    </row>
    <row r="41" spans="1:25" ht="14.4" x14ac:dyDescent="0.25">
      <c r="A41" s="83"/>
      <c r="B41" s="84"/>
      <c r="C41" s="81" t="s">
        <v>301</v>
      </c>
      <c r="D41" s="28">
        <v>61</v>
      </c>
      <c r="E41" s="28">
        <v>56</v>
      </c>
      <c r="F41" s="28">
        <v>50</v>
      </c>
      <c r="G41" s="28"/>
      <c r="H41" s="28"/>
      <c r="I41" s="60"/>
      <c r="J41" s="43"/>
      <c r="K41" s="64">
        <f t="shared" ref="K41:Q41" si="12">IF(ISERROR(MATCH(K$1,$S38:$Y38,0)),"",8-MATCH(K$1,$S38:$Y38,0)+IF(ISERROR(MATCH(K$1,$S38:$Y38,0)),0,INDEX($S41:$Y41,1,MATCH(K$1,$S38:$Y38,0))))</f>
        <v>4</v>
      </c>
      <c r="L41" s="29">
        <f t="shared" si="12"/>
        <v>7</v>
      </c>
      <c r="M41" s="29" t="str">
        <f t="shared" si="12"/>
        <v/>
      </c>
      <c r="N41" s="29" t="str">
        <f t="shared" si="12"/>
        <v/>
      </c>
      <c r="O41" s="29">
        <f t="shared" si="12"/>
        <v>5</v>
      </c>
      <c r="P41" s="29" t="str">
        <f t="shared" si="12"/>
        <v/>
      </c>
      <c r="Q41" s="38">
        <f t="shared" si="12"/>
        <v>6</v>
      </c>
      <c r="R41" s="17"/>
      <c r="S41" s="20">
        <f>IF(C38="","",IF(INDEX($C41:$I41,1,MATCH(S38,$S38:$Y38,0))=INDEX($C41:$I41,1,MATCH(T38,$S38:$Y38,0)),-0.5,0)+IF(INDEX($C41:$I41,1,MATCH(S38,$S38:$Y38,0))=INDEX($C41:$I41,1,MATCH(U38,$S38:$Y38,0)),-0.5,0))</f>
        <v>0</v>
      </c>
      <c r="T41" s="20">
        <f>IF(D38="","",IF(INDEX($C41:$I41,1,MATCH(T38,$S38:$Y38,0))=INDEX($C41:$I41,1,MATCH(S38,$S38:$Y38,0)),0.5,0)+IF(INDEX($C41:$I41,1,MATCH(T38,$S38:$Y38,0))=INDEX($C41:$I41,1,MATCH(U38,$S38:$Y38,0)),-0.5,0)+IF(INDEX($C41:$I41,1,MATCH(T38,$S38:$Y38,0))=INDEX($C41:$I41,1,MATCH(V38,$S38:$Y38,0)),-0.5,0))</f>
        <v>0</v>
      </c>
      <c r="U41" s="20">
        <f>IF(E38="","",IF(INDEX($C41:$I41,1,MATCH(U38,$S38:$Y38,0))=INDEX($C41:$I41,1,MATCH(S38,$S38:$Y38,0)),0.5,0)+IF(INDEX($C41:$I41,1,MATCH(U38,$S38:$Y38,0))=INDEX($C41:$I41,1,MATCH(T38,$S38:$Y38,0)),0.5,0)+IF(INDEX($C41:$I41,1,MATCH(U38,$S38:$Y38,0))=INDEX($C41:$I41,1,MATCH(V38,$S38:$Y38,0)),-0.5,0)+IF(INDEX($C41:$I41,1,MATCH(U38,$S38:$Y38,0))=INDEX($C41:$I41,1,MATCH(W38,$S38:$Y38,0)),-0.5,0))</f>
        <v>0</v>
      </c>
      <c r="V41" s="20">
        <f>IF(F38="","",IF(INDEX($C41:$I41,1,MATCH(V38,$S38:$Y38,0))=INDEX($C41:$I41,1,MATCH(T38,$S38:$Y38,0)),0.5,0)+IF(INDEX($C41:$I41,1,MATCH(V38,$S38:$Y38,0))=INDEX($C41:$I41,1,MATCH(U38,$S38:$Y38,0)),0.5,0)+IF(INDEX($C41:$I41,1,MATCH(V38,$S38:$Y38,0))=INDEX($C41:$I41,1,MATCH(W38,$S38:$Y38,0)),-0.5,0)+IF(INDEX($C41:$I41,1,MATCH(V38,$S38:$Y38,0))=INDEX($C41:$I41,1,MATCH(X38,$S38:$Y38,0)),-0.5,0))</f>
        <v>0</v>
      </c>
      <c r="W41" s="20" t="str">
        <f>IF(G38="","",IF(INDEX($C41:$I41,1,MATCH(W38,$S38:$Y38,0))=INDEX($C41:$I41,1,MATCH(U38,$S38:$Y38,0)),0.5,0)+IF(INDEX($C41:$I41,1,MATCH(W38,$S38:$Y38,0))=INDEX($C41:$I41,1,MATCH(V38,$S38:$Y38,0)),0.5,0)+IF(INDEX($C41:$I41,1,MATCH(W38,$S38:$Y38,0))=INDEX($C41:$I41,1,MATCH(X38,$S38:$Y38,0)),-0.5,0)+IF(INDEX($C41:$I41,1,MATCH(W38,$S38:$Y38,0))=INDEX($C41:$I41,1,MATCH(Y38,$S38:$Y38,0)),-0.5,0))</f>
        <v/>
      </c>
      <c r="X41" s="20" t="str">
        <f>IF(H38="","",IF(INDEX($C41:$I41,1,MATCH(X38,$S38:$Y38,0))=INDEX($C41:$I41,1,MATCH(V38,$S38:$Y38,0)),0.5,0)+IF(INDEX($C41:$I41,1,MATCH(X38,$S38:$Y38,0))=INDEX($C41:$I41,1,MATCH(W38,$S38:$Y38,0)),0.5,0)+IF(INDEX($C41:$I41,1,MATCH(X38,$S38:$Y38,0))=INDEX($C41:$I41,1,MATCH(Y38,$S38:$Y38,0)),-0.5,0))</f>
        <v/>
      </c>
      <c r="Y41" s="20" t="str">
        <f>IF(I38="","",IF(INDEX($C41:$I41,1,MATCH(Y38,$S38:$Y38,0))=INDEX($C41:$I41,1,MATCH(W38,$S38:$Y38,0)),0.5,0)+IF(INDEX($C41:$I41,1,MATCH(Y38,$S38:$Y38,0))=INDEX($C41:$I41,1,MATCH(X38,$S38:$Y38,0)),0.5,0))</f>
        <v/>
      </c>
    </row>
    <row r="42" spans="1:25" ht="14.4" x14ac:dyDescent="0.25">
      <c r="A42" s="83"/>
      <c r="B42" s="83" t="s">
        <v>18</v>
      </c>
      <c r="C42" s="27">
        <v>68</v>
      </c>
      <c r="D42" s="27">
        <v>37</v>
      </c>
      <c r="E42" s="27"/>
      <c r="F42" s="27"/>
      <c r="G42" s="27"/>
      <c r="H42" s="27"/>
      <c r="I42" s="27"/>
      <c r="J42" s="43"/>
      <c r="K42" s="26"/>
      <c r="L42" s="26"/>
      <c r="M42" s="26"/>
      <c r="N42" s="26"/>
      <c r="O42" s="26"/>
      <c r="P42" s="26"/>
      <c r="Q42" s="36"/>
      <c r="R42" s="20"/>
      <c r="S42" s="20" t="str" cm="1">
        <f t="array" ref="S42">IF(C42="","",INDEX($K$1:$Q$1,ROUNDUP(C42/40,0)))</f>
        <v>Crawley</v>
      </c>
      <c r="T42" s="20" t="str" cm="1">
        <f t="array" ref="T42">IF(D42="","",INDEX($K$1:$Q$1,ROUNDUP(D42/40,0)))</f>
        <v>Brighton</v>
      </c>
      <c r="U42" s="20" t="str" cm="1">
        <f t="array" ref="U42">IF(E42="","",INDEX($K$1:$Q$1,ROUNDUP(E42/40,0)))</f>
        <v/>
      </c>
      <c r="V42" s="20" t="str" cm="1">
        <f t="array" ref="V42">IF(F42="","",INDEX($K$1:$Q$1,ROUNDUP(F42/40,0)))</f>
        <v/>
      </c>
      <c r="W42" s="20" t="str" cm="1">
        <f t="array" ref="W42">IF(G42="","",INDEX($K$1:$Q$1,ROUNDUP(G42/40,0)))</f>
        <v/>
      </c>
      <c r="X42" s="20" t="str" cm="1">
        <f t="array" ref="X42">IF(H42="","",INDEX($K$1:$Q$1,ROUNDUP(H42/40,0)))</f>
        <v/>
      </c>
      <c r="Y42" s="20" t="str" cm="1">
        <f t="array" ref="Y42">IF(I42="","",INDEX($K$1:$Q$1,ROUNDUP(I42/40,0)))</f>
        <v/>
      </c>
    </row>
    <row r="43" spans="1:25" ht="14.4" x14ac:dyDescent="0.25">
      <c r="A43" s="83"/>
      <c r="B43" s="83"/>
      <c r="C43" s="26" t="str">
        <f>IF(C42="","",IF(ISERROR(VLOOKUP(C42,Athletes!$A:$B,2,FALSE)),"?",VLOOKUP(C42,Athletes!$A:$B,2,FALSE)))</f>
        <v>Braimoh Busari</v>
      </c>
      <c r="D43" s="26" t="str">
        <f>IF(D42="","",IF(ISERROR(VLOOKUP(D42,Athletes!$A:$B,2,FALSE)),"?",VLOOKUP(D42,Athletes!$A:$B,2,FALSE)))</f>
        <v>Oliver Holt</v>
      </c>
      <c r="E43" s="26" t="str">
        <f>IF(E42="","",IF(ISERROR(VLOOKUP(E42,Athletes!$A:$B,2,FALSE)),"?",VLOOKUP(E42,Athletes!$A:$B,2,FALSE)))</f>
        <v/>
      </c>
      <c r="F43" s="26" t="str">
        <f>IF(F42="","",IF(ISERROR(VLOOKUP(F42,Athletes!$A:$B,2,FALSE)),"?",VLOOKUP(F42,Athletes!$A:$B,2,FALSE)))</f>
        <v/>
      </c>
      <c r="G43" s="26" t="str">
        <f>IF(G42="","",IF(ISERROR(VLOOKUP(G42,Athletes!$A:$B,2,FALSE)),"?",VLOOKUP(G42,Athletes!$A:$B,2,FALSE)))</f>
        <v/>
      </c>
      <c r="H43" s="26" t="str">
        <f>IF(H42="","",IF(ISERROR(VLOOKUP(H42,Athletes!$A:$B,2,FALSE)),"?",VLOOKUP(H42,Athletes!$A:$B,2,FALSE)))</f>
        <v/>
      </c>
      <c r="I43" s="26" t="str">
        <f>IF(I42="","",IF(ISERROR(VLOOKUP(I42,Athletes!$A:$B,2,FALSE)),"?",VLOOKUP(I42,Athletes!$A:$B,2,FALSE)))</f>
        <v/>
      </c>
      <c r="J43" s="43"/>
      <c r="K43" s="26"/>
      <c r="L43" s="26"/>
      <c r="M43" s="26"/>
      <c r="N43" s="26"/>
      <c r="O43" s="26"/>
      <c r="P43" s="26"/>
      <c r="Q43" s="36"/>
      <c r="R43" s="20"/>
      <c r="S43" s="20"/>
      <c r="T43" s="20"/>
      <c r="U43" s="20"/>
      <c r="V43" s="20"/>
      <c r="W43" s="20"/>
      <c r="X43" s="20"/>
      <c r="Y43" s="20"/>
    </row>
    <row r="44" spans="1:25" ht="14.4" x14ac:dyDescent="0.25">
      <c r="A44" s="83"/>
      <c r="B44" s="83"/>
      <c r="C44" s="26" t="str">
        <f>IF(C42="","",IF(ISERROR(VLOOKUP(C42,Athletes!$A:$C,3,FALSE)),"?",VLOOKUP(C42,Athletes!$A:$C,3,FALSE)))</f>
        <v>Crawley</v>
      </c>
      <c r="D44" s="26" t="str">
        <f>IF(D42="","",IF(ISERROR(VLOOKUP(D42,Athletes!$A:$C,3,FALSE)),"?",VLOOKUP(D42,Athletes!$A:$C,3,FALSE)))</f>
        <v>Brighton</v>
      </c>
      <c r="E44" s="26" t="str">
        <f>IF(E42="","",IF(ISERROR(VLOOKUP(E42,Athletes!$A:$C,3,FALSE)),"?",VLOOKUP(E42,Athletes!$A:$C,3,FALSE)))</f>
        <v/>
      </c>
      <c r="F44" s="26" t="str">
        <f>IF(F42="","",IF(ISERROR(VLOOKUP(F42,Athletes!$A:$C,3,FALSE)),"?",VLOOKUP(F42,Athletes!$A:$C,3,FALSE)))</f>
        <v/>
      </c>
      <c r="G44" s="26"/>
      <c r="H44" s="26"/>
      <c r="I44" s="26"/>
      <c r="J44" s="43"/>
      <c r="K44" s="26"/>
      <c r="L44" s="26"/>
      <c r="M44" s="26"/>
      <c r="N44" s="26"/>
      <c r="O44" s="26"/>
      <c r="P44" s="26"/>
      <c r="Q44" s="36"/>
      <c r="R44" s="20"/>
      <c r="S44" s="20"/>
      <c r="T44" s="20"/>
      <c r="U44" s="20"/>
      <c r="V44" s="20"/>
      <c r="W44" s="20"/>
      <c r="X44" s="20"/>
      <c r="Y44" s="20"/>
    </row>
    <row r="45" spans="1:25" ht="14.4" x14ac:dyDescent="0.25">
      <c r="A45" s="84"/>
      <c r="B45" s="84"/>
      <c r="C45" s="28">
        <v>64</v>
      </c>
      <c r="D45" s="28">
        <v>48</v>
      </c>
      <c r="E45" s="28"/>
      <c r="F45" s="28"/>
      <c r="G45" s="28"/>
      <c r="H45" s="28"/>
      <c r="I45" s="28"/>
      <c r="J45" s="44"/>
      <c r="K45" s="29">
        <f t="shared" ref="K45:Q45" si="13">IF(ISERROR(MATCH(K$1,$S42:$Y42,0)),"",8-MATCH(K$1,$S42:$Y42,0)+IF(ISERROR(MATCH(K$1,$S42:$Y42,0)),0,INDEX($S45:$Y45,1,MATCH(K$1,$S42:$Y42,0))))</f>
        <v>6</v>
      </c>
      <c r="L45" s="29">
        <f t="shared" si="13"/>
        <v>7</v>
      </c>
      <c r="M45" s="29" t="str">
        <f t="shared" si="13"/>
        <v/>
      </c>
      <c r="N45" s="29" t="str">
        <f t="shared" si="13"/>
        <v/>
      </c>
      <c r="O45" s="29" t="str">
        <f t="shared" si="13"/>
        <v/>
      </c>
      <c r="P45" s="29" t="str">
        <f t="shared" si="13"/>
        <v/>
      </c>
      <c r="Q45" s="38" t="str">
        <f t="shared" si="13"/>
        <v/>
      </c>
      <c r="R45" s="17"/>
      <c r="S45" s="20">
        <f>IF(C42="","",IF(INDEX($C45:$I45,1,MATCH(S42,$S42:$Y42,0))=INDEX($C45:$I45,1,MATCH(T42,$S42:$Y42,0)),-0.5,0)+IF(INDEX($C45:$I45,1,MATCH(S42,$S42:$Y42,0))=INDEX($C45:$I45,1,MATCH(U42,$S42:$Y42,0)),-0.5,0))</f>
        <v>0</v>
      </c>
      <c r="T45" s="20">
        <f>IF(D42="","",IF(INDEX($C45:$I45,1,MATCH(T42,$S42:$Y42,0))=INDEX($C45:$I45,1,MATCH(S42,$S42:$Y42,0)),0.5,0)+IF(INDEX($C45:$I45,1,MATCH(T42,$S42:$Y42,0))=INDEX($C45:$I45,1,MATCH(U42,$S42:$Y42,0)),-0.5,0)+IF(INDEX($C45:$I45,1,MATCH(T42,$S42:$Y42,0))=INDEX($C45:$I45,1,MATCH(V42,$S42:$Y42,0)),-0.5,0))</f>
        <v>0</v>
      </c>
      <c r="U45" s="20" t="str">
        <f>IF(E42="","",IF(INDEX($C45:$I45,1,MATCH(U42,$S42:$Y42,0))=INDEX($C45:$I45,1,MATCH(S42,$S42:$Y42,0)),0.5,0)+IF(INDEX($C45:$I45,1,MATCH(U42,$S42:$Y42,0))=INDEX($C45:$I45,1,MATCH(T42,$S42:$Y42,0)),0.5,0)+IF(INDEX($C45:$I45,1,MATCH(U42,$S42:$Y42,0))=INDEX($C45:$I45,1,MATCH(V42,$S42:$Y42,0)),-0.5,0)+IF(INDEX($C45:$I45,1,MATCH(U42,$S42:$Y42,0))=INDEX($C45:$I45,1,MATCH(W42,$S42:$Y42,0)),-0.5,0))</f>
        <v/>
      </c>
      <c r="V45" s="20" t="str">
        <f>IF(F42="","",IF(INDEX($C45:$I45,1,MATCH(V42,$S42:$Y42,0))=INDEX($C45:$I45,1,MATCH(T42,$S42:$Y42,0)),0.5,0)+IF(INDEX($C45:$I45,1,MATCH(V42,$S42:$Y42,0))=INDEX($C45:$I45,1,MATCH(U42,$S42:$Y42,0)),0.5,0)+IF(INDEX($C45:$I45,1,MATCH(V42,$S42:$Y42,0))=INDEX($C45:$I45,1,MATCH(W42,$S42:$Y42,0)),-0.5,0)+IF(INDEX($C45:$I45,1,MATCH(V42,$S42:$Y42,0))=INDEX($C45:$I45,1,MATCH(X42,$S42:$Y42,0)),-0.5,0))</f>
        <v/>
      </c>
      <c r="W45" s="20" t="str">
        <f>IF(G42="","",IF(INDEX($C45:$I45,1,MATCH(W42,$S42:$Y42,0))=INDEX($C45:$I45,1,MATCH(U42,$S42:$Y42,0)),0.5,0)+IF(INDEX($C45:$I45,1,MATCH(W42,$S42:$Y42,0))=INDEX($C45:$I45,1,MATCH(V42,$S42:$Y42,0)),0.5,0)+IF(INDEX($C45:$I45,1,MATCH(W42,$S42:$Y42,0))=INDEX($C45:$I45,1,MATCH(X42,$S42:$Y42,0)),-0.5,0)+IF(INDEX($C45:$I45,1,MATCH(W42,$S42:$Y42,0))=INDEX($C45:$I45,1,MATCH(Y42,$S42:$Y42,0)),-0.5,0))</f>
        <v/>
      </c>
      <c r="X45" s="20" t="str">
        <f>IF(H42="","",IF(INDEX($C45:$I45,1,MATCH(X42,$S42:$Y42,0))=INDEX($C45:$I45,1,MATCH(V42,$S42:$Y42,0)),0.5,0)+IF(INDEX($C45:$I45,1,MATCH(X42,$S42:$Y42,0))=INDEX($C45:$I45,1,MATCH(W42,$S42:$Y42,0)),0.5,0)+IF(INDEX($C45:$I45,1,MATCH(X42,$S42:$Y42,0))=INDEX($C45:$I45,1,MATCH(Y42,$S42:$Y42,0)),-0.5,0))</f>
        <v/>
      </c>
      <c r="Y45" s="20" t="str">
        <f>IF(I42="","",IF(INDEX($C45:$I45,1,MATCH(Y42,$S42:$Y42,0))=INDEX($C45:$I45,1,MATCH(W42,$S42:$Y42,0)),0.5,0)+IF(INDEX($C45:$I45,1,MATCH(Y42,$S42:$Y42,0))=INDEX($C45:$I45,1,MATCH(X42,$S42:$Y42,0)),0.5,0))</f>
        <v/>
      </c>
    </row>
    <row r="46" spans="1:25" ht="14.4" customHeight="1" x14ac:dyDescent="0.25">
      <c r="A46" s="89" t="s">
        <v>31</v>
      </c>
      <c r="B46" s="88" t="s">
        <v>17</v>
      </c>
      <c r="C46" s="31">
        <v>159</v>
      </c>
      <c r="D46" s="31">
        <v>73</v>
      </c>
      <c r="E46" s="31">
        <v>37</v>
      </c>
      <c r="F46" s="31">
        <v>215</v>
      </c>
      <c r="G46" s="31"/>
      <c r="H46" s="31"/>
      <c r="I46" s="59"/>
      <c r="J46" s="43"/>
      <c r="K46" s="62"/>
      <c r="L46" s="32"/>
      <c r="M46" s="32"/>
      <c r="N46" s="32"/>
      <c r="O46" s="32"/>
      <c r="P46" s="32"/>
      <c r="Q46" s="39"/>
      <c r="R46" s="20"/>
      <c r="S46" s="20" t="str" cm="1">
        <f t="array" ref="S46">IF(C46="","",INDEX($K$1:$Q$1,ROUNDUP(C46/40,0)))</f>
        <v>Horsham</v>
      </c>
      <c r="T46" s="20" t="str" cm="1">
        <f t="array" ref="T46">IF(D46="","",INDEX($K$1:$Q$1,ROUNDUP(D46/40,0)))</f>
        <v>Crawley</v>
      </c>
      <c r="U46" s="20" t="str" cm="1">
        <f t="array" ref="U46">IF(E46="","",INDEX($K$1:$Q$1,ROUNDUP(E46/40,0)))</f>
        <v>Brighton</v>
      </c>
      <c r="V46" s="20" t="str" cm="1">
        <f t="array" ref="V46">IF(F46="","",INDEX($K$1:$Q$1,ROUNDUP(F46/40,0)))</f>
        <v>Phoenix</v>
      </c>
      <c r="W46" s="20" t="str" cm="1">
        <f t="array" ref="W46">IF(G46="","",INDEX($K$1:$Q$1,ROUNDUP(G46/40,0)))</f>
        <v/>
      </c>
      <c r="X46" s="20" t="str" cm="1">
        <f t="array" ref="X46">IF(H46="","",INDEX($K$1:$Q$1,ROUNDUP(H46/40,0)))</f>
        <v/>
      </c>
      <c r="Y46" s="20" t="str" cm="1">
        <f t="array" ref="Y46">IF(I46="","",INDEX($K$1:$Q$1,ROUNDUP(I46/40,0)))</f>
        <v/>
      </c>
    </row>
    <row r="47" spans="1:25" ht="14.4" customHeight="1" x14ac:dyDescent="0.25">
      <c r="A47" s="89"/>
      <c r="B47" s="83"/>
      <c r="C47" s="26" t="str">
        <f>IF(C46="","",IF(ISERROR(VLOOKUP(C46,Athletes!$A:$B,2,FALSE)),"?",VLOOKUP(C46,Athletes!$A:$B,2,FALSE)))</f>
        <v>Reggie Tydd</v>
      </c>
      <c r="D47" s="26" t="str">
        <f>IF(D46="","",IF(ISERROR(VLOOKUP(D46,Athletes!$A:$B,2,FALSE)),"?",VLOOKUP(D46,Athletes!$A:$B,2,FALSE)))</f>
        <v>Zane Yuille</v>
      </c>
      <c r="E47" s="26" t="str">
        <f>IF(E46="","",IF(ISERROR(VLOOKUP(E46,Athletes!$A:$B,2,FALSE)),"?",VLOOKUP(E46,Athletes!$A:$B,2,FALSE)))</f>
        <v>Oliver Holt</v>
      </c>
      <c r="F47" s="26" t="str">
        <f>IF(F46="","",IF(ISERROR(VLOOKUP(F46,Athletes!$A:$B,2,FALSE)),"?",VLOOKUP(F46,Athletes!$A:$B,2,FALSE)))</f>
        <v>Vincent Pegley</v>
      </c>
      <c r="G47" s="26" t="str">
        <f>IF(G46="","",IF(ISERROR(VLOOKUP(G46,Athletes!$A:$B,2,FALSE)),"?",VLOOKUP(G46,Athletes!$A:$B,2,FALSE)))</f>
        <v/>
      </c>
      <c r="H47" s="26" t="str">
        <f>IF(H46="","",IF(ISERROR(VLOOKUP(H46,Athletes!$A:$B,2,FALSE)),"?",VLOOKUP(H46,Athletes!$A:$B,2,FALSE)))</f>
        <v/>
      </c>
      <c r="I47" s="26" t="str">
        <f>IF(I46="","",IF(ISERROR(VLOOKUP(I46,Athletes!$A:$B,2,FALSE)),"?",VLOOKUP(I46,Athletes!$A:$B,2,FALSE)))</f>
        <v/>
      </c>
      <c r="J47" s="43"/>
      <c r="K47" s="63"/>
      <c r="L47" s="26"/>
      <c r="M47" s="26"/>
      <c r="N47" s="26"/>
      <c r="O47" s="26"/>
      <c r="P47" s="26"/>
      <c r="Q47" s="36"/>
      <c r="R47" s="20"/>
      <c r="S47" s="20"/>
      <c r="T47" s="20"/>
      <c r="U47" s="20"/>
      <c r="V47" s="20"/>
      <c r="W47" s="20"/>
      <c r="X47" s="20"/>
      <c r="Y47" s="20"/>
    </row>
    <row r="48" spans="1:25" ht="14.4" customHeight="1" x14ac:dyDescent="0.25">
      <c r="A48" s="89"/>
      <c r="B48" s="83"/>
      <c r="C48" s="26" t="str">
        <f>IF(C46="","",IF(ISERROR(VLOOKUP(C46,Athletes!$A:$C,3,FALSE)),"?",VLOOKUP(C46,Athletes!$A:$C,3,FALSE)))</f>
        <v>Horsham</v>
      </c>
      <c r="D48" s="26" t="str">
        <f>IF(D46="","",IF(ISERROR(VLOOKUP(D46,Athletes!$A:$C,3,FALSE)),"?",VLOOKUP(D46,Athletes!$A:$C,3,FALSE)))</f>
        <v>Crawley</v>
      </c>
      <c r="E48" s="26" t="str">
        <f>IF(E46="","",IF(ISERROR(VLOOKUP(E46,Athletes!$A:$C,3,FALSE)),"?",VLOOKUP(E46,Athletes!$A:$C,3,FALSE)))</f>
        <v>Brighton</v>
      </c>
      <c r="F48" s="26" t="str">
        <f>IF(F46="","",IF(ISERROR(VLOOKUP(F46,Athletes!$A:$C,3,FALSE)),"?",VLOOKUP(F46,Athletes!$A:$C,3,FALSE)))</f>
        <v>Phoenix</v>
      </c>
      <c r="G48" s="26"/>
      <c r="H48" s="26"/>
      <c r="I48" s="26"/>
      <c r="J48" s="43"/>
      <c r="K48" s="63"/>
      <c r="L48" s="26"/>
      <c r="M48" s="26"/>
      <c r="N48" s="26"/>
      <c r="O48" s="26"/>
      <c r="P48" s="26"/>
      <c r="Q48" s="36"/>
      <c r="R48" s="20"/>
      <c r="S48" s="20"/>
      <c r="T48" s="20"/>
      <c r="U48" s="20"/>
      <c r="V48" s="20"/>
      <c r="W48" s="20"/>
      <c r="X48" s="20"/>
      <c r="Y48" s="20"/>
    </row>
    <row r="49" spans="1:25" ht="14.4" x14ac:dyDescent="0.25">
      <c r="A49" s="89"/>
      <c r="B49" s="84"/>
      <c r="C49" s="28">
        <v>88</v>
      </c>
      <c r="D49" s="28">
        <v>75</v>
      </c>
      <c r="E49" s="28">
        <v>72</v>
      </c>
      <c r="F49" s="28">
        <v>63</v>
      </c>
      <c r="G49" s="28"/>
      <c r="H49" s="28"/>
      <c r="I49" s="60"/>
      <c r="J49" s="43"/>
      <c r="K49" s="64">
        <f t="shared" ref="K49:Q49" si="14">IF(ISERROR(MATCH(K$1,$S46:$Y46,0)),"",8-MATCH(K$1,$S46:$Y46,0)+IF(ISERROR(MATCH(K$1,$S46:$Y46,0)),0,INDEX($S49:$Y49,1,MATCH(K$1,$S46:$Y46,0))))</f>
        <v>5</v>
      </c>
      <c r="L49" s="29">
        <f t="shared" si="14"/>
        <v>6</v>
      </c>
      <c r="M49" s="29" t="str">
        <f t="shared" si="14"/>
        <v/>
      </c>
      <c r="N49" s="29">
        <f t="shared" si="14"/>
        <v>7</v>
      </c>
      <c r="O49" s="29" t="str">
        <f t="shared" si="14"/>
        <v/>
      </c>
      <c r="P49" s="29">
        <f t="shared" si="14"/>
        <v>4</v>
      </c>
      <c r="Q49" s="38" t="str">
        <f t="shared" si="14"/>
        <v/>
      </c>
      <c r="R49" s="17"/>
      <c r="S49" s="20">
        <f>IF(C46="","",IF(INDEX($C49:$I49,1,MATCH(S46,$S46:$Y46,0))=INDEX($C49:$I49,1,MATCH(T46,$S46:$Y46,0)),-0.5,0)+IF(INDEX($C49:$I49,1,MATCH(S46,$S46:$Y46,0))=INDEX($C49:$I49,1,MATCH(U46,$S46:$Y46,0)),-0.5,0))</f>
        <v>0</v>
      </c>
      <c r="T49" s="20">
        <f>IF(D46="","",IF(INDEX($C49:$I49,1,MATCH(T46,$S46:$Y46,0))=INDEX($C49:$I49,1,MATCH(S46,$S46:$Y46,0)),0.5,0)+IF(INDEX($C49:$I49,1,MATCH(T46,$S46:$Y46,0))=INDEX($C49:$I49,1,MATCH(U46,$S46:$Y46,0)),-0.5,0)+IF(INDEX($C49:$I49,1,MATCH(T46,$S46:$Y46,0))=INDEX($C49:$I49,1,MATCH(V46,$S46:$Y46,0)),-0.5,0))</f>
        <v>0</v>
      </c>
      <c r="U49" s="20">
        <f>IF(E46="","",IF(INDEX($C49:$I49,1,MATCH(U46,$S46:$Y46,0))=INDEX($C49:$I49,1,MATCH(S46,$S46:$Y46,0)),0.5,0)+IF(INDEX($C49:$I49,1,MATCH(U46,$S46:$Y46,0))=INDEX($C49:$I49,1,MATCH(T46,$S46:$Y46,0)),0.5,0)+IF(INDEX($C49:$I49,1,MATCH(U46,$S46:$Y46,0))=INDEX($C49:$I49,1,MATCH(V46,$S46:$Y46,0)),-0.5,0)+IF(INDEX($C49:$I49,1,MATCH(U46,$S46:$Y46,0))=INDEX($C49:$I49,1,MATCH(W46,$S46:$Y46,0)),-0.5,0))</f>
        <v>0</v>
      </c>
      <c r="V49" s="20">
        <f>IF(F46="","",IF(INDEX($C49:$I49,1,MATCH(V46,$S46:$Y46,0))=INDEX($C49:$I49,1,MATCH(T46,$S46:$Y46,0)),0.5,0)+IF(INDEX($C49:$I49,1,MATCH(V46,$S46:$Y46,0))=INDEX($C49:$I49,1,MATCH(U46,$S46:$Y46,0)),0.5,0)+IF(INDEX($C49:$I49,1,MATCH(V46,$S46:$Y46,0))=INDEX($C49:$I49,1,MATCH(W46,$S46:$Y46,0)),-0.5,0)+IF(INDEX($C49:$I49,1,MATCH(V46,$S46:$Y46,0))=INDEX($C49:$I49,1,MATCH(X46,$S46:$Y46,0)),-0.5,0))</f>
        <v>0</v>
      </c>
      <c r="W49" s="20" t="str">
        <f>IF(G46="","",IF(INDEX($C49:$I49,1,MATCH(W46,$S46:$Y46,0))=INDEX($C49:$I49,1,MATCH(U46,$S46:$Y46,0)),0.5,0)+IF(INDEX($C49:$I49,1,MATCH(W46,$S46:$Y46,0))=INDEX($C49:$I49,1,MATCH(V46,$S46:$Y46,0)),0.5,0)+IF(INDEX($C49:$I49,1,MATCH(W46,$S46:$Y46,0))=INDEX($C49:$I49,1,MATCH(X46,$S46:$Y46,0)),-0.5,0)+IF(INDEX($C49:$I49,1,MATCH(W46,$S46:$Y46,0))=INDEX($C49:$I49,1,MATCH(Y46,$S46:$Y46,0)),-0.5,0))</f>
        <v/>
      </c>
      <c r="X49" s="20" t="str">
        <f>IF(H46="","",IF(INDEX($C49:$I49,1,MATCH(X46,$S46:$Y46,0))=INDEX($C49:$I49,1,MATCH(V46,$S46:$Y46,0)),0.5,0)+IF(INDEX($C49:$I49,1,MATCH(X46,$S46:$Y46,0))=INDEX($C49:$I49,1,MATCH(W46,$S46:$Y46,0)),0.5,0)+IF(INDEX($C49:$I49,1,MATCH(X46,$S46:$Y46,0))=INDEX($C49:$I49,1,MATCH(Y46,$S46:$Y46,0)),-0.5,0))</f>
        <v/>
      </c>
      <c r="Y49" s="20" t="str">
        <f>IF(I46="","",IF(INDEX($C49:$I49,1,MATCH(Y46,$S46:$Y46,0))=INDEX($C49:$I49,1,MATCH(W46,$S46:$Y46,0)),0.5,0)+IF(INDEX($C49:$I49,1,MATCH(Y46,$S46:$Y46,0))=INDEX($C49:$I49,1,MATCH(X46,$S46:$Y46,0)),0.5,0))</f>
        <v/>
      </c>
    </row>
    <row r="50" spans="1:25" ht="14.4" x14ac:dyDescent="0.25">
      <c r="A50" s="89"/>
      <c r="B50" s="83" t="s">
        <v>18</v>
      </c>
      <c r="C50" s="15">
        <v>70</v>
      </c>
      <c r="D50" s="15">
        <v>38</v>
      </c>
      <c r="E50" s="15"/>
      <c r="F50" s="15"/>
      <c r="G50" s="15"/>
      <c r="H50" s="15"/>
      <c r="I50" s="15"/>
      <c r="J50" s="43"/>
      <c r="K50" s="20"/>
      <c r="L50" s="20"/>
      <c r="M50" s="20"/>
      <c r="N50" s="20"/>
      <c r="O50" s="20"/>
      <c r="P50" s="20"/>
      <c r="Q50" s="36"/>
      <c r="R50" s="20"/>
      <c r="S50" s="20" t="str" cm="1">
        <f t="array" ref="S50">IF(C50="","",INDEX($K$1:$Q$1,ROUNDUP(C50/40,0)))</f>
        <v>Crawley</v>
      </c>
      <c r="T50" s="20" t="str" cm="1">
        <f t="array" ref="T50">IF(D50="","",INDEX($K$1:$Q$1,ROUNDUP(D50/40,0)))</f>
        <v>Brighton</v>
      </c>
      <c r="U50" s="20" t="str" cm="1">
        <f t="array" ref="U50">IF(E50="","",INDEX($K$1:$Q$1,ROUNDUP(E50/40,0)))</f>
        <v/>
      </c>
      <c r="V50" s="20" t="str" cm="1">
        <f t="array" ref="V50">IF(F50="","",INDEX($K$1:$Q$1,ROUNDUP(F50/40,0)))</f>
        <v/>
      </c>
      <c r="W50" s="20" t="str" cm="1">
        <f t="array" ref="W50">IF(G50="","",INDEX($K$1:$Q$1,ROUNDUP(G50/40,0)))</f>
        <v/>
      </c>
      <c r="X50" s="20" t="str" cm="1">
        <f t="array" ref="X50">IF(H50="","",INDEX($K$1:$Q$1,ROUNDUP(H50/40,0)))</f>
        <v/>
      </c>
      <c r="Y50" s="20" t="str" cm="1">
        <f t="array" ref="Y50">IF(I50="","",INDEX($K$1:$Q$1,ROUNDUP(I50/40,0)))</f>
        <v/>
      </c>
    </row>
    <row r="51" spans="1:25" ht="14.4" x14ac:dyDescent="0.25">
      <c r="A51" s="89"/>
      <c r="B51" s="83"/>
      <c r="C51" s="26" t="str">
        <f>IF(C50="","",IF(ISERROR(VLOOKUP(C50,Athletes!$A:$B,2,FALSE)),"?",VLOOKUP(C50,Athletes!$A:$B,2,FALSE)))</f>
        <v>Gharan Kunalam</v>
      </c>
      <c r="D51" s="26" t="str">
        <f>IF(D50="","",IF(ISERROR(VLOOKUP(D50,Athletes!$A:$B,2,FALSE)),"?",VLOOKUP(D50,Athletes!$A:$B,2,FALSE)))</f>
        <v>Ethan Usherwood</v>
      </c>
      <c r="E51" s="26" t="str">
        <f>IF(E50="","",IF(ISERROR(VLOOKUP(E50,Athletes!$A:$B,2,FALSE)),"?",VLOOKUP(E50,Athletes!$A:$B,2,FALSE)))</f>
        <v/>
      </c>
      <c r="F51" s="26" t="str">
        <f>IF(F50="","",IF(ISERROR(VLOOKUP(F50,Athletes!$A:$B,2,FALSE)),"?",VLOOKUP(F50,Athletes!$A:$B,2,FALSE)))</f>
        <v/>
      </c>
      <c r="G51" s="26" t="str">
        <f>IF(G50="","",IF(ISERROR(VLOOKUP(G50,Athletes!$A:$B,2,FALSE)),"?",VLOOKUP(G50,Athletes!$A:$B,2,FALSE)))</f>
        <v/>
      </c>
      <c r="H51" s="26" t="str">
        <f>IF(H50="","",IF(ISERROR(VLOOKUP(H50,Athletes!$A:$B,2,FALSE)),"?",VLOOKUP(H50,Athletes!$A:$B,2,FALSE)))</f>
        <v/>
      </c>
      <c r="I51" s="26" t="str">
        <f>IF(I50="","",IF(ISERROR(VLOOKUP(I50,Athletes!$A:$B,2,FALSE)),"?",VLOOKUP(I50,Athletes!$A:$B,2,FALSE)))</f>
        <v/>
      </c>
      <c r="J51" s="43"/>
      <c r="K51" s="20"/>
      <c r="L51" s="20"/>
      <c r="M51" s="20"/>
      <c r="N51" s="20"/>
      <c r="O51" s="20"/>
      <c r="P51" s="20"/>
      <c r="Q51" s="36"/>
      <c r="R51" s="20"/>
      <c r="S51" s="20"/>
      <c r="T51" s="20"/>
      <c r="U51" s="20"/>
      <c r="V51" s="20"/>
      <c r="W51" s="20"/>
      <c r="X51" s="20"/>
      <c r="Y51" s="20"/>
    </row>
    <row r="52" spans="1:25" ht="14.4" x14ac:dyDescent="0.25">
      <c r="A52" s="89"/>
      <c r="B52" s="83"/>
      <c r="C52" s="26" t="str">
        <f>IF(C50="","",IF(ISERROR(VLOOKUP(C50,Athletes!$A:$C,3,FALSE)),"?",VLOOKUP(C50,Athletes!$A:$C,3,FALSE)))</f>
        <v>Crawley</v>
      </c>
      <c r="D52" s="26" t="str">
        <f>IF(D50="","",IF(ISERROR(VLOOKUP(D50,Athletes!$A:$C,3,FALSE)),"?",VLOOKUP(D50,Athletes!$A:$C,3,FALSE)))</f>
        <v>Brighton</v>
      </c>
      <c r="E52" s="26" t="str">
        <f>IF(E50="","",IF(ISERROR(VLOOKUP(E50,Athletes!$A:$C,3,FALSE)),"?",VLOOKUP(E50,Athletes!$A:$C,3,FALSE)))</f>
        <v/>
      </c>
      <c r="F52" s="26" t="str">
        <f>IF(F50="","",IF(ISERROR(VLOOKUP(F50,Athletes!$A:$C,3,FALSE)),"?",VLOOKUP(F50,Athletes!$A:$C,3,FALSE)))</f>
        <v/>
      </c>
      <c r="G52" s="26"/>
      <c r="H52" s="26"/>
      <c r="I52" s="26"/>
      <c r="J52" s="43"/>
      <c r="K52" s="20"/>
      <c r="L52" s="20"/>
      <c r="M52" s="20"/>
      <c r="N52" s="20"/>
      <c r="O52" s="20"/>
      <c r="P52" s="20"/>
      <c r="Q52" s="36"/>
      <c r="R52" s="20"/>
      <c r="S52" s="20"/>
      <c r="T52" s="20"/>
      <c r="U52" s="20"/>
      <c r="V52" s="20"/>
      <c r="W52" s="20"/>
      <c r="X52" s="20"/>
      <c r="Y52" s="20"/>
    </row>
    <row r="53" spans="1:25" ht="14.4" x14ac:dyDescent="0.25">
      <c r="A53" s="90"/>
      <c r="B53" s="91"/>
      <c r="C53" s="16">
        <v>70</v>
      </c>
      <c r="D53" s="16">
        <v>67</v>
      </c>
      <c r="E53" s="16"/>
      <c r="F53" s="16"/>
      <c r="G53" s="16"/>
      <c r="H53" s="16"/>
      <c r="I53" s="16"/>
      <c r="J53" s="46"/>
      <c r="K53" s="17">
        <f t="shared" ref="K53:Q53" si="15">IF(ISERROR(MATCH(K$1,$S50:$Y50,0)),"",8-MATCH(K$1,$S50:$Y50,0)+IF(ISERROR(MATCH(K$1,$S50:$Y50,0)),0,INDEX($S53:$Y53,1,MATCH(K$1,$S50:$Y50,0))))</f>
        <v>6</v>
      </c>
      <c r="L53" s="17">
        <f t="shared" si="15"/>
        <v>7</v>
      </c>
      <c r="M53" s="17" t="str">
        <f t="shared" si="15"/>
        <v/>
      </c>
      <c r="N53" s="17" t="str">
        <f t="shared" si="15"/>
        <v/>
      </c>
      <c r="O53" s="17" t="str">
        <f t="shared" si="15"/>
        <v/>
      </c>
      <c r="P53" s="17" t="str">
        <f t="shared" si="15"/>
        <v/>
      </c>
      <c r="Q53" s="37" t="str">
        <f t="shared" si="15"/>
        <v/>
      </c>
      <c r="R53" s="17"/>
      <c r="S53" s="20">
        <f>IF(C50="","",IF(INDEX($C53:$I53,1,MATCH(S50,$S50:$Y50,0))=INDEX($C53:$I53,1,MATCH(T50,$S50:$Y50,0)),-0.5,0)+IF(INDEX($C53:$I53,1,MATCH(S50,$S50:$Y50,0))=INDEX($C53:$I53,1,MATCH(U50,$S50:$Y50,0)),-0.5,0))</f>
        <v>0</v>
      </c>
      <c r="T53" s="20">
        <f>IF(D50="","",IF(INDEX($C53:$I53,1,MATCH(T50,$S50:$Y50,0))=INDEX($C53:$I53,1,MATCH(S50,$S50:$Y50,0)),0.5,0)+IF(INDEX($C53:$I53,1,MATCH(T50,$S50:$Y50,0))=INDEX($C53:$I53,1,MATCH(U50,$S50:$Y50,0)),-0.5,0)+IF(INDEX($C53:$I53,1,MATCH(T50,$S50:$Y50,0))=INDEX($C53:$I53,1,MATCH(V50,$S50:$Y50,0)),-0.5,0))</f>
        <v>0</v>
      </c>
      <c r="U53" s="20" t="str">
        <f>IF(E50="","",IF(INDEX($C53:$I53,1,MATCH(U50,$S50:$Y50,0))=INDEX($C53:$I53,1,MATCH(S50,$S50:$Y50,0)),0.5,0)+IF(INDEX($C53:$I53,1,MATCH(U50,$S50:$Y50,0))=INDEX($C53:$I53,1,MATCH(T50,$S50:$Y50,0)),0.5,0)+IF(INDEX($C53:$I53,1,MATCH(U50,$S50:$Y50,0))=INDEX($C53:$I53,1,MATCH(V50,$S50:$Y50,0)),-0.5,0)+IF(INDEX($C53:$I53,1,MATCH(U50,$S50:$Y50,0))=INDEX($C53:$I53,1,MATCH(W50,$S50:$Y50,0)),-0.5,0))</f>
        <v/>
      </c>
      <c r="V53" s="20" t="str">
        <f>IF(F50="","",IF(INDEX($C53:$I53,1,MATCH(V50,$S50:$Y50,0))=INDEX($C53:$I53,1,MATCH(T50,$S50:$Y50,0)),0.5,0)+IF(INDEX($C53:$I53,1,MATCH(V50,$S50:$Y50,0))=INDEX($C53:$I53,1,MATCH(U50,$S50:$Y50,0)),0.5,0)+IF(INDEX($C53:$I53,1,MATCH(V50,$S50:$Y50,0))=INDEX($C53:$I53,1,MATCH(W50,$S50:$Y50,0)),-0.5,0)+IF(INDEX($C53:$I53,1,MATCH(V50,$S50:$Y50,0))=INDEX($C53:$I53,1,MATCH(X50,$S50:$Y50,0)),-0.5,0))</f>
        <v/>
      </c>
      <c r="W53" s="20" t="str">
        <f>IF(G50="","",IF(INDEX($C53:$I53,1,MATCH(W50,$S50:$Y50,0))=INDEX($C53:$I53,1,MATCH(U50,$S50:$Y50,0)),0.5,0)+IF(INDEX($C53:$I53,1,MATCH(W50,$S50:$Y50,0))=INDEX($C53:$I53,1,MATCH(V50,$S50:$Y50,0)),0.5,0)+IF(INDEX($C53:$I53,1,MATCH(W50,$S50:$Y50,0))=INDEX($C53:$I53,1,MATCH(X50,$S50:$Y50,0)),-0.5,0)+IF(INDEX($C53:$I53,1,MATCH(W50,$S50:$Y50,0))=INDEX($C53:$I53,1,MATCH(Y50,$S50:$Y50,0)),-0.5,0))</f>
        <v/>
      </c>
      <c r="X53" s="20" t="str">
        <f>IF(H50="","",IF(INDEX($C53:$I53,1,MATCH(X50,$S50:$Y50,0))=INDEX($C53:$I53,1,MATCH(V50,$S50:$Y50,0)),0.5,0)+IF(INDEX($C53:$I53,1,MATCH(X50,$S50:$Y50,0))=INDEX($C53:$I53,1,MATCH(W50,$S50:$Y50,0)),0.5,0)+IF(INDEX($C53:$I53,1,MATCH(X50,$S50:$Y50,0))=INDEX($C53:$I53,1,MATCH(Y50,$S50:$Y50,0)),-0.5,0))</f>
        <v/>
      </c>
      <c r="Y53" s="20" t="str">
        <f>IF(I50="","",IF(INDEX($C53:$I53,1,MATCH(Y50,$S50:$Y50,0))=INDEX($C53:$I53,1,MATCH(W50,$S50:$Y50,0)),0.5,0)+IF(INDEX($C53:$I53,1,MATCH(Y50,$S50:$Y50,0))=INDEX($C53:$I53,1,MATCH(X50,$S50:$Y50,0)),0.5,0))</f>
        <v/>
      </c>
    </row>
    <row r="54" spans="1:25" ht="28.8" x14ac:dyDescent="0.3">
      <c r="A54" s="53" t="s">
        <v>50</v>
      </c>
      <c r="B54" s="65"/>
      <c r="C54" s="10"/>
      <c r="D54" s="10"/>
      <c r="E54" s="10"/>
      <c r="F54" s="10"/>
      <c r="G54" s="10"/>
      <c r="H54" s="10"/>
      <c r="I54" s="10"/>
      <c r="J54" s="47"/>
      <c r="K54" s="11">
        <f>SUM(K6:K53)</f>
        <v>54</v>
      </c>
      <c r="L54" s="11">
        <f t="shared" ref="L54:Q54" si="16">SUM(L5:L53)</f>
        <v>103</v>
      </c>
      <c r="M54" s="11">
        <f t="shared" si="16"/>
        <v>0</v>
      </c>
      <c r="N54" s="11">
        <f t="shared" si="16"/>
        <v>30</v>
      </c>
      <c r="O54" s="11">
        <f t="shared" si="16"/>
        <v>15</v>
      </c>
      <c r="P54" s="11">
        <f t="shared" si="16"/>
        <v>53</v>
      </c>
      <c r="Q54" s="41">
        <f t="shared" si="16"/>
        <v>56</v>
      </c>
    </row>
  </sheetData>
  <mergeCells count="22">
    <mergeCell ref="A30:A37"/>
    <mergeCell ref="B30:B33"/>
    <mergeCell ref="B34:B37"/>
    <mergeCell ref="A38:A45"/>
    <mergeCell ref="B38:B41"/>
    <mergeCell ref="B42:B45"/>
    <mergeCell ref="A46:A53"/>
    <mergeCell ref="B46:B49"/>
    <mergeCell ref="B50:B53"/>
    <mergeCell ref="B28:B29"/>
    <mergeCell ref="B2:B5"/>
    <mergeCell ref="A2:A9"/>
    <mergeCell ref="A10:A17"/>
    <mergeCell ref="A18:A25"/>
    <mergeCell ref="B6:B9"/>
    <mergeCell ref="B10:B13"/>
    <mergeCell ref="B14:B17"/>
    <mergeCell ref="B18:B21"/>
    <mergeCell ref="B22:B25"/>
    <mergeCell ref="A26:A27"/>
    <mergeCell ref="A28:A29"/>
    <mergeCell ref="B26:B27"/>
  </mergeCells>
  <pageMargins left="0.70866141732283472" right="0.70866141732283472" top="0.74803149606299213" bottom="0.74803149606299213" header="0.31496062992125984" footer="0.31496062992125984"/>
  <pageSetup paperSize="9" scale="61" orientation="landscape" horizontalDpi="4294967293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73"/>
  <sheetViews>
    <sheetView zoomScaleNormal="100" workbookViewId="0">
      <pane ySplit="1" topLeftCell="A35" activePane="bottomLeft" state="frozen"/>
      <selection pane="bottomLeft" activeCell="J56" sqref="J56"/>
    </sheetView>
  </sheetViews>
  <sheetFormatPr defaultRowHeight="14.4" x14ac:dyDescent="0.3"/>
  <cols>
    <col min="1" max="1" width="25.5" style="9" customWidth="1"/>
    <col min="2" max="2" width="5.69921875" style="9" bestFit="1" customWidth="1"/>
    <col min="3" max="3" width="18.3984375" style="9" bestFit="1" customWidth="1"/>
    <col min="4" max="5" width="17.09765625" style="9" bestFit="1" customWidth="1"/>
    <col min="6" max="6" width="18.3984375" style="9" bestFit="1" customWidth="1"/>
    <col min="7" max="7" width="18.8984375" style="3" bestFit="1" customWidth="1"/>
    <col min="8" max="8" width="13.59765625" style="3" bestFit="1" customWidth="1"/>
    <col min="9" max="9" width="12.19921875" style="3" bestFit="1" customWidth="1"/>
    <col min="10" max="10" width="13.09765625" style="3" bestFit="1" customWidth="1"/>
    <col min="11" max="11" width="10.19921875" style="3" bestFit="1" customWidth="1"/>
    <col min="12" max="12" width="12.59765625" style="3" bestFit="1" customWidth="1"/>
    <col min="13" max="1024" width="8.19921875" style="3" customWidth="1"/>
  </cols>
  <sheetData>
    <row r="1" spans="1:12" x14ac:dyDescent="0.3">
      <c r="A1" s="52" t="s">
        <v>11</v>
      </c>
      <c r="B1" s="52"/>
      <c r="C1" s="48" t="s">
        <v>12</v>
      </c>
      <c r="D1" s="48" t="s">
        <v>13</v>
      </c>
      <c r="E1" s="48" t="s">
        <v>14</v>
      </c>
      <c r="F1" s="48" t="s">
        <v>15</v>
      </c>
      <c r="G1" s="48" t="s">
        <v>37</v>
      </c>
      <c r="H1" s="48" t="s">
        <v>38</v>
      </c>
      <c r="I1" s="48" t="s">
        <v>39</v>
      </c>
      <c r="J1" s="48" t="s">
        <v>76</v>
      </c>
      <c r="K1" s="48" t="s">
        <v>77</v>
      </c>
      <c r="L1" s="48" t="s">
        <v>78</v>
      </c>
    </row>
    <row r="2" spans="1:12" x14ac:dyDescent="0.3">
      <c r="A2" s="88" t="s">
        <v>16</v>
      </c>
      <c r="B2" s="88" t="s">
        <v>34</v>
      </c>
      <c r="C2" s="54">
        <v>6</v>
      </c>
      <c r="D2" s="54">
        <v>7</v>
      </c>
      <c r="E2" s="54">
        <v>49</v>
      </c>
      <c r="F2" s="54">
        <v>4</v>
      </c>
      <c r="G2" s="54">
        <v>40</v>
      </c>
      <c r="H2" s="54"/>
      <c r="I2" s="54"/>
      <c r="J2" s="54"/>
      <c r="K2" s="54"/>
      <c r="L2" s="67"/>
    </row>
    <row r="3" spans="1:12" x14ac:dyDescent="0.3">
      <c r="A3" s="83"/>
      <c r="B3" s="83"/>
      <c r="C3" s="26" t="str">
        <f>IF(C2="","",IF(ISERROR(VLOOKUP(C2,Athletes!$A:$B,2,FALSE)),"?",VLOOKUP(C2,Athletes!$A:$B,2,FALSE)))</f>
        <v>Klara  Novak-Wightman</v>
      </c>
      <c r="D3" s="26" t="str">
        <f>IF(D2="","",IF(ISERROR(VLOOKUP(D2,Athletes!$A:$B,2,FALSE)),"?",VLOOKUP(D2,Athletes!$A:$B,2,FALSE)))</f>
        <v>Ada Greenaway</v>
      </c>
      <c r="E3" s="26" t="str">
        <f>IF(E2="","",IF(ISERROR(VLOOKUP(E2,Athletes!$A:$B,2,FALSE)),"?",VLOOKUP(E2,Athletes!$A:$B,2,FALSE)))</f>
        <v>Clara Martin</v>
      </c>
      <c r="F3" s="26" t="str">
        <f>IF(F2="","",IF(ISERROR(VLOOKUP(F2,Athletes!$A:$B,2,FALSE)),"?",VLOOKUP(F2,Athletes!$A:$B,2,FALSE)))</f>
        <v>Skye Widdows</v>
      </c>
      <c r="G3" s="26" t="str">
        <f>IF(G2="","",IF(ISERROR(VLOOKUP(G2,Athletes!$A:$B,2,FALSE)),"?",VLOOKUP(G2,Athletes!$A:$B,2,FALSE)))</f>
        <v>Lyla Porter</v>
      </c>
      <c r="H3" s="26" t="str">
        <f>IF(H2="","",IF(ISERROR(VLOOKUP(H2,Athletes!$A:$B,2,FALSE)),"?",VLOOKUP(H2,Athletes!$A:$B,2,FALSE)))</f>
        <v/>
      </c>
      <c r="I3" s="26" t="str">
        <f>IF(I2="","",IF(ISERROR(VLOOKUP(I2,Athletes!$A:$B,2,FALSE)),"?",VLOOKUP(I2,Athletes!$A:$B,2,FALSE)))</f>
        <v/>
      </c>
      <c r="J3" s="26" t="str">
        <f>IF(J2="","",IF(ISERROR(VLOOKUP(J2,Athletes!$A:$B,2,FALSE)),"?",VLOOKUP(J2,Athletes!$A:$B,2,FALSE)))</f>
        <v/>
      </c>
      <c r="K3" s="26" t="str">
        <f>IF(K2="","",IF(ISERROR(VLOOKUP(K2,Athletes!$A:$B,2,FALSE)),"?",VLOOKUP(K2,Athletes!$A:$B,2,FALSE)))</f>
        <v/>
      </c>
      <c r="L3" s="36" t="str">
        <f>IF(L2="","",IF(ISERROR(VLOOKUP(L2,Athletes!$A:$B,2,FALSE)),"?",VLOOKUP(L2,Athletes!$A:$B,2,FALSE)))</f>
        <v/>
      </c>
    </row>
    <row r="4" spans="1:12" x14ac:dyDescent="0.3">
      <c r="A4" s="83"/>
      <c r="B4" s="83"/>
      <c r="C4" s="26" t="str">
        <f>IF(C2="","",IF(ISERROR(VLOOKUP(C2,Athletes!$A:$C,3,FALSE)),"?",VLOOKUP(C2,Athletes!$A:$C,3,FALSE)))</f>
        <v>Brighton</v>
      </c>
      <c r="D4" s="26" t="str">
        <f>IF(D2="","",IF(ISERROR(VLOOKUP(D2,Athletes!$A:$C,3,FALSE)),"?",VLOOKUP(D2,Athletes!$A:$C,3,FALSE)))</f>
        <v>Brighton</v>
      </c>
      <c r="E4" s="26" t="str">
        <f>IF(E2="","",IF(ISERROR(VLOOKUP(E2,Athletes!$A:$C,3,FALSE)),"?",VLOOKUP(E2,Athletes!$A:$C,3,FALSE)))</f>
        <v>Crawley</v>
      </c>
      <c r="F4" s="26" t="str">
        <f>IF(F2="","",IF(ISERROR(VLOOKUP(F2,Athletes!$A:$C,3,FALSE)),"?",VLOOKUP(F2,Athletes!$A:$C,3,FALSE)))</f>
        <v>Brighton</v>
      </c>
      <c r="G4" s="26" t="str">
        <f>IF(G2="","",IF(ISERROR(VLOOKUP(G2,Athletes!$A:$C,3,FALSE)),"?",VLOOKUP(G2,Athletes!$A:$C,3,FALSE)))</f>
        <v>Crawley</v>
      </c>
      <c r="H4" s="26" t="str">
        <f>IF(H2="","",IF(ISERROR(VLOOKUP(H2,Athletes!$A:$C,3,FALSE)),"?",VLOOKUP(H2,Athletes!$A:$C,3,FALSE)))</f>
        <v/>
      </c>
      <c r="I4" s="26" t="str">
        <f>IF(I2="","",IF(ISERROR(VLOOKUP(I2,Athletes!$A:$C,3,FALSE)),"?",VLOOKUP(I2,Athletes!$A:$C,3,FALSE)))</f>
        <v/>
      </c>
      <c r="J4" s="26"/>
      <c r="K4" s="26"/>
      <c r="L4" s="36"/>
    </row>
    <row r="5" spans="1:12" x14ac:dyDescent="0.3">
      <c r="A5" s="83"/>
      <c r="B5" s="84"/>
      <c r="C5" s="57">
        <v>14.8</v>
      </c>
      <c r="D5" s="57">
        <v>15</v>
      </c>
      <c r="E5" s="57">
        <v>15.2</v>
      </c>
      <c r="F5" s="57">
        <v>15.3</v>
      </c>
      <c r="G5" s="57">
        <v>15.6</v>
      </c>
      <c r="H5" s="57"/>
      <c r="I5" s="57"/>
      <c r="J5" s="57"/>
      <c r="K5" s="57"/>
      <c r="L5" s="68"/>
    </row>
    <row r="6" spans="1:12" x14ac:dyDescent="0.3">
      <c r="A6" s="83"/>
      <c r="B6" s="88" t="s">
        <v>35</v>
      </c>
      <c r="C6" s="54">
        <v>2</v>
      </c>
      <c r="D6" s="54">
        <v>3</v>
      </c>
      <c r="E6" s="54">
        <v>82</v>
      </c>
      <c r="F6" s="54">
        <v>8</v>
      </c>
      <c r="G6" s="54">
        <v>10</v>
      </c>
      <c r="H6" s="54">
        <v>9</v>
      </c>
      <c r="I6" s="74"/>
      <c r="J6" s="74"/>
      <c r="K6" s="74"/>
      <c r="L6" s="75"/>
    </row>
    <row r="7" spans="1:12" x14ac:dyDescent="0.3">
      <c r="A7" s="83"/>
      <c r="B7" s="83"/>
      <c r="C7" s="26" t="str">
        <f>IF(C6="","",IF(ISERROR(VLOOKUP(C6,Athletes!$A:$B,2,FALSE)),"?",VLOOKUP(C6,Athletes!$A:$B,2,FALSE)))</f>
        <v>Amelia Dorrington</v>
      </c>
      <c r="D7" s="26" t="str">
        <f>IF(D6="","",IF(ISERROR(VLOOKUP(D6,Athletes!$A:$B,2,FALSE)),"?",VLOOKUP(D6,Athletes!$A:$B,2,FALSE)))</f>
        <v>Betty Grice</v>
      </c>
      <c r="E7" s="26" t="str">
        <f>IF(E6="","",IF(ISERROR(VLOOKUP(E6,Athletes!$A:$B,2,FALSE)),"?",VLOOKUP(E6,Athletes!$A:$B,2,FALSE)))</f>
        <v>Juliette Stangroom</v>
      </c>
      <c r="F7" s="26" t="str">
        <f>IF(F6="","",IF(ISERROR(VLOOKUP(F6,Athletes!$A:$B,2,FALSE)),"?",VLOOKUP(F6,Athletes!$A:$B,2,FALSE)))</f>
        <v>Esme Murray</v>
      </c>
      <c r="G7" s="26" t="str">
        <f>IF(G6="","",IF(ISERROR(VLOOKUP(G6,Athletes!$A:$B,2,FALSE)),"?",VLOOKUP(G6,Athletes!$A:$B,2,FALSE)))</f>
        <v>Lily Sole</v>
      </c>
      <c r="H7" s="26" t="str">
        <f>IF(H6="","",IF(ISERROR(VLOOKUP(H6,Athletes!$A:$B,2,FALSE)),"?",VLOOKUP(H6,Athletes!$A:$B,2,FALSE)))</f>
        <v>Poppy  Ilsley</v>
      </c>
      <c r="I7" s="26" t="str">
        <f>IF(I6="","",IF(ISERROR(VLOOKUP(I6,Athletes!$A:$B,2,FALSE)),"?",VLOOKUP(I6,Athletes!$A:$B,2,FALSE)))</f>
        <v/>
      </c>
      <c r="J7" s="26" t="str">
        <f>IF(J6="","",IF(ISERROR(VLOOKUP(J6,Athletes!$A:$B,2,FALSE)),"?",VLOOKUP(J6,Athletes!$A:$B,2,FALSE)))</f>
        <v/>
      </c>
      <c r="K7" s="74"/>
      <c r="L7" s="75"/>
    </row>
    <row r="8" spans="1:12" x14ac:dyDescent="0.3">
      <c r="A8" s="83"/>
      <c r="B8" s="83"/>
      <c r="C8" s="26" t="str">
        <f>IF(C6="","",IF(ISERROR(VLOOKUP(C6,Athletes!$A:$C,3,FALSE)),"?",VLOOKUP(C6,Athletes!$A:$C,3,FALSE)))</f>
        <v>Brighton</v>
      </c>
      <c r="D8" s="26" t="str">
        <f>IF(D6="","",IF(ISERROR(VLOOKUP(D6,Athletes!$A:$C,3,FALSE)),"?",VLOOKUP(D6,Athletes!$A:$C,3,FALSE)))</f>
        <v>Brighton</v>
      </c>
      <c r="E8" s="26" t="str">
        <f>IF(E6="","",IF(ISERROR(VLOOKUP(E6,Athletes!$A:$C,3,FALSE)),"?",VLOOKUP(E6,Athletes!$A:$C,3,FALSE)))</f>
        <v>Chichester</v>
      </c>
      <c r="F8" s="26" t="str">
        <f>IF(F6="","",IF(ISERROR(VLOOKUP(F6,Athletes!$A:$C,3,FALSE)),"?",VLOOKUP(F6,Athletes!$A:$C,3,FALSE)))</f>
        <v>Brighton</v>
      </c>
      <c r="G8" s="26" t="str">
        <f>IF(G6="","",IF(ISERROR(VLOOKUP(G6,Athletes!$A:$C,3,FALSE)),"?",VLOOKUP(G6,Athletes!$A:$C,3,FALSE)))</f>
        <v>Brighton</v>
      </c>
      <c r="H8" s="26" t="str">
        <f>IF(H6="","",IF(ISERROR(VLOOKUP(H6,Athletes!$A:$C,3,FALSE)),"?",VLOOKUP(H6,Athletes!$A:$C,3,FALSE)))</f>
        <v>Brighton</v>
      </c>
      <c r="I8" s="26" t="str">
        <f>IF(I6="","",IF(ISERROR(VLOOKUP(I6,Athletes!$A:$C,3,FALSE)),"?",VLOOKUP(I6,Athletes!$A:$C,3,FALSE)))</f>
        <v/>
      </c>
      <c r="J8" s="26"/>
      <c r="K8" s="74"/>
      <c r="L8" s="75"/>
    </row>
    <row r="9" spans="1:12" x14ac:dyDescent="0.3">
      <c r="A9" s="83"/>
      <c r="B9" s="84"/>
      <c r="C9" s="57">
        <v>14.3</v>
      </c>
      <c r="D9" s="57">
        <v>14.5</v>
      </c>
      <c r="E9" s="57">
        <v>14.7</v>
      </c>
      <c r="F9" s="57">
        <v>15.3</v>
      </c>
      <c r="G9" s="57">
        <v>15.6</v>
      </c>
      <c r="H9" s="57">
        <v>15.7</v>
      </c>
      <c r="I9" s="57"/>
      <c r="J9" s="57"/>
      <c r="K9" s="57"/>
      <c r="L9" s="68"/>
    </row>
    <row r="10" spans="1:12" x14ac:dyDescent="0.3">
      <c r="A10" s="83"/>
      <c r="B10" s="83" t="s">
        <v>36</v>
      </c>
      <c r="C10" s="27">
        <v>42</v>
      </c>
      <c r="D10" s="27">
        <v>14</v>
      </c>
      <c r="E10" s="27">
        <v>46</v>
      </c>
      <c r="F10" s="27">
        <v>269</v>
      </c>
      <c r="G10" s="27">
        <v>17</v>
      </c>
      <c r="H10" s="27">
        <v>44</v>
      </c>
      <c r="I10" s="27">
        <v>43</v>
      </c>
      <c r="J10" s="27"/>
      <c r="K10" s="27"/>
      <c r="L10" s="69"/>
    </row>
    <row r="11" spans="1:12" x14ac:dyDescent="0.3">
      <c r="A11" s="83"/>
      <c r="B11" s="83"/>
      <c r="C11" s="26" t="str">
        <f>IF(C10="","",IF(ISERROR(VLOOKUP(C10,Athletes!$A:$B,2,FALSE)),"?",VLOOKUP(C10,Athletes!$A:$B,2,FALSE)))</f>
        <v>Louis Chambers</v>
      </c>
      <c r="D11" s="26" t="str">
        <f>IF(D10="","",IF(ISERROR(VLOOKUP(D10,Athletes!$A:$B,2,FALSE)),"?",VLOOKUP(D10,Athletes!$A:$B,2,FALSE)))</f>
        <v>Arthur Rogers</v>
      </c>
      <c r="E11" s="26" t="str">
        <f>IF(E10="","",IF(ISERROR(VLOOKUP(E10,Athletes!$A:$B,2,FALSE)),"?",VLOOKUP(E10,Athletes!$A:$B,2,FALSE)))</f>
        <v>Alfie Prior</v>
      </c>
      <c r="F11" s="26" t="str">
        <f>IF(F10="","",IF(ISERROR(VLOOKUP(F10,Athletes!$A:$B,2,FALSE)),"?",VLOOKUP(F10,Athletes!$A:$B,2,FALSE)))</f>
        <v>Jacob Churchill</v>
      </c>
      <c r="G11" s="26" t="str">
        <f>IF(G10="","",IF(ISERROR(VLOOKUP(G10,Athletes!$A:$B,2,FALSE)),"?",VLOOKUP(G10,Athletes!$A:$B,2,FALSE)))</f>
        <v>Dylan Marini</v>
      </c>
      <c r="H11" s="26" t="str">
        <f>IF(H10="","",IF(ISERROR(VLOOKUP(H10,Athletes!$A:$B,2,FALSE)),"?",VLOOKUP(H10,Athletes!$A:$B,2,FALSE)))</f>
        <v>Ethan Cowell</v>
      </c>
      <c r="I11" s="26" t="str">
        <f>IF(I10="","",IF(ISERROR(VLOOKUP(I10,Athletes!$A:$B,2,FALSE)),"?",VLOOKUP(I10,Athletes!$A:$B,2,FALSE)))</f>
        <v>Charlie Coleman</v>
      </c>
      <c r="J11" s="26" t="str">
        <f>IF(J10="","",IF(ISERROR(VLOOKUP(J10,Athletes!$A:$B,2,FALSE)),"?",VLOOKUP(J10,Athletes!$A:$B,2,FALSE)))</f>
        <v/>
      </c>
      <c r="K11" s="26" t="str">
        <f>IF(K10="","",IF(ISERROR(VLOOKUP(K10,Athletes!$A:$B,2,FALSE)),"?",VLOOKUP(K10,Athletes!$A:$B,2,FALSE)))</f>
        <v/>
      </c>
      <c r="L11" s="36" t="str">
        <f>IF(L10="","",IF(ISERROR(VLOOKUP(L10,Athletes!$A:$B,2,FALSE)),"?",VLOOKUP(L10,Athletes!$A:$B,2,FALSE)))</f>
        <v/>
      </c>
    </row>
    <row r="12" spans="1:12" x14ac:dyDescent="0.3">
      <c r="A12" s="83"/>
      <c r="B12" s="83"/>
      <c r="C12" s="26" t="str">
        <f>IF(C10="","",IF(ISERROR(VLOOKUP(C10,Athletes!$A:$C,3,FALSE)),"?",VLOOKUP(C10,Athletes!$A:$C,3,FALSE)))</f>
        <v>Crawley</v>
      </c>
      <c r="D12" s="26" t="str">
        <f>IF(D10="","",IF(ISERROR(VLOOKUP(D10,Athletes!$A:$C,3,FALSE)),"?",VLOOKUP(D10,Athletes!$A:$C,3,FALSE)))</f>
        <v>Brighton</v>
      </c>
      <c r="E12" s="26" t="str">
        <f>IF(E10="","",IF(ISERROR(VLOOKUP(E10,Athletes!$A:$C,3,FALSE)),"?",VLOOKUP(E10,Athletes!$A:$C,3,FALSE)))</f>
        <v>Crawley</v>
      </c>
      <c r="F12" s="26" t="str">
        <f>IF(F10="","",IF(ISERROR(VLOOKUP(F10,Athletes!$A:$C,3,FALSE)),"?",VLOOKUP(F10,Athletes!$A:$C,3,FALSE)))</f>
        <v>Worthing</v>
      </c>
      <c r="G12" s="26" t="str">
        <f>IF(G10="","",IF(ISERROR(VLOOKUP(G10,Athletes!$A:$C,3,FALSE)),"?",VLOOKUP(G10,Athletes!$A:$C,3,FALSE)))</f>
        <v>Brighton</v>
      </c>
      <c r="H12" s="26" t="str">
        <f>IF(H10="","",IF(ISERROR(VLOOKUP(H10,Athletes!$A:$C,3,FALSE)),"?",VLOOKUP(H10,Athletes!$A:$C,3,FALSE)))</f>
        <v>Crawley</v>
      </c>
      <c r="I12" s="26" t="str">
        <f>IF(I10="","",IF(ISERROR(VLOOKUP(I10,Athletes!$A:$C,3,FALSE)),"?",VLOOKUP(I10,Athletes!$A:$C,3,FALSE)))</f>
        <v>Crawley</v>
      </c>
      <c r="J12" s="26"/>
      <c r="K12" s="26"/>
      <c r="L12" s="36"/>
    </row>
    <row r="13" spans="1:12" x14ac:dyDescent="0.3">
      <c r="A13" s="84"/>
      <c r="B13" s="84"/>
      <c r="C13" s="28">
        <v>14</v>
      </c>
      <c r="D13" s="28">
        <v>14.4</v>
      </c>
      <c r="E13" s="28">
        <v>14.6</v>
      </c>
      <c r="F13" s="28">
        <v>15</v>
      </c>
      <c r="G13" s="28">
        <v>15.3</v>
      </c>
      <c r="H13" s="28">
        <v>15.5</v>
      </c>
      <c r="I13" s="28">
        <v>15.8</v>
      </c>
      <c r="J13" s="28"/>
      <c r="K13" s="28"/>
      <c r="L13" s="70"/>
    </row>
    <row r="14" spans="1:12" x14ac:dyDescent="0.3">
      <c r="A14" s="85" t="s">
        <v>28</v>
      </c>
      <c r="B14" s="85" t="s">
        <v>73</v>
      </c>
      <c r="C14" s="31">
        <v>60</v>
      </c>
      <c r="D14" s="31">
        <v>273</v>
      </c>
      <c r="E14" s="31">
        <v>20</v>
      </c>
      <c r="F14" s="31">
        <v>130</v>
      </c>
      <c r="G14" s="31">
        <v>274</v>
      </c>
      <c r="H14" s="31">
        <v>175</v>
      </c>
      <c r="I14" s="31"/>
      <c r="J14" s="31"/>
      <c r="K14" s="31"/>
      <c r="L14" s="71"/>
    </row>
    <row r="15" spans="1:12" x14ac:dyDescent="0.3">
      <c r="A15" s="86"/>
      <c r="B15" s="86"/>
      <c r="C15" s="26" t="str">
        <f>IF(C14="","",IF(ISERROR(VLOOKUP(C14,Athletes!$A:$B,2,FALSE)),"?",VLOOKUP(C14,Athletes!$A:$B,2,FALSE)))</f>
        <v>Temperance Cornish</v>
      </c>
      <c r="D15" s="26" t="str">
        <f>IF(D14="","",IF(ISERROR(VLOOKUP(D14,Athletes!$A:$B,2,FALSE)),"?",VLOOKUP(D14,Athletes!$A:$B,2,FALSE)))</f>
        <v>Amy Haydon</v>
      </c>
      <c r="E15" s="26" t="str">
        <f>IF(E14="","",IF(ISERROR(VLOOKUP(E14,Athletes!$A:$B,2,FALSE)),"?",VLOOKUP(E14,Athletes!$A:$B,2,FALSE)))</f>
        <v>Evie Murray</v>
      </c>
      <c r="F15" s="26" t="str">
        <f>IF(F14="","",IF(ISERROR(VLOOKUP(F14,Athletes!$A:$B,2,FALSE)),"?",VLOOKUP(F14,Athletes!$A:$B,2,FALSE)))</f>
        <v>Mia  Gaul</v>
      </c>
      <c r="G15" s="26" t="str">
        <f>IF(G14="","",IF(ISERROR(VLOOKUP(G14,Athletes!$A:$B,2,FALSE)),"?",VLOOKUP(G14,Athletes!$A:$B,2,FALSE)))</f>
        <v>Hope Norman</v>
      </c>
      <c r="H15" s="26" t="str">
        <f>IF(H14="","",IF(ISERROR(VLOOKUP(H14,Athletes!$A:$B,2,FALSE)),"?",VLOOKUP(H14,Athletes!$A:$B,2,FALSE)))</f>
        <v>Edward Hilton</v>
      </c>
      <c r="I15" s="26" t="str">
        <f>IF(I14="","",IF(ISERROR(VLOOKUP(I14,Athletes!$A:$B,2,FALSE)),"?",VLOOKUP(I14,Athletes!$A:$B,2,FALSE)))</f>
        <v/>
      </c>
      <c r="J15" s="26" t="str">
        <f>IF(J14="","",IF(ISERROR(VLOOKUP(J14,Athletes!$A:$B,2,FALSE)),"?",VLOOKUP(J14,Athletes!$A:$B,2,FALSE)))</f>
        <v/>
      </c>
      <c r="K15" s="26" t="str">
        <f>IF(K14="","",IF(ISERROR(VLOOKUP(K14,Athletes!$A:$B,2,FALSE)),"?",VLOOKUP(K14,Athletes!$A:$B,2,FALSE)))</f>
        <v/>
      </c>
      <c r="L15" s="36" t="str">
        <f>IF(L14="","",IF(ISERROR(VLOOKUP(L14,Athletes!$A:$B,2,FALSE)),"?",VLOOKUP(L14,Athletes!$A:$B,2,FALSE)))</f>
        <v/>
      </c>
    </row>
    <row r="16" spans="1:12" x14ac:dyDescent="0.3">
      <c r="A16" s="86"/>
      <c r="B16" s="86"/>
      <c r="C16" s="26" t="str">
        <f>IF(C14="","",IF(ISERROR(VLOOKUP(C14,Athletes!$A:$C,3,FALSE)),"?",VLOOKUP(C14,Athletes!$A:$C,3,FALSE)))</f>
        <v>Crawley</v>
      </c>
      <c r="D16" s="26" t="str">
        <f>IF(D14="","",IF(ISERROR(VLOOKUP(D14,Athletes!$A:$C,3,FALSE)),"?",VLOOKUP(D14,Athletes!$A:$C,3,FALSE)))</f>
        <v>Worthing</v>
      </c>
      <c r="E16" s="26" t="str">
        <f>IF(E14="","",IF(ISERROR(VLOOKUP(E14,Athletes!$A:$C,3,FALSE)),"?",VLOOKUP(E14,Athletes!$A:$C,3,FALSE)))</f>
        <v>Brighton</v>
      </c>
      <c r="F16" s="26" t="str">
        <f>IF(F14="","",IF(ISERROR(VLOOKUP(F14,Athletes!$A:$C,3,FALSE)),"?",VLOOKUP(F14,Athletes!$A:$C,3,FALSE)))</f>
        <v>Horsham</v>
      </c>
      <c r="G16" s="26" t="str">
        <f>IF(G14="","",IF(ISERROR(VLOOKUP(G14,Athletes!$A:$C,3,FALSE)),"?",VLOOKUP(G14,Athletes!$A:$C,3,FALSE)))</f>
        <v>Worthing</v>
      </c>
      <c r="H16" s="26" t="str">
        <f>IF(H14="","",IF(ISERROR(VLOOKUP(H14,Athletes!$A:$C,3,FALSE)),"?",VLOOKUP(H14,Athletes!$A:$C,3,FALSE)))</f>
        <v>Lewes</v>
      </c>
      <c r="I16" s="26"/>
      <c r="J16" s="26"/>
      <c r="K16" s="26"/>
      <c r="L16" s="36"/>
    </row>
    <row r="17" spans="1:12" x14ac:dyDescent="0.3">
      <c r="A17" s="86"/>
      <c r="B17" s="87"/>
      <c r="C17" s="28">
        <v>25.9</v>
      </c>
      <c r="D17" s="28">
        <v>27.2</v>
      </c>
      <c r="E17" s="28">
        <v>27.8</v>
      </c>
      <c r="F17" s="28">
        <v>28.2</v>
      </c>
      <c r="G17" s="28">
        <v>29.1</v>
      </c>
      <c r="H17" s="28">
        <v>29.5</v>
      </c>
      <c r="I17" s="28"/>
      <c r="J17" s="28"/>
      <c r="K17" s="28"/>
      <c r="L17" s="70"/>
    </row>
    <row r="18" spans="1:12" x14ac:dyDescent="0.3">
      <c r="A18" s="86"/>
      <c r="B18" s="86" t="s">
        <v>74</v>
      </c>
      <c r="C18" s="27">
        <v>76</v>
      </c>
      <c r="D18" s="27">
        <v>210</v>
      </c>
      <c r="E18" s="27"/>
      <c r="F18" s="27"/>
      <c r="G18" s="27"/>
      <c r="H18" s="27"/>
      <c r="I18" s="27"/>
      <c r="J18" s="27"/>
      <c r="K18" s="27"/>
      <c r="L18" s="69"/>
    </row>
    <row r="19" spans="1:12" x14ac:dyDescent="0.3">
      <c r="A19" s="86"/>
      <c r="B19" s="86"/>
      <c r="C19" s="26" t="str">
        <f>IF(C18="","",IF(ISERROR(VLOOKUP(C18,Athletes!$A:$B,2,FALSE)),"?",VLOOKUP(C18,Athletes!$A:$B,2,FALSE)))</f>
        <v>Sienna Constable</v>
      </c>
      <c r="D19" s="26" t="str">
        <f>IF(D18="","",IF(ISERROR(VLOOKUP(D18,Athletes!$A:$B,2,FALSE)),"?",VLOOKUP(D18,Athletes!$A:$B,2,FALSE)))</f>
        <v>Cheyenne Collins</v>
      </c>
      <c r="E19" s="26" t="str">
        <f>IF(E18="","",IF(ISERROR(VLOOKUP(E18,Athletes!$A:$B,2,FALSE)),"?",VLOOKUP(E18,Athletes!$A:$B,2,FALSE)))</f>
        <v/>
      </c>
      <c r="F19" s="26" t="str">
        <f>IF(F18="","",IF(ISERROR(VLOOKUP(F18,Athletes!$A:$B,2,FALSE)),"?",VLOOKUP(F18,Athletes!$A:$B,2,FALSE)))</f>
        <v/>
      </c>
      <c r="G19" s="26" t="str">
        <f>IF(G18="","",IF(ISERROR(VLOOKUP(G18,Athletes!$A:$B,2,FALSE)),"?",VLOOKUP(G18,Athletes!$A:$B,2,FALSE)))</f>
        <v/>
      </c>
      <c r="H19" s="26" t="str">
        <f>IF(H18="","",IF(ISERROR(VLOOKUP(H18,Athletes!$A:$B,2,FALSE)),"?",VLOOKUP(H18,Athletes!$A:$B,2,FALSE)))</f>
        <v/>
      </c>
      <c r="I19" s="26" t="str">
        <f>IF(I18="","",IF(ISERROR(VLOOKUP(I18,Athletes!$A:$B,2,FALSE)),"?",VLOOKUP(I18,Athletes!$A:$B,2,FALSE)))</f>
        <v/>
      </c>
      <c r="J19" s="26" t="str">
        <f>IF(J18="","",IF(ISERROR(VLOOKUP(J18,Athletes!$A:$B,2,FALSE)),"?",VLOOKUP(J18,Athletes!$A:$B,2,FALSE)))</f>
        <v/>
      </c>
      <c r="K19" s="26" t="str">
        <f>IF(K18="","",IF(ISERROR(VLOOKUP(K18,Athletes!$A:$B,2,FALSE)),"?",VLOOKUP(K18,Athletes!$A:$B,2,FALSE)))</f>
        <v/>
      </c>
      <c r="L19" s="36" t="str">
        <f>IF(L18="","",IF(ISERROR(VLOOKUP(L18,Athletes!$A:$B,2,FALSE)),"?",VLOOKUP(L18,Athletes!$A:$B,2,FALSE)))</f>
        <v/>
      </c>
    </row>
    <row r="20" spans="1:12" x14ac:dyDescent="0.3">
      <c r="A20" s="86"/>
      <c r="B20" s="86"/>
      <c r="C20" s="26" t="str">
        <f>IF(C18="","",IF(ISERROR(VLOOKUP(C18,Athletes!$A:$C,3,FALSE)),"?",VLOOKUP(C18,Athletes!$A:$C,3,FALSE)))</f>
        <v>Crawley</v>
      </c>
      <c r="D20" s="26" t="str">
        <f>IF(D18="","",IF(ISERROR(VLOOKUP(D18,Athletes!$A:$C,3,FALSE)),"?",VLOOKUP(D18,Athletes!$A:$C,3,FALSE)))</f>
        <v>Phoenix</v>
      </c>
      <c r="E20" s="26" t="str">
        <f>IF(E18="","",IF(ISERROR(VLOOKUP(E18,Athletes!$A:$C,3,FALSE)),"?",VLOOKUP(E18,Athletes!$A:$C,3,FALSE)))</f>
        <v/>
      </c>
      <c r="F20" s="26" t="str">
        <f>IF(F18="","",IF(ISERROR(VLOOKUP(F18,Athletes!$A:$C,3,FALSE)),"?",VLOOKUP(F18,Athletes!$A:$C,3,FALSE)))</f>
        <v/>
      </c>
      <c r="G20" s="26" t="str">
        <f>IF(G18="","",IF(ISERROR(VLOOKUP(G18,Athletes!$A:$C,3,FALSE)),"?",VLOOKUP(G18,Athletes!$A:$C,3,FALSE)))</f>
        <v/>
      </c>
      <c r="H20" s="26" t="str">
        <f>IF(H18="","",IF(ISERROR(VLOOKUP(H18,Athletes!$A:$C,3,FALSE)),"?",VLOOKUP(H18,Athletes!$A:$C,3,FALSE)))</f>
        <v/>
      </c>
      <c r="I20" s="26"/>
      <c r="J20" s="26"/>
      <c r="K20" s="26"/>
      <c r="L20" s="36"/>
    </row>
    <row r="21" spans="1:12" x14ac:dyDescent="0.3">
      <c r="A21" s="86"/>
      <c r="B21" s="87"/>
      <c r="C21" s="28">
        <v>27.8</v>
      </c>
      <c r="D21" s="28">
        <v>28.6</v>
      </c>
      <c r="E21" s="28"/>
      <c r="F21" s="28"/>
      <c r="G21" s="28"/>
      <c r="H21" s="28"/>
      <c r="I21" s="28"/>
      <c r="J21" s="28"/>
      <c r="K21" s="28"/>
      <c r="L21" s="70"/>
    </row>
    <row r="22" spans="1:12" x14ac:dyDescent="0.3">
      <c r="A22" s="86"/>
      <c r="B22" s="85" t="s">
        <v>36</v>
      </c>
      <c r="C22" s="31"/>
      <c r="D22" s="31"/>
      <c r="E22" s="31"/>
      <c r="F22" s="31"/>
      <c r="G22" s="31"/>
      <c r="H22" s="31"/>
      <c r="I22" s="31"/>
      <c r="J22" s="31"/>
      <c r="K22" s="31"/>
      <c r="L22" s="71"/>
    </row>
    <row r="23" spans="1:12" x14ac:dyDescent="0.3">
      <c r="A23" s="86"/>
      <c r="B23" s="86"/>
      <c r="C23" s="26" t="str">
        <f>IF(C22="","",IF(ISERROR(VLOOKUP(C22,Athletes!$A:$B,2,FALSE)),"?",VLOOKUP(C22,Athletes!$A:$B,2,FALSE)))</f>
        <v/>
      </c>
      <c r="D23" s="26" t="str">
        <f>IF(D22="","",IF(ISERROR(VLOOKUP(D22,Athletes!$A:$B,2,FALSE)),"?",VLOOKUP(D22,Athletes!$A:$B,2,FALSE)))</f>
        <v/>
      </c>
      <c r="E23" s="26" t="str">
        <f>IF(E22="","",IF(ISERROR(VLOOKUP(E22,Athletes!$A:$B,2,FALSE)),"?",VLOOKUP(E22,Athletes!$A:$B,2,FALSE)))</f>
        <v/>
      </c>
      <c r="F23" s="26" t="str">
        <f>IF(F22="","",IF(ISERROR(VLOOKUP(F22,Athletes!$A:$B,2,FALSE)),"?",VLOOKUP(F22,Athletes!$A:$B,2,FALSE)))</f>
        <v/>
      </c>
      <c r="G23" s="26" t="str">
        <f>IF(G22="","",IF(ISERROR(VLOOKUP(G22,Athletes!$A:$B,2,FALSE)),"?",VLOOKUP(G22,Athletes!$A:$B,2,FALSE)))</f>
        <v/>
      </c>
      <c r="H23" s="26" t="str">
        <f>IF(H22="","",IF(ISERROR(VLOOKUP(H22,Athletes!$A:$B,2,FALSE)),"?",VLOOKUP(H22,Athletes!$A:$B,2,FALSE)))</f>
        <v/>
      </c>
      <c r="I23" s="26" t="str">
        <f>IF(I22="","",IF(ISERROR(VLOOKUP(I22,Athletes!$A:$B,2,FALSE)),"?",VLOOKUP(I22,Athletes!$A:$B,2,FALSE)))</f>
        <v/>
      </c>
      <c r="J23" s="26" t="str">
        <f>IF(J22="","",IF(ISERROR(VLOOKUP(J22,Athletes!$A:$B,2,FALSE)),"?",VLOOKUP(J22,Athletes!$A:$B,2,FALSE)))</f>
        <v/>
      </c>
      <c r="K23" s="26" t="str">
        <f>IF(K22="","",IF(ISERROR(VLOOKUP(K22,Athletes!$A:$B,2,FALSE)),"?",VLOOKUP(K22,Athletes!$A:$B,2,FALSE)))</f>
        <v/>
      </c>
      <c r="L23" s="36" t="str">
        <f>IF(L22="","",IF(ISERROR(VLOOKUP(L22,Athletes!$A:$B,2,FALSE)),"?",VLOOKUP(L22,Athletes!$A:$B,2,FALSE)))</f>
        <v/>
      </c>
    </row>
    <row r="24" spans="1:12" x14ac:dyDescent="0.3">
      <c r="A24" s="86"/>
      <c r="B24" s="86"/>
      <c r="C24" s="26" t="str">
        <f>IF(C22="","",IF(ISERROR(VLOOKUP(C22,Athletes!$A:$C,3,FALSE)),"?",VLOOKUP(C22,Athletes!$A:$C,3,FALSE)))</f>
        <v/>
      </c>
      <c r="D24" s="26" t="str">
        <f>IF(D22="","",IF(ISERROR(VLOOKUP(D22,Athletes!$A:$C,3,FALSE)),"?",VLOOKUP(D22,Athletes!$A:$C,3,FALSE)))</f>
        <v/>
      </c>
      <c r="E24" s="26" t="str">
        <f>IF(E22="","",IF(ISERROR(VLOOKUP(E22,Athletes!$A:$C,3,FALSE)),"?",VLOOKUP(E22,Athletes!$A:$C,3,FALSE)))</f>
        <v/>
      </c>
      <c r="F24" s="26" t="str">
        <f>IF(F22="","",IF(ISERROR(VLOOKUP(F22,Athletes!$A:$C,3,FALSE)),"?",VLOOKUP(F22,Athletes!$A:$C,3,FALSE)))</f>
        <v/>
      </c>
      <c r="G24" s="26" t="str">
        <f>IF(G22="","",IF(ISERROR(VLOOKUP(G22,Athletes!$A:$C,3,FALSE)),"?",VLOOKUP(G22,Athletes!$A:$C,3,FALSE)))</f>
        <v/>
      </c>
      <c r="H24" s="26" t="str">
        <f>IF(H22="","",IF(ISERROR(VLOOKUP(H22,Athletes!$A:$C,3,FALSE)),"?",VLOOKUP(H22,Athletes!$A:$C,3,FALSE)))</f>
        <v/>
      </c>
      <c r="I24" s="26"/>
      <c r="J24" s="26"/>
      <c r="K24" s="26"/>
      <c r="L24" s="36"/>
    </row>
    <row r="25" spans="1:12" x14ac:dyDescent="0.3">
      <c r="A25" s="87"/>
      <c r="B25" s="87"/>
      <c r="C25" s="28"/>
      <c r="D25" s="28"/>
      <c r="E25" s="28"/>
      <c r="F25" s="28"/>
      <c r="G25" s="28"/>
      <c r="H25" s="28"/>
      <c r="I25" s="28"/>
      <c r="J25" s="28"/>
      <c r="K25" s="28"/>
      <c r="L25" s="70"/>
    </row>
    <row r="26" spans="1:12" x14ac:dyDescent="0.3">
      <c r="A26" s="85" t="s">
        <v>23</v>
      </c>
      <c r="B26" s="86" t="s">
        <v>71</v>
      </c>
      <c r="C26" s="27">
        <v>3</v>
      </c>
      <c r="D26" s="27">
        <v>51</v>
      </c>
      <c r="E26" s="27">
        <v>6</v>
      </c>
      <c r="F26" s="27">
        <v>5</v>
      </c>
      <c r="G26" s="27">
        <v>4</v>
      </c>
      <c r="H26" s="27">
        <v>8</v>
      </c>
      <c r="I26" s="27">
        <v>50</v>
      </c>
      <c r="J26" s="27">
        <v>49</v>
      </c>
      <c r="K26" s="27">
        <v>7</v>
      </c>
      <c r="L26" s="69">
        <v>10</v>
      </c>
    </row>
    <row r="27" spans="1:12" x14ac:dyDescent="0.3">
      <c r="A27" s="86"/>
      <c r="B27" s="86"/>
      <c r="C27" s="26" t="str">
        <f>IF(C26="","",IF(ISERROR(VLOOKUP(C26,Athletes!$A:$B,2,FALSE)),"?",VLOOKUP(C26,Athletes!$A:$B,2,FALSE)))</f>
        <v>Betty Grice</v>
      </c>
      <c r="D27" s="26" t="str">
        <f>IF(D26="","",IF(ISERROR(VLOOKUP(D26,Athletes!$A:$B,2,FALSE)),"?",VLOOKUP(D26,Athletes!$A:$B,2,FALSE)))</f>
        <v>Amelie Whitehouse</v>
      </c>
      <c r="E27" s="26" t="str">
        <f>IF(E26="","",IF(ISERROR(VLOOKUP(E26,Athletes!$A:$B,2,FALSE)),"?",VLOOKUP(E26,Athletes!$A:$B,2,FALSE)))</f>
        <v>Klara  Novak-Wightman</v>
      </c>
      <c r="F27" s="26" t="str">
        <f>IF(F26="","",IF(ISERROR(VLOOKUP(F26,Athletes!$A:$B,2,FALSE)),"?",VLOOKUP(F26,Athletes!$A:$B,2,FALSE)))</f>
        <v>Evie Hunter</v>
      </c>
      <c r="G27" s="26" t="str">
        <f>IF(G26="","",IF(ISERROR(VLOOKUP(G26,Athletes!$A:$B,2,FALSE)),"?",VLOOKUP(G26,Athletes!$A:$B,2,FALSE)))</f>
        <v>Skye Widdows</v>
      </c>
      <c r="H27" s="26" t="str">
        <f>IF(H26="","",IF(ISERROR(VLOOKUP(H26,Athletes!$A:$B,2,FALSE)),"?",VLOOKUP(H26,Athletes!$A:$B,2,FALSE)))</f>
        <v>Esme Murray</v>
      </c>
      <c r="I27" s="26" t="str">
        <f>IF(I26="","",IF(ISERROR(VLOOKUP(I26,Athletes!$A:$B,2,FALSE)),"?",VLOOKUP(I26,Athletes!$A:$B,2,FALSE)))</f>
        <v>Sophie Shaw</v>
      </c>
      <c r="J27" s="26" t="str">
        <f>IF(J26="","",IF(ISERROR(VLOOKUP(J26,Athletes!$A:$B,2,FALSE)),"?",VLOOKUP(J26,Athletes!$A:$B,2,FALSE)))</f>
        <v>Clara Martin</v>
      </c>
      <c r="K27" s="26" t="str">
        <f>IF(K26="","",IF(ISERROR(VLOOKUP(K26,Athletes!$A:$B,2,FALSE)),"?",VLOOKUP(K26,Athletes!$A:$B,2,FALSE)))</f>
        <v>Ada Greenaway</v>
      </c>
      <c r="L27" s="36" t="str">
        <f>IF(L26="","",IF(ISERROR(VLOOKUP(L26,Athletes!$A:$B,2,FALSE)),"?",VLOOKUP(L26,Athletes!$A:$B,2,FALSE)))</f>
        <v>Lily Sole</v>
      </c>
    </row>
    <row r="28" spans="1:12" x14ac:dyDescent="0.3">
      <c r="A28" s="86"/>
      <c r="B28" s="86"/>
      <c r="C28" s="26" t="str">
        <f>IF(C26="","",IF(ISERROR(VLOOKUP(C26,Athletes!$A:$C,3,FALSE)),"?",VLOOKUP(C26,Athletes!$A:$C,3,FALSE)))</f>
        <v>Brighton</v>
      </c>
      <c r="D28" s="26" t="str">
        <f>IF(D26="","",IF(ISERROR(VLOOKUP(D26,Athletes!$A:$C,3,FALSE)),"?",VLOOKUP(D26,Athletes!$A:$C,3,FALSE)))</f>
        <v>Crawley</v>
      </c>
      <c r="E28" s="26" t="str">
        <f>IF(E26="","",IF(ISERROR(VLOOKUP(E26,Athletes!$A:$C,3,FALSE)),"?",VLOOKUP(E26,Athletes!$A:$C,3,FALSE)))</f>
        <v>Brighton</v>
      </c>
      <c r="F28" s="26" t="str">
        <f>IF(F26="","",IF(ISERROR(VLOOKUP(F26,Athletes!$A:$C,3,FALSE)),"?",VLOOKUP(F26,Athletes!$A:$C,3,FALSE)))</f>
        <v>Brighton</v>
      </c>
      <c r="G28" s="26" t="str">
        <f>IF(G26="","",IF(ISERROR(VLOOKUP(G26,Athletes!$A:$C,3,FALSE)),"?",VLOOKUP(G26,Athletes!$A:$C,3,FALSE)))</f>
        <v>Brighton</v>
      </c>
      <c r="H28" s="26" t="str">
        <f>IF(H26="","",IF(ISERROR(VLOOKUP(H26,Athletes!$A:$C,3,FALSE)),"?",VLOOKUP(H26,Athletes!$A:$C,3,FALSE)))</f>
        <v>Brighton</v>
      </c>
      <c r="I28" s="26" t="str">
        <f>IF(I26="","",IF(ISERROR(VLOOKUP(I26,Athletes!$A:$C,3,FALSE)),"?",VLOOKUP(I26,Athletes!$A:$C,3,FALSE)))</f>
        <v>Crawley</v>
      </c>
      <c r="J28" s="26" t="str">
        <f>IF(J26="","",IF(ISERROR(VLOOKUP(J26,Athletes!$A:$C,3,FALSE)),"?",VLOOKUP(J26,Athletes!$A:$C,3,FALSE)))</f>
        <v>Crawley</v>
      </c>
      <c r="K28" s="26" t="str">
        <f>IF(K26="","",IF(ISERROR(VLOOKUP(K26,Athletes!$A:$C,3,FALSE)),"?",VLOOKUP(K26,Athletes!$A:$C,3,FALSE)))</f>
        <v>Brighton</v>
      </c>
      <c r="L28" s="36" t="str">
        <f>IF(L26="","",IF(ISERROR(VLOOKUP(L26,Athletes!$A:$C,3,FALSE)),"?",VLOOKUP(L26,Athletes!$A:$C,3,FALSE)))</f>
        <v>Brighton</v>
      </c>
    </row>
    <row r="29" spans="1:12" x14ac:dyDescent="0.3">
      <c r="A29" s="86"/>
      <c r="B29" s="87"/>
      <c r="C29" s="28">
        <v>1.83</v>
      </c>
      <c r="D29" s="28">
        <v>1.69</v>
      </c>
      <c r="E29" s="28">
        <v>1.64</v>
      </c>
      <c r="F29" s="28">
        <v>1.63</v>
      </c>
      <c r="G29" s="28">
        <v>1.58</v>
      </c>
      <c r="H29" s="28">
        <v>1.54</v>
      </c>
      <c r="I29" s="28">
        <v>1.52</v>
      </c>
      <c r="J29" s="28">
        <v>1.5</v>
      </c>
      <c r="K29" s="28">
        <v>1.49</v>
      </c>
      <c r="L29" s="70">
        <v>1.47</v>
      </c>
    </row>
    <row r="30" spans="1:12" x14ac:dyDescent="0.3">
      <c r="A30" s="86"/>
      <c r="B30" s="85" t="s">
        <v>70</v>
      </c>
      <c r="C30" s="31">
        <v>266</v>
      </c>
      <c r="D30" s="31">
        <v>14</v>
      </c>
      <c r="E30" s="31">
        <v>45</v>
      </c>
      <c r="F30" s="31">
        <v>42</v>
      </c>
      <c r="G30" s="31">
        <v>269</v>
      </c>
      <c r="H30" s="31">
        <v>17</v>
      </c>
      <c r="I30" s="31">
        <v>44</v>
      </c>
      <c r="J30" s="31">
        <v>43</v>
      </c>
      <c r="K30" s="31"/>
      <c r="L30" s="71"/>
    </row>
    <row r="31" spans="1:12" x14ac:dyDescent="0.3">
      <c r="A31" s="86"/>
      <c r="B31" s="86"/>
      <c r="C31" s="30" t="str">
        <f>IF(C30="","",IF(ISERROR(VLOOKUP(C30,Athletes!$A:$B,2,FALSE)),"?",VLOOKUP(C30,Athletes!$A:$B,2,FALSE)))</f>
        <v>Prince Andrew</v>
      </c>
      <c r="D31" s="30" t="str">
        <f>IF(D30="","",IF(ISERROR(VLOOKUP(D30,Athletes!$A:$B,2,FALSE)),"?",VLOOKUP(D30,Athletes!$A:$B,2,FALSE)))</f>
        <v>Arthur Rogers</v>
      </c>
      <c r="E31" s="30" t="str">
        <f>IF(E30="","",IF(ISERROR(VLOOKUP(E30,Athletes!$A:$B,2,FALSE)),"?",VLOOKUP(E30,Athletes!$A:$B,2,FALSE)))</f>
        <v>Aaron Legrain</v>
      </c>
      <c r="F31" s="30" t="str">
        <f>IF(F30="","",IF(ISERROR(VLOOKUP(F30,Athletes!$A:$B,2,FALSE)),"?",VLOOKUP(F30,Athletes!$A:$B,2,FALSE)))</f>
        <v>Louis Chambers</v>
      </c>
      <c r="G31" s="30" t="str">
        <f>IF(G30="","",IF(ISERROR(VLOOKUP(G30,Athletes!$A:$B,2,FALSE)),"?",VLOOKUP(G30,Athletes!$A:$B,2,FALSE)))</f>
        <v>Jacob Churchill</v>
      </c>
      <c r="H31" s="30" t="str">
        <f>IF(H30="","",IF(ISERROR(VLOOKUP(H30,Athletes!$A:$B,2,FALSE)),"?",VLOOKUP(H30,Athletes!$A:$B,2,FALSE)))</f>
        <v>Dylan Marini</v>
      </c>
      <c r="I31" s="30" t="str">
        <f>IF(I30="","",IF(ISERROR(VLOOKUP(I30,Athletes!$A:$B,2,FALSE)),"?",VLOOKUP(I30,Athletes!$A:$B,2,FALSE)))</f>
        <v>Ethan Cowell</v>
      </c>
      <c r="J31" s="30" t="str">
        <f>IF(J30="","",IF(ISERROR(VLOOKUP(J30,Athletes!$A:$B,2,FALSE)),"?",VLOOKUP(J30,Athletes!$A:$B,2,FALSE)))</f>
        <v>Charlie Coleman</v>
      </c>
      <c r="K31" s="30" t="str">
        <f>IF(K30="","",IF(ISERROR(VLOOKUP(K30,Athletes!$A:$B,2,FALSE)),"?",VLOOKUP(K30,Athletes!$A:$B,2,FALSE)))</f>
        <v/>
      </c>
      <c r="L31" s="72" t="str">
        <f>IF(L30="","",IF(ISERROR(VLOOKUP(L30,Athletes!$A:$B,2,FALSE)),"?",VLOOKUP(L30,Athletes!$A:$B,2,FALSE)))</f>
        <v/>
      </c>
    </row>
    <row r="32" spans="1:12" x14ac:dyDescent="0.3">
      <c r="A32" s="86"/>
      <c r="B32" s="86"/>
      <c r="C32" s="26" t="str">
        <f>IF(C30="","",IF(ISERROR(VLOOKUP(C30,Athletes!$A:$C,3,FALSE)),"?",VLOOKUP(C30,Athletes!$A:$C,3,FALSE)))</f>
        <v>Worthing</v>
      </c>
      <c r="D32" s="26" t="str">
        <f>IF(D30="","",IF(ISERROR(VLOOKUP(D30,Athletes!$A:$C,3,FALSE)),"?",VLOOKUP(D30,Athletes!$A:$C,3,FALSE)))</f>
        <v>Brighton</v>
      </c>
      <c r="E32" s="26" t="str">
        <f>IF(E30="","",IF(ISERROR(VLOOKUP(E30,Athletes!$A:$C,3,FALSE)),"?",VLOOKUP(E30,Athletes!$A:$C,3,FALSE)))</f>
        <v>Crawley</v>
      </c>
      <c r="F32" s="26" t="str">
        <f>IF(F30="","",IF(ISERROR(VLOOKUP(F30,Athletes!$A:$C,3,FALSE)),"?",VLOOKUP(F30,Athletes!$A:$C,3,FALSE)))</f>
        <v>Crawley</v>
      </c>
      <c r="G32" s="26" t="str">
        <f>IF(G30="","",IF(ISERROR(VLOOKUP(G30,Athletes!$A:$C,3,FALSE)),"?",VLOOKUP(G30,Athletes!$A:$C,3,FALSE)))</f>
        <v>Worthing</v>
      </c>
      <c r="H32" s="26" t="str">
        <f>IF(H30="","",IF(ISERROR(VLOOKUP(H30,Athletes!$A:$C,3,FALSE)),"?",VLOOKUP(H30,Athletes!$A:$C,3,FALSE)))</f>
        <v>Brighton</v>
      </c>
      <c r="I32" s="26" t="str">
        <f>IF(I30="","",IF(ISERROR(VLOOKUP(I30,Athletes!$A:$C,3,FALSE)),"?",VLOOKUP(I30,Athletes!$A:$C,3,FALSE)))</f>
        <v>Crawley</v>
      </c>
      <c r="J32" s="26" t="str">
        <f>IF(J30="","",IF(ISERROR(VLOOKUP(J30,Athletes!$A:$C,3,FALSE)),"?",VLOOKUP(J30,Athletes!$A:$C,3,FALSE)))</f>
        <v>Crawley</v>
      </c>
      <c r="K32" s="30"/>
      <c r="L32" s="72"/>
    </row>
    <row r="33" spans="1:12" x14ac:dyDescent="0.3">
      <c r="A33" s="86"/>
      <c r="B33" s="92"/>
      <c r="C33" s="66">
        <v>1.86</v>
      </c>
      <c r="D33" s="66">
        <v>1.85</v>
      </c>
      <c r="E33" s="66">
        <v>1.65</v>
      </c>
      <c r="F33" s="66">
        <v>1.63</v>
      </c>
      <c r="G33" s="66">
        <v>1.61</v>
      </c>
      <c r="H33" s="66">
        <v>1.51</v>
      </c>
      <c r="I33" s="66">
        <v>1.24</v>
      </c>
      <c r="J33" s="66">
        <v>1.18</v>
      </c>
      <c r="K33" s="66"/>
      <c r="L33" s="73"/>
    </row>
    <row r="34" spans="1:12" x14ac:dyDescent="0.3">
      <c r="A34" s="86"/>
      <c r="B34" s="85" t="s">
        <v>73</v>
      </c>
      <c r="C34" s="31">
        <v>60</v>
      </c>
      <c r="D34" s="31">
        <v>129</v>
      </c>
      <c r="E34" s="31">
        <v>21</v>
      </c>
      <c r="F34" s="31">
        <v>25</v>
      </c>
      <c r="J34" s="31"/>
      <c r="K34" s="31"/>
      <c r="L34" s="71"/>
    </row>
    <row r="35" spans="1:12" ht="14.4" customHeight="1" x14ac:dyDescent="0.3">
      <c r="A35" s="86"/>
      <c r="B35" s="86"/>
      <c r="C35" s="30" t="str">
        <f>IF(C34="","",IF(ISERROR(VLOOKUP(C34,Athletes!$A:$B,2,FALSE)),"?",VLOOKUP(C34,Athletes!$A:$B,2,FALSE)))</f>
        <v>Temperance Cornish</v>
      </c>
      <c r="D35" s="30" t="str">
        <f>IF(D34="","",IF(ISERROR(VLOOKUP(D34,Athletes!$A:$B,2,FALSE)),"?",VLOOKUP(D34,Athletes!$A:$B,2,FALSE)))</f>
        <v>Izzy  Wheeler</v>
      </c>
      <c r="E35" s="30" t="str">
        <f>IF(E34="","",IF(ISERROR(VLOOKUP(E34,Athletes!$A:$B,2,FALSE)),"?",VLOOKUP(E34,Athletes!$A:$B,2,FALSE)))</f>
        <v>Charlotte Short</v>
      </c>
      <c r="F35" s="30" t="str">
        <f>IF(F34="","",IF(ISERROR(VLOOKUP(F34,Athletes!$A:$B,2,FALSE)),"?",VLOOKUP(F34,Athletes!$A:$B,2,FALSE)))</f>
        <v>Naomi Barwis</v>
      </c>
      <c r="J35" s="30" t="str">
        <f>IF(J34="","",IF(ISERROR(VLOOKUP(J34,Athletes!$A:$B,2,FALSE)),"?",VLOOKUP(J34,Athletes!$A:$B,2,FALSE)))</f>
        <v/>
      </c>
      <c r="K35" s="30" t="str">
        <f>IF(K34="","",IF(ISERROR(VLOOKUP(K34,Athletes!$A:$B,2,FALSE)),"?",VLOOKUP(K34,Athletes!$A:$B,2,FALSE)))</f>
        <v/>
      </c>
      <c r="L35" s="72" t="str">
        <f>IF(L34="","",IF(ISERROR(VLOOKUP(L34,Athletes!$A:$B,2,FALSE)),"?",VLOOKUP(L34,Athletes!$A:$B,2,FALSE)))</f>
        <v/>
      </c>
    </row>
    <row r="36" spans="1:12" ht="14.4" customHeight="1" x14ac:dyDescent="0.3">
      <c r="A36" s="86"/>
      <c r="B36" s="86"/>
      <c r="C36" s="26" t="str">
        <f>IF(C34="","",IF(ISERROR(VLOOKUP(C34,Athletes!$A:$C,3,FALSE)),"?",VLOOKUP(C34,Athletes!$A:$C,3,FALSE)))</f>
        <v>Crawley</v>
      </c>
      <c r="D36" s="26" t="str">
        <f>IF(D34="","",IF(ISERROR(VLOOKUP(D34,Athletes!$A:$C,3,FALSE)),"?",VLOOKUP(D34,Athletes!$A:$C,3,FALSE)))</f>
        <v>Horsham</v>
      </c>
      <c r="E36" s="26" t="str">
        <f>IF(E34="","",IF(ISERROR(VLOOKUP(E34,Athletes!$A:$C,3,FALSE)),"?",VLOOKUP(E34,Athletes!$A:$C,3,FALSE)))</f>
        <v>Brighton</v>
      </c>
      <c r="F36" s="26" t="str">
        <f>IF(F34="","",IF(ISERROR(VLOOKUP(F34,Athletes!$A:$C,3,FALSE)),"?",VLOOKUP(F34,Athletes!$A:$C,3,FALSE)))</f>
        <v>Brighton</v>
      </c>
      <c r="J36" s="30"/>
      <c r="K36" s="30"/>
      <c r="L36" s="72"/>
    </row>
    <row r="37" spans="1:12" x14ac:dyDescent="0.3">
      <c r="A37" s="86"/>
      <c r="B37" s="92"/>
      <c r="C37" s="66">
        <v>2.09</v>
      </c>
      <c r="D37" s="66">
        <v>1.85</v>
      </c>
      <c r="E37" s="66">
        <v>1.84</v>
      </c>
      <c r="F37" s="66">
        <v>1.59</v>
      </c>
      <c r="J37" s="66"/>
      <c r="K37" s="66"/>
      <c r="L37" s="73"/>
    </row>
    <row r="38" spans="1:12" x14ac:dyDescent="0.3">
      <c r="A38" s="86"/>
      <c r="B38" s="85" t="s">
        <v>72</v>
      </c>
      <c r="C38" s="31"/>
      <c r="D38" s="31"/>
      <c r="E38" s="31"/>
      <c r="F38" s="31"/>
      <c r="G38" s="31"/>
      <c r="H38" s="31"/>
      <c r="I38" s="31"/>
      <c r="J38" s="31"/>
      <c r="K38" s="31"/>
      <c r="L38" s="71"/>
    </row>
    <row r="39" spans="1:12" x14ac:dyDescent="0.3">
      <c r="A39" s="86"/>
      <c r="B39" s="86"/>
      <c r="C39" s="30" t="str">
        <f>IF(C38="","",IF(ISERROR(VLOOKUP(C38,Athletes!$A:$B,2,FALSE)),"?",VLOOKUP(C38,Athletes!$A:$B,2,FALSE)))</f>
        <v/>
      </c>
      <c r="D39" s="30" t="str">
        <f>IF(D38="","",IF(ISERROR(VLOOKUP(D38,Athletes!$A:$B,2,FALSE)),"?",VLOOKUP(D38,Athletes!$A:$B,2,FALSE)))</f>
        <v/>
      </c>
      <c r="E39" s="30" t="str">
        <f>IF(E38="","",IF(ISERROR(VLOOKUP(E38,Athletes!$A:$B,2,FALSE)),"?",VLOOKUP(E38,Athletes!$A:$B,2,FALSE)))</f>
        <v/>
      </c>
      <c r="F39" s="30" t="str">
        <f>IF(F38="","",IF(ISERROR(VLOOKUP(F38,Athletes!$A:$B,2,FALSE)),"?",VLOOKUP(F38,Athletes!$A:$B,2,FALSE)))</f>
        <v/>
      </c>
      <c r="G39" s="30" t="str">
        <f>IF(G38="","",IF(ISERROR(VLOOKUP(G38,Athletes!$A:$B,2,FALSE)),"?",VLOOKUP(G38,Athletes!$A:$B,2,FALSE)))</f>
        <v/>
      </c>
      <c r="H39" s="30" t="str">
        <f>IF(H38="","",IF(ISERROR(VLOOKUP(H38,Athletes!$A:$B,2,FALSE)),"?",VLOOKUP(H38,Athletes!$A:$B,2,FALSE)))</f>
        <v/>
      </c>
      <c r="I39" s="30" t="str">
        <f>IF(I38="","",IF(ISERROR(VLOOKUP(I38,Athletes!$A:$B,2,FALSE)),"?",VLOOKUP(I38,Athletes!$A:$B,2,FALSE)))</f>
        <v/>
      </c>
      <c r="J39" s="30" t="str">
        <f>IF(J38="","",IF(ISERROR(VLOOKUP(J38,Athletes!$A:$B,2,FALSE)),"?",VLOOKUP(J38,Athletes!$A:$B,2,FALSE)))</f>
        <v/>
      </c>
      <c r="K39" s="30" t="str">
        <f>IF(K38="","",IF(ISERROR(VLOOKUP(K38,Athletes!$A:$B,2,FALSE)),"?",VLOOKUP(K38,Athletes!$A:$B,2,FALSE)))</f>
        <v/>
      </c>
      <c r="L39" s="72" t="str">
        <f>IF(L38="","",IF(ISERROR(VLOOKUP(L38,Athletes!$A:$B,2,FALSE)),"?",VLOOKUP(L38,Athletes!$A:$B,2,FALSE)))</f>
        <v/>
      </c>
    </row>
    <row r="40" spans="1:12" x14ac:dyDescent="0.3">
      <c r="A40" s="86"/>
      <c r="B40" s="86"/>
      <c r="C40" s="26" t="str">
        <f>IF(C38="","",IF(ISERROR(VLOOKUP(C38,Athletes!$A:$C,3,FALSE)),"?",VLOOKUP(C38,Athletes!$A:$C,3,FALSE)))</f>
        <v/>
      </c>
      <c r="D40" s="26" t="str">
        <f>IF(D38="","",IF(ISERROR(VLOOKUP(D38,Athletes!$A:$C,3,FALSE)),"?",VLOOKUP(D38,Athletes!$A:$C,3,FALSE)))</f>
        <v/>
      </c>
      <c r="E40" s="30"/>
      <c r="F40" s="30"/>
      <c r="G40" s="30"/>
      <c r="H40" s="30"/>
      <c r="I40" s="30"/>
      <c r="J40" s="30"/>
      <c r="K40" s="30"/>
      <c r="L40" s="72"/>
    </row>
    <row r="41" spans="1:12" ht="14.4" customHeight="1" x14ac:dyDescent="0.3">
      <c r="A41" s="86"/>
      <c r="B41" s="92"/>
      <c r="C41" s="66"/>
      <c r="D41" s="66"/>
      <c r="E41" s="66"/>
      <c r="F41" s="66"/>
      <c r="G41" s="66"/>
      <c r="H41" s="66"/>
      <c r="I41" s="66"/>
      <c r="J41" s="66"/>
      <c r="K41" s="66"/>
      <c r="L41" s="73"/>
    </row>
    <row r="42" spans="1:12" x14ac:dyDescent="0.3">
      <c r="A42" s="86"/>
      <c r="B42" s="85" t="s">
        <v>74</v>
      </c>
      <c r="C42" s="31">
        <v>77</v>
      </c>
      <c r="D42" s="31"/>
      <c r="E42" s="31"/>
      <c r="F42" s="31"/>
      <c r="G42" s="31"/>
      <c r="H42" s="31"/>
      <c r="I42" s="31"/>
      <c r="J42" s="31"/>
      <c r="K42" s="31"/>
      <c r="L42" s="71"/>
    </row>
    <row r="43" spans="1:12" x14ac:dyDescent="0.3">
      <c r="A43" s="86"/>
      <c r="B43" s="86"/>
      <c r="C43" s="30" t="str">
        <f>IF(C42="","",IF(ISERROR(VLOOKUP(C42,Athletes!$A:$B,2,FALSE)),"?",VLOOKUP(C42,Athletes!$A:$B,2,FALSE)))</f>
        <v>Lila Cox</v>
      </c>
      <c r="D43" s="30" t="str">
        <f>IF(D42="","",IF(ISERROR(VLOOKUP(D42,Athletes!$A:$B,2,FALSE)),"?",VLOOKUP(D42,Athletes!$A:$B,2,FALSE)))</f>
        <v/>
      </c>
      <c r="E43" s="30" t="str">
        <f>IF(E42="","",IF(ISERROR(VLOOKUP(E42,Athletes!$A:$B,2,FALSE)),"?",VLOOKUP(E42,Athletes!$A:$B,2,FALSE)))</f>
        <v/>
      </c>
      <c r="F43" s="30" t="str">
        <f>IF(F42="","",IF(ISERROR(VLOOKUP(F42,Athletes!$A:$B,2,FALSE)),"?",VLOOKUP(F42,Athletes!$A:$B,2,FALSE)))</f>
        <v/>
      </c>
      <c r="G43" s="30" t="str">
        <f>IF(G42="","",IF(ISERROR(VLOOKUP(G42,Athletes!$A:$B,2,FALSE)),"?",VLOOKUP(G42,Athletes!$A:$B,2,FALSE)))</f>
        <v/>
      </c>
      <c r="H43" s="30" t="str">
        <f>IF(H42="","",IF(ISERROR(VLOOKUP(H42,Athletes!$A:$B,2,FALSE)),"?",VLOOKUP(H42,Athletes!$A:$B,2,FALSE)))</f>
        <v/>
      </c>
      <c r="I43" s="30" t="str">
        <f>IF(I42="","",IF(ISERROR(VLOOKUP(I42,Athletes!$A:$B,2,FALSE)),"?",VLOOKUP(I42,Athletes!$A:$B,2,FALSE)))</f>
        <v/>
      </c>
      <c r="J43" s="30" t="str">
        <f>IF(J42="","",IF(ISERROR(VLOOKUP(J42,Athletes!$A:$B,2,FALSE)),"?",VLOOKUP(J42,Athletes!$A:$B,2,FALSE)))</f>
        <v/>
      </c>
      <c r="K43" s="30" t="str">
        <f>IF(K42="","",IF(ISERROR(VLOOKUP(K42,Athletes!$A:$B,2,FALSE)),"?",VLOOKUP(K42,Athletes!$A:$B,2,FALSE)))</f>
        <v/>
      </c>
      <c r="L43" s="72" t="str">
        <f>IF(L42="","",IF(ISERROR(VLOOKUP(L42,Athletes!$A:$B,2,FALSE)),"?",VLOOKUP(L42,Athletes!$A:$B,2,FALSE)))</f>
        <v/>
      </c>
    </row>
    <row r="44" spans="1:12" x14ac:dyDescent="0.3">
      <c r="A44" s="86"/>
      <c r="B44" s="86"/>
      <c r="C44" s="26" t="str">
        <f>IF(C42="","",IF(ISERROR(VLOOKUP(C42,Athletes!$A:$C,3,FALSE)),"?",VLOOKUP(C42,Athletes!$A:$C,3,FALSE)))</f>
        <v>Crawley</v>
      </c>
      <c r="D44" s="26" t="str">
        <f>IF(D42="","",IF(ISERROR(VLOOKUP(D42,Athletes!$A:$C,3,FALSE)),"?",VLOOKUP(D42,Athletes!$A:$C,3,FALSE)))</f>
        <v/>
      </c>
      <c r="E44" s="30"/>
      <c r="F44" s="30"/>
      <c r="G44" s="30"/>
      <c r="H44" s="30"/>
      <c r="I44" s="30"/>
      <c r="J44" s="30"/>
      <c r="K44" s="30"/>
      <c r="L44" s="72"/>
    </row>
    <row r="45" spans="1:12" x14ac:dyDescent="0.3">
      <c r="A45" s="86"/>
      <c r="B45" s="92"/>
      <c r="C45" s="66">
        <v>2.1800000000000002</v>
      </c>
      <c r="D45" s="66"/>
      <c r="E45" s="66"/>
      <c r="F45" s="66"/>
      <c r="G45" s="66"/>
      <c r="H45" s="66"/>
      <c r="I45" s="66"/>
      <c r="J45" s="66"/>
      <c r="K45" s="66"/>
      <c r="L45" s="73"/>
    </row>
    <row r="46" spans="1:12" ht="14.4" customHeight="1" x14ac:dyDescent="0.3">
      <c r="A46" s="86"/>
      <c r="B46" s="85" t="s">
        <v>75</v>
      </c>
      <c r="C46" s="27">
        <v>72</v>
      </c>
      <c r="D46" s="27"/>
      <c r="E46" s="27"/>
      <c r="F46" s="27"/>
      <c r="G46" s="27"/>
      <c r="H46" s="27"/>
      <c r="I46" s="27"/>
      <c r="J46" s="27"/>
      <c r="K46" s="27"/>
      <c r="L46" s="69"/>
    </row>
    <row r="47" spans="1:12" ht="15" customHeight="1" x14ac:dyDescent="0.3">
      <c r="A47" s="86"/>
      <c r="B47" s="86"/>
      <c r="C47" s="26" t="str">
        <f>IF(C46="","",IF(ISERROR(VLOOKUP(C46,Athletes!$A:$B,2,FALSE)),"?",VLOOKUP(C46,Athletes!$A:$B,2,FALSE)))</f>
        <v>Callum Ware</v>
      </c>
      <c r="D47" s="26" t="str">
        <f>IF(D46="","",IF(ISERROR(VLOOKUP(D46,Athletes!$A:$B,2,FALSE)),"?",VLOOKUP(D46,Athletes!$A:$B,2,FALSE)))</f>
        <v/>
      </c>
      <c r="E47" s="26" t="str">
        <f>IF(E46="","",IF(ISERROR(VLOOKUP(E46,Athletes!$A:$B,2,FALSE)),"?",VLOOKUP(E46,Athletes!$A:$B,2,FALSE)))</f>
        <v/>
      </c>
      <c r="F47" s="26" t="str">
        <f>IF(F46="","",IF(ISERROR(VLOOKUP(F46,Athletes!$A:$B,2,FALSE)),"?",VLOOKUP(F46,Athletes!$A:$B,2,FALSE)))</f>
        <v/>
      </c>
      <c r="G47" s="26" t="str">
        <f>IF(G46="","",IF(ISERROR(VLOOKUP(G46,Athletes!$A:$B,2,FALSE)),"?",VLOOKUP(G46,Athletes!$A:$B,2,FALSE)))</f>
        <v/>
      </c>
      <c r="H47" s="26" t="str">
        <f>IF(H46="","",IF(ISERROR(VLOOKUP(H46,Athletes!$A:$B,2,FALSE)),"?",VLOOKUP(H46,Athletes!$A:$B,2,FALSE)))</f>
        <v/>
      </c>
      <c r="I47" s="26" t="str">
        <f>IF(I46="","",IF(ISERROR(VLOOKUP(I46,Athletes!$A:$B,2,FALSE)),"?",VLOOKUP(I46,Athletes!$A:$B,2,FALSE)))</f>
        <v/>
      </c>
      <c r="J47" s="26" t="str">
        <f>IF(J46="","",IF(ISERROR(VLOOKUP(J46,Athletes!$A:$B,2,FALSE)),"?",VLOOKUP(J46,Athletes!$A:$B,2,FALSE)))</f>
        <v/>
      </c>
      <c r="K47" s="26" t="str">
        <f>IF(K46="","",IF(ISERROR(VLOOKUP(K46,Athletes!$A:$B,2,FALSE)),"?",VLOOKUP(K46,Athletes!$A:$B,2,FALSE)))</f>
        <v/>
      </c>
      <c r="L47" s="36" t="str">
        <f>IF(L46="","",IF(ISERROR(VLOOKUP(L46,Athletes!$A:$B,2,FALSE)),"?",VLOOKUP(L46,Athletes!$A:$B,2,FALSE)))</f>
        <v/>
      </c>
    </row>
    <row r="48" spans="1:12" ht="15" customHeight="1" x14ac:dyDescent="0.3">
      <c r="A48" s="86"/>
      <c r="B48" s="86"/>
      <c r="C48" s="26" t="str">
        <f>IF(C46="","",IF(ISERROR(VLOOKUP(C46,Athletes!$A:$C,3,FALSE)),"?",VLOOKUP(C46,Athletes!$A:$C,3,FALSE)))</f>
        <v>Crawley</v>
      </c>
      <c r="D48" s="26" t="str">
        <f>IF(D46="","",IF(ISERROR(VLOOKUP(D46,Athletes!$A:$C,3,FALSE)),"?",VLOOKUP(D46,Athletes!$A:$C,3,FALSE)))</f>
        <v/>
      </c>
      <c r="E48" s="26" t="str">
        <f>IF(E46="","",IF(ISERROR(VLOOKUP(E46,Athletes!$A:$C,3,FALSE)),"?",VLOOKUP(E46,Athletes!$A:$C,3,FALSE)))</f>
        <v/>
      </c>
      <c r="F48" s="26" t="str">
        <f>IF(F46="","",IF(ISERROR(VLOOKUP(F46,Athletes!$A:$C,3,FALSE)),"?",VLOOKUP(F46,Athletes!$A:$C,3,FALSE)))</f>
        <v/>
      </c>
      <c r="G48" s="26" t="str">
        <f>IF(G46="","",IF(ISERROR(VLOOKUP(G46,Athletes!$A:$C,3,FALSE)),"?",VLOOKUP(G46,Athletes!$A:$C,3,FALSE)))</f>
        <v/>
      </c>
      <c r="H48" s="26"/>
      <c r="I48" s="26"/>
      <c r="J48" s="26"/>
      <c r="K48" s="26"/>
      <c r="L48" s="36"/>
    </row>
    <row r="49" spans="1:12" x14ac:dyDescent="0.3">
      <c r="A49" s="92"/>
      <c r="B49" s="92"/>
      <c r="C49" s="28">
        <v>1.88</v>
      </c>
      <c r="D49" s="28"/>
      <c r="E49" s="28"/>
      <c r="F49" s="28"/>
      <c r="G49" s="28"/>
      <c r="H49" s="28"/>
      <c r="I49" s="28"/>
      <c r="J49" s="28"/>
      <c r="K49" s="28"/>
      <c r="L49" s="70"/>
    </row>
    <row r="50" spans="1:12" ht="28.8" customHeight="1" x14ac:dyDescent="0.3">
      <c r="A50" s="93" t="s">
        <v>156</v>
      </c>
      <c r="B50" s="85" t="s">
        <v>71</v>
      </c>
      <c r="C50" s="27">
        <v>2</v>
      </c>
      <c r="D50" s="27">
        <v>47</v>
      </c>
      <c r="E50" s="27">
        <v>4</v>
      </c>
      <c r="F50" s="27">
        <v>6</v>
      </c>
      <c r="G50" s="27">
        <v>51</v>
      </c>
      <c r="H50" s="27">
        <v>48</v>
      </c>
      <c r="I50" s="27">
        <v>10</v>
      </c>
      <c r="L50" s="69"/>
    </row>
    <row r="51" spans="1:12" x14ac:dyDescent="0.3">
      <c r="A51" s="89"/>
      <c r="B51" s="86"/>
      <c r="C51" s="26" t="str">
        <f>IF(C50="","",IF(ISERROR(VLOOKUP(C50,Athletes!$A:$B,2,FALSE)),"?",VLOOKUP(C50,Athletes!$A:$B,2,FALSE)))</f>
        <v>Amelia Dorrington</v>
      </c>
      <c r="D51" s="26" t="str">
        <f>IF(D50="","",IF(ISERROR(VLOOKUP(D50,Athletes!$A:$B,2,FALSE)),"?",VLOOKUP(D50,Athletes!$A:$B,2,FALSE)))</f>
        <v>Adanna Anah</v>
      </c>
      <c r="E51" s="26" t="str">
        <f>IF(E50="","",IF(ISERROR(VLOOKUP(E50,Athletes!$A:$B,2,FALSE)),"?",VLOOKUP(E50,Athletes!$A:$B,2,FALSE)))</f>
        <v>Skye Widdows</v>
      </c>
      <c r="F51" s="26" t="str">
        <f>IF(F50="","",IF(ISERROR(VLOOKUP(F50,Athletes!$A:$B,2,FALSE)),"?",VLOOKUP(F50,Athletes!$A:$B,2,FALSE)))</f>
        <v>Klara  Novak-Wightman</v>
      </c>
      <c r="G51" s="26" t="str">
        <f>IF(G50="","",IF(ISERROR(VLOOKUP(G50,Athletes!$A:$B,2,FALSE)),"?",VLOOKUP(G50,Athletes!$A:$B,2,FALSE)))</f>
        <v>Amelie Whitehouse</v>
      </c>
      <c r="H51" s="26" t="str">
        <f>IF(H50="","",IF(ISERROR(VLOOKUP(H50,Athletes!$A:$B,2,FALSE)),"?",VLOOKUP(H50,Athletes!$A:$B,2,FALSE)))</f>
        <v>Ella Clark</v>
      </c>
      <c r="I51" s="26" t="str">
        <f>IF(I50="","",IF(ISERROR(VLOOKUP(I50,Athletes!$A:$B,2,FALSE)),"?",VLOOKUP(I50,Athletes!$A:$B,2,FALSE)))</f>
        <v>Lily Sole</v>
      </c>
      <c r="L51" s="36" t="str">
        <f>IF(L50="","",IF(ISERROR(VLOOKUP(L50,Athletes!$A:$B,2,FALSE)),"?",VLOOKUP(L50,Athletes!$A:$B,2,FALSE)))</f>
        <v/>
      </c>
    </row>
    <row r="52" spans="1:12" x14ac:dyDescent="0.3">
      <c r="A52" s="89"/>
      <c r="B52" s="86"/>
      <c r="C52" s="26" t="str">
        <f>IF(C50="","",IF(ISERROR(VLOOKUP(C50,Athletes!$A:$C,3,FALSE)),"?",VLOOKUP(C50,Athletes!$A:$C,3,FALSE)))</f>
        <v>Brighton</v>
      </c>
      <c r="D52" s="26" t="str">
        <f>IF(D50="","",IF(ISERROR(VLOOKUP(D50,Athletes!$A:$C,3,FALSE)),"?",VLOOKUP(D50,Athletes!$A:$C,3,FALSE)))</f>
        <v>Crawley</v>
      </c>
      <c r="E52" s="26" t="str">
        <f>IF(E50="","",IF(ISERROR(VLOOKUP(E50,Athletes!$A:$C,3,FALSE)),"?",VLOOKUP(E50,Athletes!$A:$C,3,FALSE)))</f>
        <v>Brighton</v>
      </c>
      <c r="F52" s="26" t="str">
        <f>IF(F50="","",IF(ISERROR(VLOOKUP(F50,Athletes!$A:$C,3,FALSE)),"?",VLOOKUP(F50,Athletes!$A:$C,3,FALSE)))</f>
        <v>Brighton</v>
      </c>
      <c r="G52" s="26" t="str">
        <f>IF(G50="","",IF(ISERROR(VLOOKUP(G50,Athletes!$A:$C,3,FALSE)),"?",VLOOKUP(G50,Athletes!$A:$C,3,FALSE)))</f>
        <v>Crawley</v>
      </c>
      <c r="H52" s="26" t="str">
        <f>IF(H50="","",IF(ISERROR(VLOOKUP(H50,Athletes!$A:$C,3,FALSE)),"?",VLOOKUP(H50,Athletes!$A:$C,3,FALSE)))</f>
        <v>Crawley</v>
      </c>
      <c r="I52" s="26" t="str">
        <f>IF(I50="","",IF(ISERROR(VLOOKUP(I50,Athletes!$A:$C,3,FALSE)),"?",VLOOKUP(I50,Athletes!$A:$C,3,FALSE)))</f>
        <v>Brighton</v>
      </c>
      <c r="L52" s="36"/>
    </row>
    <row r="53" spans="1:12" x14ac:dyDescent="0.3">
      <c r="A53" s="89"/>
      <c r="B53" s="92"/>
      <c r="C53" s="28">
        <v>51</v>
      </c>
      <c r="D53" s="28">
        <v>51</v>
      </c>
      <c r="E53" s="28">
        <v>49</v>
      </c>
      <c r="F53" s="28">
        <v>48</v>
      </c>
      <c r="G53" s="28">
        <v>45</v>
      </c>
      <c r="H53" s="28">
        <v>42</v>
      </c>
      <c r="I53" s="28">
        <v>38</v>
      </c>
      <c r="J53" s="82"/>
      <c r="K53" s="82"/>
      <c r="L53" s="70"/>
    </row>
    <row r="54" spans="1:12" x14ac:dyDescent="0.3">
      <c r="A54" s="89"/>
      <c r="B54" s="85" t="s">
        <v>70</v>
      </c>
      <c r="C54" s="27">
        <v>46</v>
      </c>
      <c r="D54" s="27">
        <v>45</v>
      </c>
      <c r="E54" s="27">
        <v>17</v>
      </c>
      <c r="F54" s="27">
        <v>43</v>
      </c>
      <c r="G54" s="27">
        <v>41</v>
      </c>
      <c r="H54" s="27"/>
      <c r="I54" s="27"/>
      <c r="J54" s="27"/>
      <c r="K54" s="27"/>
      <c r="L54" s="69"/>
    </row>
    <row r="55" spans="1:12" x14ac:dyDescent="0.3">
      <c r="A55" s="89"/>
      <c r="B55" s="86"/>
      <c r="C55" s="26" t="str">
        <f>IF(C54="","",IF(ISERROR(VLOOKUP(C54,Athletes!$A:$B,2,FALSE)),"?",VLOOKUP(C54,Athletes!$A:$B,2,FALSE)))</f>
        <v>Alfie Prior</v>
      </c>
      <c r="D55" s="26" t="str">
        <f>IF(D54="","",IF(ISERROR(VLOOKUP(D54,Athletes!$A:$B,2,FALSE)),"?",VLOOKUP(D54,Athletes!$A:$B,2,FALSE)))</f>
        <v>Aaron Legrain</v>
      </c>
      <c r="E55" s="26" t="str">
        <f>IF(E54="","",IF(ISERROR(VLOOKUP(E54,Athletes!$A:$B,2,FALSE)),"?",VLOOKUP(E54,Athletes!$A:$B,2,FALSE)))</f>
        <v>Dylan Marini</v>
      </c>
      <c r="F55" s="26" t="str">
        <f>IF(F54="","",IF(ISERROR(VLOOKUP(F54,Athletes!$A:$B,2,FALSE)),"?",VLOOKUP(F54,Athletes!$A:$B,2,FALSE)))</f>
        <v>Charlie Coleman</v>
      </c>
      <c r="G55" s="26" t="str">
        <f>IF(G54="","",IF(ISERROR(VLOOKUP(G54,Athletes!$A:$B,2,FALSE)),"?",VLOOKUP(G54,Athletes!$A:$B,2,FALSE)))</f>
        <v>Oliver Aylward</v>
      </c>
      <c r="H55" s="26" t="str">
        <f>IF(H54="","",IF(ISERROR(VLOOKUP(H54,Athletes!$A:$B,2,FALSE)),"?",VLOOKUP(H54,Athletes!$A:$B,2,FALSE)))</f>
        <v/>
      </c>
      <c r="I55" s="26" t="str">
        <f>IF(I54="","",IF(ISERROR(VLOOKUP(I54,Athletes!$A:$B,2,FALSE)),"?",VLOOKUP(I54,Athletes!$A:$B,2,FALSE)))</f>
        <v/>
      </c>
      <c r="J55" s="26" t="str">
        <f>IF(J54="","",IF(ISERROR(VLOOKUP(J54,Athletes!$A:$B,2,FALSE)),"?",VLOOKUP(J54,Athletes!$A:$B,2,FALSE)))</f>
        <v/>
      </c>
      <c r="K55" s="26" t="str">
        <f>IF(K54="","",IF(ISERROR(VLOOKUP(K54,Athletes!$A:$B,2,FALSE)),"?",VLOOKUP(K54,Athletes!$A:$B,2,FALSE)))</f>
        <v/>
      </c>
      <c r="L55" s="36" t="str">
        <f>IF(L54="","",IF(ISERROR(VLOOKUP(L54,Athletes!$A:$B,2,FALSE)),"?",VLOOKUP(L54,Athletes!$A:$B,2,FALSE)))</f>
        <v/>
      </c>
    </row>
    <row r="56" spans="1:12" x14ac:dyDescent="0.3">
      <c r="A56" s="89"/>
      <c r="B56" s="86"/>
      <c r="C56" s="26" t="str">
        <f>IF(C54="","",IF(ISERROR(VLOOKUP(C54,Athletes!$A:$C,3,FALSE)),"?",VLOOKUP(C54,Athletes!$A:$C,3,FALSE)))</f>
        <v>Crawley</v>
      </c>
      <c r="D56" s="26" t="str">
        <f>IF(D54="","",IF(ISERROR(VLOOKUP(D54,Athletes!$A:$C,3,FALSE)),"?",VLOOKUP(D54,Athletes!$A:$C,3,FALSE)))</f>
        <v>Crawley</v>
      </c>
      <c r="E56" s="26" t="str">
        <f>IF(E54="","",IF(ISERROR(VLOOKUP(E54,Athletes!$A:$C,3,FALSE)),"?",VLOOKUP(E54,Athletes!$A:$C,3,FALSE)))</f>
        <v>Brighton</v>
      </c>
      <c r="F56" s="26" t="str">
        <f>IF(F54="","",IF(ISERROR(VLOOKUP(F54,Athletes!$A:$C,3,FALSE)),"?",VLOOKUP(F54,Athletes!$A:$C,3,FALSE)))</f>
        <v>Crawley</v>
      </c>
      <c r="G56" s="26" t="str">
        <f>IF(G54="","",IF(ISERROR(VLOOKUP(G54,Athletes!$A:$C,3,FALSE)),"?",VLOOKUP(G54,Athletes!$A:$C,3,FALSE)))</f>
        <v>Crawley</v>
      </c>
      <c r="H56" s="26"/>
      <c r="I56" s="26"/>
      <c r="J56" s="26"/>
      <c r="K56" s="26"/>
      <c r="L56" s="36"/>
    </row>
    <row r="57" spans="1:12" x14ac:dyDescent="0.3">
      <c r="A57" s="89"/>
      <c r="B57" s="92"/>
      <c r="C57" s="28">
        <v>47</v>
      </c>
      <c r="D57" s="28">
        <v>45</v>
      </c>
      <c r="E57" s="28">
        <v>41</v>
      </c>
      <c r="F57" s="28">
        <v>32</v>
      </c>
      <c r="G57" s="28"/>
      <c r="H57" s="28"/>
      <c r="I57" s="28"/>
      <c r="J57" s="28"/>
      <c r="K57" s="28"/>
      <c r="L57" s="70"/>
    </row>
    <row r="58" spans="1:12" x14ac:dyDescent="0.3">
      <c r="A58" s="89"/>
      <c r="B58" s="85" t="s">
        <v>73</v>
      </c>
      <c r="C58" s="27"/>
      <c r="D58" s="27"/>
      <c r="E58" s="27"/>
      <c r="F58" s="27"/>
      <c r="G58" s="27"/>
      <c r="H58" s="27"/>
      <c r="I58" s="27"/>
      <c r="J58" s="27"/>
      <c r="K58" s="27"/>
      <c r="L58" s="69"/>
    </row>
    <row r="59" spans="1:12" x14ac:dyDescent="0.3">
      <c r="A59" s="89"/>
      <c r="B59" s="86"/>
      <c r="C59" s="26" t="str">
        <f>IF(C58="","",IF(ISERROR(VLOOKUP(C58,Athletes!$A:$B,2,FALSE)),"?",VLOOKUP(C58,Athletes!$A:$B,2,FALSE)))</f>
        <v/>
      </c>
      <c r="D59" s="26" t="str">
        <f>IF(D58="","",IF(ISERROR(VLOOKUP(D58,Athletes!$A:$B,2,FALSE)),"?",VLOOKUP(D58,Athletes!$A:$B,2,FALSE)))</f>
        <v/>
      </c>
      <c r="E59" s="26" t="str">
        <f>IF(E58="","",IF(ISERROR(VLOOKUP(E58,Athletes!$A:$B,2,FALSE)),"?",VLOOKUP(E58,Athletes!$A:$B,2,FALSE)))</f>
        <v/>
      </c>
      <c r="F59" s="26" t="str">
        <f>IF(F58="","",IF(ISERROR(VLOOKUP(F58,Athletes!$A:$B,2,FALSE)),"?",VLOOKUP(F58,Athletes!$A:$B,2,FALSE)))</f>
        <v/>
      </c>
      <c r="G59" s="26" t="str">
        <f>IF(G58="","",IF(ISERROR(VLOOKUP(G58,Athletes!$A:$B,2,FALSE)),"?",VLOOKUP(G58,Athletes!$A:$B,2,FALSE)))</f>
        <v/>
      </c>
      <c r="H59" s="26" t="str">
        <f>IF(H58="","",IF(ISERROR(VLOOKUP(H58,Athletes!$A:$B,2,FALSE)),"?",VLOOKUP(H58,Athletes!$A:$B,2,FALSE)))</f>
        <v/>
      </c>
      <c r="I59" s="26" t="str">
        <f>IF(I58="","",IF(ISERROR(VLOOKUP(I58,Athletes!$A:$B,2,FALSE)),"?",VLOOKUP(I58,Athletes!$A:$B,2,FALSE)))</f>
        <v/>
      </c>
      <c r="J59" s="26" t="str">
        <f>IF(J58="","",IF(ISERROR(VLOOKUP(J58,Athletes!$A:$B,2,FALSE)),"?",VLOOKUP(J58,Athletes!$A:$B,2,FALSE)))</f>
        <v/>
      </c>
      <c r="K59" s="26" t="str">
        <f>IF(K58="","",IF(ISERROR(VLOOKUP(K58,Athletes!$A:$B,2,FALSE)),"?",VLOOKUP(K58,Athletes!$A:$B,2,FALSE)))</f>
        <v/>
      </c>
      <c r="L59" s="36" t="str">
        <f>IF(L58="","",IF(ISERROR(VLOOKUP(L58,Athletes!$A:$B,2,FALSE)),"?",VLOOKUP(L58,Athletes!$A:$B,2,FALSE)))</f>
        <v/>
      </c>
    </row>
    <row r="60" spans="1:12" x14ac:dyDescent="0.3">
      <c r="A60" s="89"/>
      <c r="B60" s="86"/>
      <c r="C60" s="26" t="str">
        <f>IF(C58="","",IF(ISERROR(VLOOKUP(C58,Athletes!$A:$C,3,FALSE)),"?",VLOOKUP(C58,Athletes!$A:$C,3,FALSE)))</f>
        <v/>
      </c>
      <c r="D60" s="26"/>
      <c r="E60" s="26"/>
      <c r="F60" s="26"/>
      <c r="G60" s="26"/>
      <c r="H60" s="26"/>
      <c r="I60" s="26"/>
      <c r="J60" s="26"/>
      <c r="K60" s="26"/>
      <c r="L60" s="36"/>
    </row>
    <row r="61" spans="1:12" x14ac:dyDescent="0.3">
      <c r="A61" s="89"/>
      <c r="B61" s="92"/>
      <c r="C61" s="28"/>
      <c r="D61" s="28"/>
      <c r="E61" s="28"/>
      <c r="F61" s="28"/>
      <c r="G61" s="28"/>
      <c r="H61" s="28"/>
      <c r="I61" s="28"/>
      <c r="J61" s="28"/>
      <c r="K61" s="28"/>
      <c r="L61" s="70"/>
    </row>
    <row r="62" spans="1:12" x14ac:dyDescent="0.3">
      <c r="A62" s="89"/>
      <c r="B62" s="85" t="s">
        <v>72</v>
      </c>
      <c r="C62" s="27"/>
      <c r="D62" s="27"/>
      <c r="E62" s="27"/>
      <c r="F62" s="27"/>
      <c r="G62" s="27"/>
      <c r="H62" s="27"/>
      <c r="I62" s="27"/>
      <c r="J62" s="27"/>
      <c r="K62" s="27"/>
      <c r="L62" s="69"/>
    </row>
    <row r="63" spans="1:12" x14ac:dyDescent="0.3">
      <c r="A63" s="89"/>
      <c r="B63" s="86"/>
      <c r="C63" s="26" t="str">
        <f>IF(C62="","",IF(ISERROR(VLOOKUP(C62,Athletes!$A:$B,2,FALSE)),"?",VLOOKUP(C62,Athletes!$A:$B,2,FALSE)))</f>
        <v/>
      </c>
      <c r="D63" s="26" t="str">
        <f>IF(D62="","",IF(ISERROR(VLOOKUP(D62,Athletes!$A:$B,2,FALSE)),"?",VLOOKUP(D62,Athletes!$A:$B,2,FALSE)))</f>
        <v/>
      </c>
      <c r="E63" s="26" t="str">
        <f>IF(E62="","",IF(ISERROR(VLOOKUP(E62,Athletes!$A:$B,2,FALSE)),"?",VLOOKUP(E62,Athletes!$A:$B,2,FALSE)))</f>
        <v/>
      </c>
      <c r="F63" s="26" t="str">
        <f>IF(F62="","",IF(ISERROR(VLOOKUP(F62,Athletes!$A:$B,2,FALSE)),"?",VLOOKUP(F62,Athletes!$A:$B,2,FALSE)))</f>
        <v/>
      </c>
      <c r="G63" s="26" t="str">
        <f>IF(G62="","",IF(ISERROR(VLOOKUP(G62,Athletes!$A:$B,2,FALSE)),"?",VLOOKUP(G62,Athletes!$A:$B,2,FALSE)))</f>
        <v/>
      </c>
      <c r="H63" s="26" t="str">
        <f>IF(H62="","",IF(ISERROR(VLOOKUP(H62,Athletes!$A:$B,2,FALSE)),"?",VLOOKUP(H62,Athletes!$A:$B,2,FALSE)))</f>
        <v/>
      </c>
      <c r="I63" s="26" t="str">
        <f>IF(I62="","",IF(ISERROR(VLOOKUP(I62,Athletes!$A:$B,2,FALSE)),"?",VLOOKUP(I62,Athletes!$A:$B,2,FALSE)))</f>
        <v/>
      </c>
      <c r="J63" s="26" t="str">
        <f>IF(J62="","",IF(ISERROR(VLOOKUP(J62,Athletes!$A:$B,2,FALSE)),"?",VLOOKUP(J62,Athletes!$A:$B,2,FALSE)))</f>
        <v/>
      </c>
      <c r="K63" s="26" t="str">
        <f>IF(K62="","",IF(ISERROR(VLOOKUP(K62,Athletes!$A:$B,2,FALSE)),"?",VLOOKUP(K62,Athletes!$A:$B,2,FALSE)))</f>
        <v/>
      </c>
      <c r="L63" s="36" t="str">
        <f>IF(L62="","",IF(ISERROR(VLOOKUP(L62,Athletes!$A:$B,2,FALSE)),"?",VLOOKUP(L62,Athletes!$A:$B,2,FALSE)))</f>
        <v/>
      </c>
    </row>
    <row r="64" spans="1:12" x14ac:dyDescent="0.3">
      <c r="A64" s="89"/>
      <c r="B64" s="86"/>
      <c r="C64" s="26" t="str">
        <f>IF(C62="","",IF(ISERROR(VLOOKUP(C62,Athletes!$A:$C,3,FALSE)),"?",VLOOKUP(C62,Athletes!$A:$C,3,FALSE)))</f>
        <v/>
      </c>
      <c r="D64" s="26"/>
      <c r="E64" s="26"/>
      <c r="F64" s="26"/>
      <c r="G64" s="26"/>
      <c r="H64" s="26"/>
      <c r="I64" s="26"/>
      <c r="J64" s="26"/>
      <c r="K64" s="26"/>
      <c r="L64" s="36"/>
    </row>
    <row r="65" spans="1:12" x14ac:dyDescent="0.3">
      <c r="A65" s="89"/>
      <c r="B65" s="92"/>
      <c r="C65" s="28"/>
      <c r="D65" s="28"/>
      <c r="E65" s="28"/>
      <c r="F65" s="28"/>
      <c r="G65" s="28"/>
      <c r="H65" s="28"/>
      <c r="I65" s="28"/>
      <c r="J65" s="28"/>
      <c r="K65" s="28"/>
      <c r="L65" s="70"/>
    </row>
    <row r="66" spans="1:12" x14ac:dyDescent="0.3">
      <c r="A66" s="89"/>
      <c r="B66" s="85" t="s">
        <v>74</v>
      </c>
      <c r="C66" s="27"/>
      <c r="D66" s="27"/>
      <c r="E66" s="27"/>
      <c r="F66" s="27"/>
      <c r="G66" s="27"/>
      <c r="H66" s="27"/>
      <c r="I66" s="27"/>
      <c r="J66" s="27"/>
      <c r="K66" s="27"/>
      <c r="L66" s="69"/>
    </row>
    <row r="67" spans="1:12" x14ac:dyDescent="0.3">
      <c r="A67" s="89"/>
      <c r="B67" s="86"/>
      <c r="C67" s="26" t="str">
        <f>IF(C66="","",IF(ISERROR(VLOOKUP(C66,Athletes!$A:$B,2,FALSE)),"?",VLOOKUP(C66,Athletes!$A:$B,2,FALSE)))</f>
        <v/>
      </c>
      <c r="D67" s="26" t="str">
        <f>IF(D66="","",IF(ISERROR(VLOOKUP(D66,Athletes!$A:$B,2,FALSE)),"?",VLOOKUP(D66,Athletes!$A:$B,2,FALSE)))</f>
        <v/>
      </c>
      <c r="E67" s="26" t="str">
        <f>IF(E66="","",IF(ISERROR(VLOOKUP(E66,Athletes!$A:$B,2,FALSE)),"?",VLOOKUP(E66,Athletes!$A:$B,2,FALSE)))</f>
        <v/>
      </c>
      <c r="F67" s="26" t="str">
        <f>IF(F66="","",IF(ISERROR(VLOOKUP(F66,Athletes!$A:$B,2,FALSE)),"?",VLOOKUP(F66,Athletes!$A:$B,2,FALSE)))</f>
        <v/>
      </c>
      <c r="G67" s="26" t="str">
        <f>IF(G66="","",IF(ISERROR(VLOOKUP(G66,Athletes!$A:$B,2,FALSE)),"?",VLOOKUP(G66,Athletes!$A:$B,2,FALSE)))</f>
        <v/>
      </c>
      <c r="H67" s="26" t="str">
        <f>IF(H66="","",IF(ISERROR(VLOOKUP(H66,Athletes!$A:$B,2,FALSE)),"?",VLOOKUP(H66,Athletes!$A:$B,2,FALSE)))</f>
        <v/>
      </c>
      <c r="I67" s="26" t="str">
        <f>IF(I66="","",IF(ISERROR(VLOOKUP(I66,Athletes!$A:$B,2,FALSE)),"?",VLOOKUP(I66,Athletes!$A:$B,2,FALSE)))</f>
        <v/>
      </c>
      <c r="J67" s="26" t="str">
        <f>IF(J66="","",IF(ISERROR(VLOOKUP(J66,Athletes!$A:$B,2,FALSE)),"?",VLOOKUP(J66,Athletes!$A:$B,2,FALSE)))</f>
        <v/>
      </c>
      <c r="K67" s="26" t="str">
        <f>IF(K66="","",IF(ISERROR(VLOOKUP(K66,Athletes!$A:$B,2,FALSE)),"?",VLOOKUP(K66,Athletes!$A:$B,2,FALSE)))</f>
        <v/>
      </c>
      <c r="L67" s="36" t="str">
        <f>IF(L66="","",IF(ISERROR(VLOOKUP(L66,Athletes!$A:$B,2,FALSE)),"?",VLOOKUP(L66,Athletes!$A:$B,2,FALSE)))</f>
        <v/>
      </c>
    </row>
    <row r="68" spans="1:12" x14ac:dyDescent="0.3">
      <c r="A68" s="89"/>
      <c r="B68" s="86"/>
      <c r="C68" s="26" t="str">
        <f>IF(C66="","",IF(ISERROR(VLOOKUP(C66,Athletes!$A:$C,3,FALSE)),"?",VLOOKUP(C66,Athletes!$A:$C,3,FALSE)))</f>
        <v/>
      </c>
      <c r="D68" s="26"/>
      <c r="E68" s="26"/>
      <c r="F68" s="26"/>
      <c r="G68" s="26"/>
      <c r="H68" s="26"/>
      <c r="I68" s="26"/>
      <c r="J68" s="26"/>
      <c r="K68" s="26"/>
      <c r="L68" s="36"/>
    </row>
    <row r="69" spans="1:12" x14ac:dyDescent="0.3">
      <c r="A69" s="89"/>
      <c r="B69" s="92"/>
      <c r="C69" s="28"/>
      <c r="D69" s="28"/>
      <c r="E69" s="28"/>
      <c r="F69" s="28"/>
      <c r="G69" s="28"/>
      <c r="H69" s="28"/>
      <c r="I69" s="28"/>
      <c r="J69" s="28"/>
      <c r="K69" s="28"/>
      <c r="L69" s="70"/>
    </row>
    <row r="70" spans="1:12" x14ac:dyDescent="0.3">
      <c r="A70" s="89"/>
      <c r="B70" s="85" t="s">
        <v>75</v>
      </c>
      <c r="C70" s="27">
        <v>72</v>
      </c>
      <c r="D70" s="27">
        <v>71</v>
      </c>
      <c r="E70" s="27"/>
      <c r="F70" s="27"/>
      <c r="G70" s="27"/>
      <c r="H70" s="27"/>
      <c r="I70" s="27"/>
      <c r="J70" s="27"/>
      <c r="K70" s="27"/>
      <c r="L70" s="69"/>
    </row>
    <row r="71" spans="1:12" x14ac:dyDescent="0.3">
      <c r="A71" s="89"/>
      <c r="B71" s="86"/>
      <c r="C71" s="26" t="str">
        <f>IF(C70="","",IF(ISERROR(VLOOKUP(C70,Athletes!$A:$B,2,FALSE)),"?",VLOOKUP(C70,Athletes!$A:$B,2,FALSE)))</f>
        <v>Callum Ware</v>
      </c>
      <c r="D71" s="26" t="str">
        <f>IF(D70="","",IF(ISERROR(VLOOKUP(D70,Athletes!$A:$B,2,FALSE)),"?",VLOOKUP(D70,Athletes!$A:$B,2,FALSE)))</f>
        <v>Joseph Mountain</v>
      </c>
      <c r="E71" s="26" t="str">
        <f>IF(E70="","",IF(ISERROR(VLOOKUP(E70,Athletes!$A:$B,2,FALSE)),"?",VLOOKUP(E70,Athletes!$A:$B,2,FALSE)))</f>
        <v/>
      </c>
      <c r="F71" s="26" t="str">
        <f>IF(F70="","",IF(ISERROR(VLOOKUP(F70,Athletes!$A:$B,2,FALSE)),"?",VLOOKUP(F70,Athletes!$A:$B,2,FALSE)))</f>
        <v/>
      </c>
      <c r="G71" s="26" t="str">
        <f>IF(G70="","",IF(ISERROR(VLOOKUP(G70,Athletes!$A:$B,2,FALSE)),"?",VLOOKUP(G70,Athletes!$A:$B,2,FALSE)))</f>
        <v/>
      </c>
      <c r="H71" s="26" t="str">
        <f>IF(H70="","",IF(ISERROR(VLOOKUP(H70,Athletes!$A:$B,2,FALSE)),"?",VLOOKUP(H70,Athletes!$A:$B,2,FALSE)))</f>
        <v/>
      </c>
      <c r="I71" s="26" t="str">
        <f>IF(I70="","",IF(ISERROR(VLOOKUP(I70,Athletes!$A:$B,2,FALSE)),"?",VLOOKUP(I70,Athletes!$A:$B,2,FALSE)))</f>
        <v/>
      </c>
      <c r="J71" s="26" t="str">
        <f>IF(J70="","",IF(ISERROR(VLOOKUP(J70,Athletes!$A:$B,2,FALSE)),"?",VLOOKUP(J70,Athletes!$A:$B,2,FALSE)))</f>
        <v/>
      </c>
      <c r="K71" s="26" t="str">
        <f>IF(K70="","",IF(ISERROR(VLOOKUP(K70,Athletes!$A:$B,2,FALSE)),"?",VLOOKUP(K70,Athletes!$A:$B,2,FALSE)))</f>
        <v/>
      </c>
      <c r="L71" s="36" t="str">
        <f>IF(L70="","",IF(ISERROR(VLOOKUP(L70,Athletes!$A:$B,2,FALSE)),"?",VLOOKUP(L70,Athletes!$A:$B,2,FALSE)))</f>
        <v/>
      </c>
    </row>
    <row r="72" spans="1:12" x14ac:dyDescent="0.3">
      <c r="A72" s="89"/>
      <c r="B72" s="86"/>
      <c r="C72" s="26" t="str">
        <f>IF(C70="","",IF(ISERROR(VLOOKUP(C70,Athletes!$A:$C,3,FALSE)),"?",VLOOKUP(C70,Athletes!$A:$C,3,FALSE)))</f>
        <v>Crawley</v>
      </c>
      <c r="D72" s="26" t="str">
        <f>IF(D70="","",IF(ISERROR(VLOOKUP(D70,Athletes!$A:$C,3,FALSE)),"?",VLOOKUP(D70,Athletes!$A:$C,3,FALSE)))</f>
        <v>Crawley</v>
      </c>
      <c r="E72" s="26"/>
      <c r="F72" s="26"/>
      <c r="G72" s="26"/>
      <c r="H72" s="26"/>
      <c r="I72" s="26"/>
      <c r="J72" s="26"/>
      <c r="K72" s="26"/>
      <c r="L72" s="36"/>
    </row>
    <row r="73" spans="1:12" x14ac:dyDescent="0.3">
      <c r="A73" s="90"/>
      <c r="B73" s="92"/>
      <c r="C73" s="28">
        <v>63</v>
      </c>
      <c r="D73" s="28"/>
      <c r="E73" s="28"/>
      <c r="F73" s="28"/>
      <c r="G73" s="28"/>
      <c r="H73" s="28"/>
      <c r="I73" s="28"/>
      <c r="J73" s="28"/>
      <c r="K73" s="28"/>
      <c r="L73" s="70"/>
    </row>
  </sheetData>
  <mergeCells count="22">
    <mergeCell ref="B70:B73"/>
    <mergeCell ref="A50:A73"/>
    <mergeCell ref="B50:B53"/>
    <mergeCell ref="B54:B57"/>
    <mergeCell ref="B58:B61"/>
    <mergeCell ref="B62:B65"/>
    <mergeCell ref="B66:B69"/>
    <mergeCell ref="A26:A49"/>
    <mergeCell ref="B6:B9"/>
    <mergeCell ref="A2:A13"/>
    <mergeCell ref="B42:B45"/>
    <mergeCell ref="B46:B49"/>
    <mergeCell ref="B30:B33"/>
    <mergeCell ref="B34:B37"/>
    <mergeCell ref="B38:B41"/>
    <mergeCell ref="B22:B25"/>
    <mergeCell ref="B26:B29"/>
    <mergeCell ref="A14:A25"/>
    <mergeCell ref="B2:B5"/>
    <mergeCell ref="B10:B13"/>
    <mergeCell ref="B14:B17"/>
    <mergeCell ref="B18:B21"/>
  </mergeCells>
  <pageMargins left="0.70866141732283472" right="0.70866141732283472" top="1.1417322834645669" bottom="1.1417322834645669" header="0.74803149606299213" footer="0.74803149606299213"/>
  <pageSetup paperSize="9" scale="66" fitToWidth="0" fitToHeight="2" orientation="landscape" r:id="rId1"/>
  <headerFooter alignWithMargins="0"/>
  <rowBreaks count="1" manualBreakCount="1">
    <brk id="4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301"/>
  <sheetViews>
    <sheetView workbookViewId="0">
      <pane ySplit="1" topLeftCell="A68" activePane="bottomLeft" state="frozen"/>
      <selection pane="bottomLeft" activeCell="B242" sqref="B242"/>
    </sheetView>
  </sheetViews>
  <sheetFormatPr defaultRowHeight="14.4" x14ac:dyDescent="0.3"/>
  <cols>
    <col min="1" max="1" width="6.69921875" style="12" bestFit="1" customWidth="1"/>
    <col min="2" max="2" width="18" style="76" bestFit="1" customWidth="1"/>
    <col min="3" max="3" width="8.69921875" style="12"/>
  </cols>
  <sheetData>
    <row r="1" spans="1:3" x14ac:dyDescent="0.3">
      <c r="A1" s="22" t="s">
        <v>52</v>
      </c>
      <c r="B1" s="22" t="s">
        <v>155</v>
      </c>
      <c r="C1" s="22" t="s">
        <v>53</v>
      </c>
    </row>
    <row r="2" spans="1:3" x14ac:dyDescent="0.3">
      <c r="A2" s="14">
        <v>1</v>
      </c>
      <c r="B2" s="80" t="s">
        <v>264</v>
      </c>
      <c r="C2" s="13" t="s">
        <v>54</v>
      </c>
    </row>
    <row r="3" spans="1:3" x14ac:dyDescent="0.3">
      <c r="A3" s="14">
        <v>2</v>
      </c>
      <c r="B3" s="80" t="s">
        <v>265</v>
      </c>
      <c r="C3" s="13" t="s">
        <v>54</v>
      </c>
    </row>
    <row r="4" spans="1:3" x14ac:dyDescent="0.3">
      <c r="A4" s="14">
        <v>3</v>
      </c>
      <c r="B4" s="80" t="s">
        <v>266</v>
      </c>
      <c r="C4" s="13" t="s">
        <v>54</v>
      </c>
    </row>
    <row r="5" spans="1:3" x14ac:dyDescent="0.3">
      <c r="A5" s="14">
        <v>4</v>
      </c>
      <c r="B5" s="80" t="s">
        <v>267</v>
      </c>
      <c r="C5" s="13" t="s">
        <v>54</v>
      </c>
    </row>
    <row r="6" spans="1:3" x14ac:dyDescent="0.3">
      <c r="A6" s="14">
        <v>5</v>
      </c>
      <c r="B6" s="80" t="s">
        <v>268</v>
      </c>
      <c r="C6" s="13" t="s">
        <v>54</v>
      </c>
    </row>
    <row r="7" spans="1:3" x14ac:dyDescent="0.3">
      <c r="A7" s="14">
        <v>6</v>
      </c>
      <c r="B7" s="80" t="s">
        <v>269</v>
      </c>
      <c r="C7" s="13" t="s">
        <v>54</v>
      </c>
    </row>
    <row r="8" spans="1:3" x14ac:dyDescent="0.3">
      <c r="A8" s="14">
        <v>7</v>
      </c>
      <c r="B8" s="80" t="s">
        <v>270</v>
      </c>
      <c r="C8" s="13" t="s">
        <v>54</v>
      </c>
    </row>
    <row r="9" spans="1:3" x14ac:dyDescent="0.3">
      <c r="A9" s="14">
        <v>8</v>
      </c>
      <c r="B9" s="80" t="s">
        <v>271</v>
      </c>
      <c r="C9" s="13" t="s">
        <v>54</v>
      </c>
    </row>
    <row r="10" spans="1:3" x14ac:dyDescent="0.3">
      <c r="A10" s="14">
        <v>9</v>
      </c>
      <c r="B10" s="80" t="s">
        <v>272</v>
      </c>
      <c r="C10" s="13" t="s">
        <v>54</v>
      </c>
    </row>
    <row r="11" spans="1:3" x14ac:dyDescent="0.3">
      <c r="A11" s="14">
        <v>10</v>
      </c>
      <c r="B11" s="80" t="s">
        <v>273</v>
      </c>
      <c r="C11" s="13" t="s">
        <v>54</v>
      </c>
    </row>
    <row r="12" spans="1:3" x14ac:dyDescent="0.3">
      <c r="A12" s="14">
        <v>11</v>
      </c>
      <c r="B12" s="80" t="s">
        <v>274</v>
      </c>
      <c r="C12" s="13" t="s">
        <v>54</v>
      </c>
    </row>
    <row r="13" spans="1:3" x14ac:dyDescent="0.3">
      <c r="A13" s="14">
        <v>12</v>
      </c>
      <c r="B13" s="80" t="s">
        <v>275</v>
      </c>
      <c r="C13" s="13" t="s">
        <v>54</v>
      </c>
    </row>
    <row r="14" spans="1:3" x14ac:dyDescent="0.3">
      <c r="A14" s="14">
        <v>13</v>
      </c>
      <c r="B14" s="80" t="s">
        <v>276</v>
      </c>
      <c r="C14" s="13" t="s">
        <v>54</v>
      </c>
    </row>
    <row r="15" spans="1:3" x14ac:dyDescent="0.3">
      <c r="A15" s="14">
        <v>14</v>
      </c>
      <c r="B15" s="80" t="s">
        <v>277</v>
      </c>
      <c r="C15" s="13" t="s">
        <v>54</v>
      </c>
    </row>
    <row r="16" spans="1:3" x14ac:dyDescent="0.3">
      <c r="A16" s="14">
        <v>15</v>
      </c>
      <c r="B16" s="80" t="s">
        <v>278</v>
      </c>
      <c r="C16" s="13" t="s">
        <v>54</v>
      </c>
    </row>
    <row r="17" spans="1:3" x14ac:dyDescent="0.3">
      <c r="A17" s="14">
        <v>16</v>
      </c>
      <c r="B17" s="80" t="s">
        <v>279</v>
      </c>
      <c r="C17" s="13" t="s">
        <v>54</v>
      </c>
    </row>
    <row r="18" spans="1:3" x14ac:dyDescent="0.3">
      <c r="A18" s="14">
        <v>17</v>
      </c>
      <c r="B18" s="80" t="s">
        <v>280</v>
      </c>
      <c r="C18" s="13" t="s">
        <v>54</v>
      </c>
    </row>
    <row r="19" spans="1:3" x14ac:dyDescent="0.3">
      <c r="A19" s="14">
        <v>18</v>
      </c>
      <c r="B19" s="80" t="s">
        <v>211</v>
      </c>
      <c r="C19" s="13" t="s">
        <v>54</v>
      </c>
    </row>
    <row r="20" spans="1:3" x14ac:dyDescent="0.3">
      <c r="A20" s="14">
        <v>19</v>
      </c>
      <c r="B20" s="80" t="s">
        <v>211</v>
      </c>
      <c r="C20" s="13" t="s">
        <v>54</v>
      </c>
    </row>
    <row r="21" spans="1:3" x14ac:dyDescent="0.3">
      <c r="A21" s="14">
        <v>20</v>
      </c>
      <c r="B21" s="80" t="s">
        <v>281</v>
      </c>
      <c r="C21" s="13" t="s">
        <v>54</v>
      </c>
    </row>
    <row r="22" spans="1:3" x14ac:dyDescent="0.3">
      <c r="A22" s="14">
        <v>21</v>
      </c>
      <c r="B22" s="80" t="s">
        <v>282</v>
      </c>
      <c r="C22" s="13" t="s">
        <v>54</v>
      </c>
    </row>
    <row r="23" spans="1:3" x14ac:dyDescent="0.3">
      <c r="A23" s="14">
        <v>22</v>
      </c>
      <c r="B23" s="80" t="s">
        <v>283</v>
      </c>
      <c r="C23" s="13" t="s">
        <v>54</v>
      </c>
    </row>
    <row r="24" spans="1:3" x14ac:dyDescent="0.3">
      <c r="A24" s="14">
        <v>23</v>
      </c>
      <c r="B24" s="80" t="s">
        <v>211</v>
      </c>
      <c r="C24" s="13" t="s">
        <v>54</v>
      </c>
    </row>
    <row r="25" spans="1:3" x14ac:dyDescent="0.3">
      <c r="A25" s="14">
        <v>24</v>
      </c>
      <c r="B25" s="80" t="s">
        <v>284</v>
      </c>
      <c r="C25" s="13" t="s">
        <v>54</v>
      </c>
    </row>
    <row r="26" spans="1:3" x14ac:dyDescent="0.3">
      <c r="A26" s="14">
        <v>25</v>
      </c>
      <c r="B26" s="80" t="s">
        <v>285</v>
      </c>
      <c r="C26" s="13" t="s">
        <v>54</v>
      </c>
    </row>
    <row r="27" spans="1:3" x14ac:dyDescent="0.3">
      <c r="A27" s="14">
        <v>26</v>
      </c>
      <c r="B27" s="80" t="s">
        <v>286</v>
      </c>
      <c r="C27" s="13" t="s">
        <v>54</v>
      </c>
    </row>
    <row r="28" spans="1:3" x14ac:dyDescent="0.3">
      <c r="A28" s="14">
        <v>27</v>
      </c>
      <c r="B28" s="80" t="s">
        <v>211</v>
      </c>
      <c r="C28" s="13" t="s">
        <v>54</v>
      </c>
    </row>
    <row r="29" spans="1:3" x14ac:dyDescent="0.3">
      <c r="A29" s="14">
        <v>28</v>
      </c>
      <c r="B29" s="80" t="s">
        <v>211</v>
      </c>
      <c r="C29" s="13" t="s">
        <v>54</v>
      </c>
    </row>
    <row r="30" spans="1:3" x14ac:dyDescent="0.3">
      <c r="A30" s="14">
        <v>29</v>
      </c>
      <c r="B30" s="80" t="s">
        <v>287</v>
      </c>
      <c r="C30" s="13" t="s">
        <v>54</v>
      </c>
    </row>
    <row r="31" spans="1:3" x14ac:dyDescent="0.3">
      <c r="A31" s="14">
        <v>30</v>
      </c>
      <c r="B31" s="80" t="s">
        <v>288</v>
      </c>
      <c r="C31" s="13" t="s">
        <v>54</v>
      </c>
    </row>
    <row r="32" spans="1:3" x14ac:dyDescent="0.3">
      <c r="A32" s="14">
        <v>31</v>
      </c>
      <c r="B32" s="80" t="s">
        <v>289</v>
      </c>
      <c r="C32" s="13" t="s">
        <v>54</v>
      </c>
    </row>
    <row r="33" spans="1:3" x14ac:dyDescent="0.3">
      <c r="A33" s="14">
        <v>32</v>
      </c>
      <c r="B33" s="80" t="s">
        <v>290</v>
      </c>
      <c r="C33" s="13" t="s">
        <v>54</v>
      </c>
    </row>
    <row r="34" spans="1:3" x14ac:dyDescent="0.3">
      <c r="A34" s="14">
        <v>33</v>
      </c>
      <c r="B34" s="80" t="s">
        <v>291</v>
      </c>
      <c r="C34" s="13" t="s">
        <v>54</v>
      </c>
    </row>
    <row r="35" spans="1:3" x14ac:dyDescent="0.3">
      <c r="A35" s="14">
        <v>34</v>
      </c>
      <c r="B35" s="80" t="s">
        <v>211</v>
      </c>
      <c r="C35" s="13" t="s">
        <v>54</v>
      </c>
    </row>
    <row r="36" spans="1:3" x14ac:dyDescent="0.3">
      <c r="A36" s="14">
        <v>35</v>
      </c>
      <c r="B36" s="80" t="s">
        <v>292</v>
      </c>
      <c r="C36" s="13" t="s">
        <v>54</v>
      </c>
    </row>
    <row r="37" spans="1:3" x14ac:dyDescent="0.3">
      <c r="A37" s="14">
        <v>36</v>
      </c>
      <c r="B37" s="80" t="s">
        <v>293</v>
      </c>
      <c r="C37" s="13" t="s">
        <v>54</v>
      </c>
    </row>
    <row r="38" spans="1:3" x14ac:dyDescent="0.3">
      <c r="A38" s="14">
        <v>37</v>
      </c>
      <c r="B38" s="80" t="s">
        <v>294</v>
      </c>
      <c r="C38" s="13" t="s">
        <v>54</v>
      </c>
    </row>
    <row r="39" spans="1:3" x14ac:dyDescent="0.3">
      <c r="A39" s="14">
        <v>38</v>
      </c>
      <c r="B39" s="80" t="s">
        <v>295</v>
      </c>
      <c r="C39" s="13" t="s">
        <v>54</v>
      </c>
    </row>
    <row r="40" spans="1:3" x14ac:dyDescent="0.3">
      <c r="A40" s="14">
        <v>39</v>
      </c>
      <c r="B40" s="80" t="s">
        <v>296</v>
      </c>
      <c r="C40" s="13" t="s">
        <v>54</v>
      </c>
    </row>
    <row r="41" spans="1:3" x14ac:dyDescent="0.3">
      <c r="A41" s="14">
        <v>40</v>
      </c>
      <c r="B41" s="80" t="s">
        <v>297</v>
      </c>
      <c r="C41" s="13" t="s">
        <v>55</v>
      </c>
    </row>
    <row r="42" spans="1:3" x14ac:dyDescent="0.3">
      <c r="A42" s="14">
        <v>41</v>
      </c>
      <c r="B42" s="13" t="s">
        <v>79</v>
      </c>
      <c r="C42" s="13" t="s">
        <v>55</v>
      </c>
    </row>
    <row r="43" spans="1:3" x14ac:dyDescent="0.3">
      <c r="A43" s="14">
        <v>42</v>
      </c>
      <c r="B43" s="13" t="s">
        <v>236</v>
      </c>
      <c r="C43" s="13" t="s">
        <v>55</v>
      </c>
    </row>
    <row r="44" spans="1:3" x14ac:dyDescent="0.3">
      <c r="A44" s="14">
        <v>43</v>
      </c>
      <c r="B44" s="13" t="s">
        <v>80</v>
      </c>
      <c r="C44" s="13" t="s">
        <v>55</v>
      </c>
    </row>
    <row r="45" spans="1:3" x14ac:dyDescent="0.3">
      <c r="A45" s="14">
        <v>44</v>
      </c>
      <c r="B45" s="13" t="s">
        <v>81</v>
      </c>
      <c r="C45" s="13" t="s">
        <v>55</v>
      </c>
    </row>
    <row r="46" spans="1:3" x14ac:dyDescent="0.3">
      <c r="A46" s="14">
        <v>45</v>
      </c>
      <c r="B46" s="13" t="s">
        <v>82</v>
      </c>
      <c r="C46" s="13" t="s">
        <v>55</v>
      </c>
    </row>
    <row r="47" spans="1:3" x14ac:dyDescent="0.3">
      <c r="A47" s="14">
        <v>46</v>
      </c>
      <c r="B47" s="13" t="s">
        <v>83</v>
      </c>
      <c r="C47" s="13" t="s">
        <v>55</v>
      </c>
    </row>
    <row r="48" spans="1:3" x14ac:dyDescent="0.3">
      <c r="A48" s="14">
        <v>47</v>
      </c>
      <c r="B48" s="13" t="s">
        <v>84</v>
      </c>
      <c r="C48" s="13" t="s">
        <v>55</v>
      </c>
    </row>
    <row r="49" spans="1:3" x14ac:dyDescent="0.3">
      <c r="A49" s="14">
        <v>48</v>
      </c>
      <c r="B49" s="13" t="s">
        <v>85</v>
      </c>
      <c r="C49" s="13" t="s">
        <v>55</v>
      </c>
    </row>
    <row r="50" spans="1:3" x14ac:dyDescent="0.3">
      <c r="A50" s="14">
        <v>49</v>
      </c>
      <c r="B50" s="13" t="s">
        <v>86</v>
      </c>
      <c r="C50" s="13" t="s">
        <v>55</v>
      </c>
    </row>
    <row r="51" spans="1:3" x14ac:dyDescent="0.3">
      <c r="A51" s="14">
        <v>50</v>
      </c>
      <c r="B51" s="13" t="s">
        <v>237</v>
      </c>
      <c r="C51" s="13" t="s">
        <v>55</v>
      </c>
    </row>
    <row r="52" spans="1:3" x14ac:dyDescent="0.3">
      <c r="A52" s="14">
        <v>51</v>
      </c>
      <c r="B52" s="13" t="s">
        <v>238</v>
      </c>
      <c r="C52" s="13" t="s">
        <v>55</v>
      </c>
    </row>
    <row r="53" spans="1:3" x14ac:dyDescent="0.3">
      <c r="A53" s="14">
        <v>52</v>
      </c>
      <c r="B53" s="13" t="s">
        <v>239</v>
      </c>
      <c r="C53" s="13" t="s">
        <v>55</v>
      </c>
    </row>
    <row r="54" spans="1:3" x14ac:dyDescent="0.3">
      <c r="A54" s="14">
        <v>53</v>
      </c>
      <c r="B54" s="13" t="s">
        <v>96</v>
      </c>
      <c r="C54" s="13" t="s">
        <v>55</v>
      </c>
    </row>
    <row r="55" spans="1:3" x14ac:dyDescent="0.3">
      <c r="A55" s="14">
        <v>54</v>
      </c>
      <c r="B55" s="13" t="s">
        <v>93</v>
      </c>
      <c r="C55" s="13" t="s">
        <v>55</v>
      </c>
    </row>
    <row r="56" spans="1:3" x14ac:dyDescent="0.3">
      <c r="A56" s="14">
        <v>55</v>
      </c>
      <c r="B56" s="13" t="s">
        <v>88</v>
      </c>
      <c r="C56" s="13" t="s">
        <v>55</v>
      </c>
    </row>
    <row r="57" spans="1:3" x14ac:dyDescent="0.3">
      <c r="A57" s="14">
        <v>56</v>
      </c>
      <c r="B57" s="13" t="s">
        <v>240</v>
      </c>
      <c r="C57" s="13" t="s">
        <v>55</v>
      </c>
    </row>
    <row r="58" spans="1:3" x14ac:dyDescent="0.3">
      <c r="A58" s="14">
        <v>57</v>
      </c>
      <c r="B58" s="13" t="s">
        <v>89</v>
      </c>
      <c r="C58" s="13" t="s">
        <v>55</v>
      </c>
    </row>
    <row r="59" spans="1:3" x14ac:dyDescent="0.3">
      <c r="A59" s="14">
        <v>58</v>
      </c>
      <c r="B59" s="13" t="s">
        <v>91</v>
      </c>
      <c r="C59" s="13" t="s">
        <v>55</v>
      </c>
    </row>
    <row r="60" spans="1:3" x14ac:dyDescent="0.3">
      <c r="A60" s="14">
        <v>59</v>
      </c>
      <c r="B60" s="13" t="s">
        <v>95</v>
      </c>
      <c r="C60" s="13" t="s">
        <v>55</v>
      </c>
    </row>
    <row r="61" spans="1:3" x14ac:dyDescent="0.3">
      <c r="A61" s="14">
        <v>60</v>
      </c>
      <c r="B61" s="13" t="s">
        <v>241</v>
      </c>
      <c r="C61" s="13" t="s">
        <v>55</v>
      </c>
    </row>
    <row r="62" spans="1:3" x14ac:dyDescent="0.3">
      <c r="A62" s="14">
        <v>61</v>
      </c>
      <c r="B62" s="13" t="s">
        <v>94</v>
      </c>
      <c r="C62" s="13" t="s">
        <v>55</v>
      </c>
    </row>
    <row r="63" spans="1:3" x14ac:dyDescent="0.3">
      <c r="A63" s="14">
        <v>62</v>
      </c>
      <c r="B63" s="13" t="s">
        <v>97</v>
      </c>
      <c r="C63" s="13" t="s">
        <v>55</v>
      </c>
    </row>
    <row r="64" spans="1:3" x14ac:dyDescent="0.3">
      <c r="A64" s="14">
        <v>63</v>
      </c>
      <c r="B64" s="13" t="s">
        <v>87</v>
      </c>
      <c r="C64" s="13" t="s">
        <v>55</v>
      </c>
    </row>
    <row r="65" spans="1:3" x14ac:dyDescent="0.3">
      <c r="A65" s="14">
        <v>64</v>
      </c>
      <c r="B65" s="13" t="s">
        <v>242</v>
      </c>
      <c r="C65" s="13" t="s">
        <v>55</v>
      </c>
    </row>
    <row r="66" spans="1:3" x14ac:dyDescent="0.3">
      <c r="A66" s="14">
        <v>65</v>
      </c>
      <c r="B66" s="13" t="s">
        <v>90</v>
      </c>
      <c r="C66" s="13" t="s">
        <v>55</v>
      </c>
    </row>
    <row r="67" spans="1:3" x14ac:dyDescent="0.3">
      <c r="A67" s="14">
        <v>66</v>
      </c>
      <c r="B67" s="13" t="s">
        <v>92</v>
      </c>
      <c r="C67" s="13" t="s">
        <v>55</v>
      </c>
    </row>
    <row r="68" spans="1:3" x14ac:dyDescent="0.3">
      <c r="A68" s="14">
        <v>67</v>
      </c>
      <c r="B68" s="13" t="s">
        <v>98</v>
      </c>
      <c r="C68" s="13" t="s">
        <v>55</v>
      </c>
    </row>
    <row r="69" spans="1:3" x14ac:dyDescent="0.3">
      <c r="A69" s="14">
        <v>68</v>
      </c>
      <c r="B69" s="13" t="s">
        <v>99</v>
      </c>
      <c r="C69" s="13" t="s">
        <v>55</v>
      </c>
    </row>
    <row r="70" spans="1:3" x14ac:dyDescent="0.3">
      <c r="A70" s="14">
        <v>69</v>
      </c>
      <c r="B70" s="13" t="s">
        <v>100</v>
      </c>
      <c r="C70" s="13" t="s">
        <v>55</v>
      </c>
    </row>
    <row r="71" spans="1:3" x14ac:dyDescent="0.3">
      <c r="A71" s="14">
        <v>70</v>
      </c>
      <c r="B71" s="13" t="s">
        <v>101</v>
      </c>
      <c r="C71" s="13" t="s">
        <v>55</v>
      </c>
    </row>
    <row r="72" spans="1:3" x14ac:dyDescent="0.3">
      <c r="A72" s="14">
        <v>71</v>
      </c>
      <c r="B72" s="13" t="s">
        <v>243</v>
      </c>
      <c r="C72" s="13" t="s">
        <v>55</v>
      </c>
    </row>
    <row r="73" spans="1:3" x14ac:dyDescent="0.3">
      <c r="A73" s="14">
        <v>72</v>
      </c>
      <c r="B73" s="13" t="s">
        <v>102</v>
      </c>
      <c r="C73" s="13" t="s">
        <v>55</v>
      </c>
    </row>
    <row r="74" spans="1:3" x14ac:dyDescent="0.3">
      <c r="A74" s="14">
        <v>73</v>
      </c>
      <c r="B74" s="13" t="s">
        <v>244</v>
      </c>
      <c r="C74" s="13" t="s">
        <v>55</v>
      </c>
    </row>
    <row r="75" spans="1:3" x14ac:dyDescent="0.3">
      <c r="A75" s="14">
        <v>74</v>
      </c>
      <c r="B75" s="13" t="s">
        <v>103</v>
      </c>
      <c r="C75" s="13" t="s">
        <v>55</v>
      </c>
    </row>
    <row r="76" spans="1:3" x14ac:dyDescent="0.3">
      <c r="A76" s="14">
        <v>75</v>
      </c>
      <c r="B76" s="13" t="s">
        <v>245</v>
      </c>
      <c r="C76" s="13" t="s">
        <v>55</v>
      </c>
    </row>
    <row r="77" spans="1:3" x14ac:dyDescent="0.3">
      <c r="A77" s="14">
        <v>76</v>
      </c>
      <c r="B77" s="13" t="s">
        <v>104</v>
      </c>
      <c r="C77" s="13" t="s">
        <v>55</v>
      </c>
    </row>
    <row r="78" spans="1:3" x14ac:dyDescent="0.3">
      <c r="A78" s="14">
        <v>77</v>
      </c>
      <c r="B78" s="13" t="s">
        <v>246</v>
      </c>
      <c r="C78" s="13" t="s">
        <v>55</v>
      </c>
    </row>
    <row r="79" spans="1:3" x14ac:dyDescent="0.3">
      <c r="A79" s="14">
        <v>78</v>
      </c>
      <c r="B79" s="13" t="s">
        <v>105</v>
      </c>
      <c r="C79" s="13" t="s">
        <v>55</v>
      </c>
    </row>
    <row r="80" spans="1:3" x14ac:dyDescent="0.3">
      <c r="A80" s="14">
        <v>79</v>
      </c>
      <c r="B80" s="13" t="s">
        <v>247</v>
      </c>
      <c r="C80" s="13" t="s">
        <v>55</v>
      </c>
    </row>
    <row r="81" spans="1:3" x14ac:dyDescent="0.3">
      <c r="A81" s="14">
        <v>80</v>
      </c>
      <c r="B81" s="13" t="s">
        <v>248</v>
      </c>
      <c r="C81" s="13" t="s">
        <v>55</v>
      </c>
    </row>
    <row r="82" spans="1:3" x14ac:dyDescent="0.3">
      <c r="A82" s="14">
        <v>81</v>
      </c>
      <c r="B82" s="14"/>
      <c r="C82" s="13" t="s">
        <v>56</v>
      </c>
    </row>
    <row r="83" spans="1:3" x14ac:dyDescent="0.3">
      <c r="A83" s="14">
        <v>82</v>
      </c>
      <c r="B83" s="77" t="s">
        <v>249</v>
      </c>
      <c r="C83" s="13" t="s">
        <v>56</v>
      </c>
    </row>
    <row r="84" spans="1:3" x14ac:dyDescent="0.3">
      <c r="A84" s="14">
        <v>83</v>
      </c>
      <c r="B84" s="77" t="s">
        <v>256</v>
      </c>
      <c r="C84" s="13" t="s">
        <v>56</v>
      </c>
    </row>
    <row r="85" spans="1:3" x14ac:dyDescent="0.3">
      <c r="A85" s="14">
        <v>84</v>
      </c>
      <c r="B85" s="14"/>
      <c r="C85" s="13" t="s">
        <v>56</v>
      </c>
    </row>
    <row r="86" spans="1:3" x14ac:dyDescent="0.3">
      <c r="A86" s="14">
        <v>85</v>
      </c>
      <c r="B86" s="77" t="s">
        <v>250</v>
      </c>
      <c r="C86" s="13" t="s">
        <v>56</v>
      </c>
    </row>
    <row r="87" spans="1:3" x14ac:dyDescent="0.3">
      <c r="A87" s="14">
        <v>86</v>
      </c>
      <c r="B87" s="77" t="s">
        <v>253</v>
      </c>
      <c r="C87" s="13" t="s">
        <v>56</v>
      </c>
    </row>
    <row r="88" spans="1:3" x14ac:dyDescent="0.3">
      <c r="A88" s="14">
        <v>87</v>
      </c>
      <c r="B88" s="77" t="s">
        <v>106</v>
      </c>
      <c r="C88" s="13" t="s">
        <v>56</v>
      </c>
    </row>
    <row r="89" spans="1:3" x14ac:dyDescent="0.3">
      <c r="A89" s="14">
        <v>88</v>
      </c>
      <c r="B89" s="77" t="s">
        <v>254</v>
      </c>
      <c r="C89" s="13" t="s">
        <v>56</v>
      </c>
    </row>
    <row r="90" spans="1:3" x14ac:dyDescent="0.3">
      <c r="A90" s="14">
        <v>89</v>
      </c>
      <c r="B90" s="77" t="s">
        <v>255</v>
      </c>
      <c r="C90" s="13" t="s">
        <v>56</v>
      </c>
    </row>
    <row r="91" spans="1:3" x14ac:dyDescent="0.3">
      <c r="A91" s="14">
        <v>90</v>
      </c>
      <c r="B91" s="77" t="s">
        <v>107</v>
      </c>
      <c r="C91" s="13" t="s">
        <v>56</v>
      </c>
    </row>
    <row r="92" spans="1:3" x14ac:dyDescent="0.3">
      <c r="A92" s="14">
        <v>91</v>
      </c>
      <c r="B92" s="77" t="s">
        <v>252</v>
      </c>
      <c r="C92" s="13" t="s">
        <v>56</v>
      </c>
    </row>
    <row r="93" spans="1:3" x14ac:dyDescent="0.3">
      <c r="A93" s="14">
        <v>92</v>
      </c>
      <c r="B93" s="14"/>
      <c r="C93" s="13" t="s">
        <v>56</v>
      </c>
    </row>
    <row r="94" spans="1:3" x14ac:dyDescent="0.3">
      <c r="A94" s="14">
        <v>93</v>
      </c>
      <c r="B94" s="14"/>
      <c r="C94" s="13" t="s">
        <v>56</v>
      </c>
    </row>
    <row r="95" spans="1:3" x14ac:dyDescent="0.3">
      <c r="A95" s="14">
        <v>94</v>
      </c>
      <c r="B95" s="14"/>
      <c r="C95" s="13" t="s">
        <v>56</v>
      </c>
    </row>
    <row r="96" spans="1:3" x14ac:dyDescent="0.3">
      <c r="A96" s="14">
        <v>95</v>
      </c>
      <c r="B96" s="14"/>
      <c r="C96" s="13" t="s">
        <v>56</v>
      </c>
    </row>
    <row r="97" spans="1:3" x14ac:dyDescent="0.3">
      <c r="A97" s="14">
        <v>96</v>
      </c>
      <c r="B97" s="14"/>
      <c r="C97" s="13" t="s">
        <v>56</v>
      </c>
    </row>
    <row r="98" spans="1:3" x14ac:dyDescent="0.3">
      <c r="A98" s="14">
        <v>97</v>
      </c>
      <c r="B98" s="14"/>
      <c r="C98" s="13" t="s">
        <v>56</v>
      </c>
    </row>
    <row r="99" spans="1:3" x14ac:dyDescent="0.3">
      <c r="A99" s="14">
        <v>98</v>
      </c>
      <c r="B99" s="14"/>
      <c r="C99" s="13" t="s">
        <v>56</v>
      </c>
    </row>
    <row r="100" spans="1:3" x14ac:dyDescent="0.3">
      <c r="A100" s="14">
        <v>99</v>
      </c>
      <c r="B100" s="14"/>
      <c r="C100" s="13" t="s">
        <v>56</v>
      </c>
    </row>
    <row r="101" spans="1:3" x14ac:dyDescent="0.3">
      <c r="A101" s="14">
        <v>100</v>
      </c>
      <c r="B101" s="14"/>
      <c r="C101" s="13" t="s">
        <v>56</v>
      </c>
    </row>
    <row r="102" spans="1:3" x14ac:dyDescent="0.3">
      <c r="A102" s="14">
        <v>101</v>
      </c>
      <c r="B102" s="14"/>
      <c r="C102" s="13" t="s">
        <v>56</v>
      </c>
    </row>
    <row r="103" spans="1:3" x14ac:dyDescent="0.3">
      <c r="A103" s="14">
        <v>102</v>
      </c>
      <c r="B103" s="14"/>
      <c r="C103" s="13" t="s">
        <v>56</v>
      </c>
    </row>
    <row r="104" spans="1:3" x14ac:dyDescent="0.3">
      <c r="A104" s="14">
        <v>103</v>
      </c>
      <c r="B104" s="77" t="s">
        <v>251</v>
      </c>
      <c r="C104" s="13" t="s">
        <v>56</v>
      </c>
    </row>
    <row r="105" spans="1:3" x14ac:dyDescent="0.3">
      <c r="A105" s="14">
        <v>104</v>
      </c>
      <c r="B105" s="14"/>
      <c r="C105" s="13" t="s">
        <v>56</v>
      </c>
    </row>
    <row r="106" spans="1:3" x14ac:dyDescent="0.3">
      <c r="A106" s="14">
        <v>105</v>
      </c>
      <c r="B106" s="14"/>
      <c r="C106" s="13" t="s">
        <v>56</v>
      </c>
    </row>
    <row r="107" spans="1:3" x14ac:dyDescent="0.3">
      <c r="A107" s="14">
        <v>106</v>
      </c>
      <c r="B107" s="14"/>
      <c r="C107" s="13" t="s">
        <v>56</v>
      </c>
    </row>
    <row r="108" spans="1:3" x14ac:dyDescent="0.3">
      <c r="A108" s="14">
        <v>107</v>
      </c>
      <c r="B108" s="14"/>
      <c r="C108" s="13" t="s">
        <v>56</v>
      </c>
    </row>
    <row r="109" spans="1:3" x14ac:dyDescent="0.3">
      <c r="A109" s="14">
        <v>108</v>
      </c>
      <c r="B109" s="14"/>
      <c r="C109" s="13" t="s">
        <v>56</v>
      </c>
    </row>
    <row r="110" spans="1:3" x14ac:dyDescent="0.3">
      <c r="A110" s="14">
        <v>109</v>
      </c>
      <c r="B110" s="14"/>
      <c r="C110" s="13" t="s">
        <v>56</v>
      </c>
    </row>
    <row r="111" spans="1:3" x14ac:dyDescent="0.3">
      <c r="A111" s="14">
        <v>110</v>
      </c>
      <c r="B111" s="14"/>
      <c r="C111" s="13" t="s">
        <v>56</v>
      </c>
    </row>
    <row r="112" spans="1:3" x14ac:dyDescent="0.3">
      <c r="A112" s="14">
        <v>111</v>
      </c>
      <c r="B112" s="14"/>
      <c r="C112" s="13" t="s">
        <v>56</v>
      </c>
    </row>
    <row r="113" spans="1:3" x14ac:dyDescent="0.3">
      <c r="A113" s="14">
        <v>112</v>
      </c>
      <c r="B113" s="14"/>
      <c r="C113" s="13" t="s">
        <v>56</v>
      </c>
    </row>
    <row r="114" spans="1:3" x14ac:dyDescent="0.3">
      <c r="A114" s="14">
        <v>113</v>
      </c>
      <c r="B114" s="14"/>
      <c r="C114" s="13" t="s">
        <v>56</v>
      </c>
    </row>
    <row r="115" spans="1:3" x14ac:dyDescent="0.3">
      <c r="A115" s="14">
        <v>114</v>
      </c>
      <c r="B115" s="14"/>
      <c r="C115" s="13" t="s">
        <v>56</v>
      </c>
    </row>
    <row r="116" spans="1:3" x14ac:dyDescent="0.3">
      <c r="A116" s="14">
        <v>115</v>
      </c>
      <c r="B116" s="14"/>
      <c r="C116" s="13" t="s">
        <v>56</v>
      </c>
    </row>
    <row r="117" spans="1:3" x14ac:dyDescent="0.3">
      <c r="A117" s="14">
        <v>116</v>
      </c>
      <c r="B117" s="14"/>
      <c r="C117" s="13" t="s">
        <v>56</v>
      </c>
    </row>
    <row r="118" spans="1:3" x14ac:dyDescent="0.3">
      <c r="A118" s="14">
        <v>117</v>
      </c>
      <c r="B118" s="14"/>
      <c r="C118" s="13" t="s">
        <v>56</v>
      </c>
    </row>
    <row r="119" spans="1:3" x14ac:dyDescent="0.3">
      <c r="A119" s="14">
        <v>118</v>
      </c>
      <c r="B119" s="14"/>
      <c r="C119" s="13" t="s">
        <v>56</v>
      </c>
    </row>
    <row r="120" spans="1:3" x14ac:dyDescent="0.3">
      <c r="A120" s="14">
        <v>119</v>
      </c>
      <c r="B120" s="14"/>
      <c r="C120" s="13" t="s">
        <v>56</v>
      </c>
    </row>
    <row r="121" spans="1:3" x14ac:dyDescent="0.3">
      <c r="A121" s="14">
        <v>120</v>
      </c>
      <c r="B121" s="14"/>
      <c r="C121" s="13" t="s">
        <v>56</v>
      </c>
    </row>
    <row r="122" spans="1:3" x14ac:dyDescent="0.3">
      <c r="A122" s="14">
        <v>121</v>
      </c>
      <c r="B122" s="14"/>
      <c r="C122" s="13" t="s">
        <v>57</v>
      </c>
    </row>
    <row r="123" spans="1:3" x14ac:dyDescent="0.3">
      <c r="A123" s="14">
        <v>122</v>
      </c>
      <c r="B123" s="77" t="s">
        <v>108</v>
      </c>
      <c r="C123" s="13" t="s">
        <v>57</v>
      </c>
    </row>
    <row r="124" spans="1:3" x14ac:dyDescent="0.3">
      <c r="A124" s="14">
        <v>123</v>
      </c>
      <c r="B124" s="77" t="s">
        <v>109</v>
      </c>
      <c r="C124" s="13" t="s">
        <v>57</v>
      </c>
    </row>
    <row r="125" spans="1:3" x14ac:dyDescent="0.3">
      <c r="A125" s="14">
        <v>124</v>
      </c>
      <c r="B125" s="77" t="s">
        <v>207</v>
      </c>
      <c r="C125" s="13" t="s">
        <v>57</v>
      </c>
    </row>
    <row r="126" spans="1:3" x14ac:dyDescent="0.3">
      <c r="A126" s="14">
        <v>125</v>
      </c>
      <c r="B126" s="77" t="s">
        <v>208</v>
      </c>
      <c r="C126" s="13" t="s">
        <v>57</v>
      </c>
    </row>
    <row r="127" spans="1:3" x14ac:dyDescent="0.3">
      <c r="A127" s="14">
        <v>126</v>
      </c>
      <c r="B127" s="77" t="s">
        <v>209</v>
      </c>
      <c r="C127" s="13" t="s">
        <v>57</v>
      </c>
    </row>
    <row r="128" spans="1:3" x14ac:dyDescent="0.3">
      <c r="A128" s="14">
        <v>127</v>
      </c>
      <c r="B128" s="77" t="s">
        <v>115</v>
      </c>
      <c r="C128" s="13" t="s">
        <v>57</v>
      </c>
    </row>
    <row r="129" spans="1:3" x14ac:dyDescent="0.3">
      <c r="A129" s="14">
        <v>128</v>
      </c>
      <c r="B129" s="77" t="s">
        <v>113</v>
      </c>
      <c r="C129" s="13" t="s">
        <v>57</v>
      </c>
    </row>
    <row r="130" spans="1:3" x14ac:dyDescent="0.3">
      <c r="A130" s="14">
        <v>129</v>
      </c>
      <c r="B130" s="77" t="s">
        <v>112</v>
      </c>
      <c r="C130" s="13" t="s">
        <v>57</v>
      </c>
    </row>
    <row r="131" spans="1:3" x14ac:dyDescent="0.3">
      <c r="A131" s="14">
        <v>130</v>
      </c>
      <c r="B131" s="77" t="s">
        <v>210</v>
      </c>
      <c r="C131" s="13" t="s">
        <v>57</v>
      </c>
    </row>
    <row r="132" spans="1:3" x14ac:dyDescent="0.3">
      <c r="A132" s="14">
        <v>131</v>
      </c>
      <c r="B132" s="77" t="s">
        <v>211</v>
      </c>
      <c r="C132" s="13" t="s">
        <v>57</v>
      </c>
    </row>
    <row r="133" spans="1:3" x14ac:dyDescent="0.3">
      <c r="A133" s="14">
        <v>132</v>
      </c>
      <c r="B133" s="77" t="s">
        <v>211</v>
      </c>
      <c r="C133" s="13" t="s">
        <v>57</v>
      </c>
    </row>
    <row r="134" spans="1:3" x14ac:dyDescent="0.3">
      <c r="A134" s="14">
        <v>133</v>
      </c>
      <c r="B134" s="77" t="s">
        <v>211</v>
      </c>
      <c r="C134" s="13" t="s">
        <v>57</v>
      </c>
    </row>
    <row r="135" spans="1:3" x14ac:dyDescent="0.3">
      <c r="A135" s="14">
        <v>134</v>
      </c>
      <c r="B135" s="77" t="s">
        <v>211</v>
      </c>
      <c r="C135" s="13" t="s">
        <v>57</v>
      </c>
    </row>
    <row r="136" spans="1:3" x14ac:dyDescent="0.3">
      <c r="A136" s="14">
        <v>135</v>
      </c>
      <c r="B136" s="76" t="s">
        <v>211</v>
      </c>
      <c r="C136" s="13" t="s">
        <v>57</v>
      </c>
    </row>
    <row r="137" spans="1:3" x14ac:dyDescent="0.3">
      <c r="A137" s="14">
        <v>136</v>
      </c>
      <c r="B137" s="77" t="s">
        <v>118</v>
      </c>
      <c r="C137" s="13" t="s">
        <v>57</v>
      </c>
    </row>
    <row r="138" spans="1:3" x14ac:dyDescent="0.3">
      <c r="A138" s="14">
        <v>137</v>
      </c>
      <c r="B138" s="77" t="s">
        <v>211</v>
      </c>
      <c r="C138" s="13" t="s">
        <v>57</v>
      </c>
    </row>
    <row r="139" spans="1:3" x14ac:dyDescent="0.3">
      <c r="A139" s="14">
        <v>138</v>
      </c>
      <c r="B139" s="77" t="s">
        <v>211</v>
      </c>
      <c r="C139" s="13" t="s">
        <v>57</v>
      </c>
    </row>
    <row r="140" spans="1:3" x14ac:dyDescent="0.3">
      <c r="A140" s="14">
        <v>139</v>
      </c>
      <c r="B140" s="77" t="s">
        <v>211</v>
      </c>
      <c r="C140" s="13" t="s">
        <v>57</v>
      </c>
    </row>
    <row r="141" spans="1:3" x14ac:dyDescent="0.3">
      <c r="A141" s="14">
        <v>140</v>
      </c>
      <c r="B141" s="77" t="s">
        <v>211</v>
      </c>
      <c r="C141" s="13" t="s">
        <v>57</v>
      </c>
    </row>
    <row r="142" spans="1:3" x14ac:dyDescent="0.3">
      <c r="A142" s="14">
        <v>141</v>
      </c>
      <c r="B142" s="77" t="s">
        <v>211</v>
      </c>
      <c r="C142" s="13" t="s">
        <v>57</v>
      </c>
    </row>
    <row r="143" spans="1:3" x14ac:dyDescent="0.3">
      <c r="A143" s="14">
        <v>142</v>
      </c>
      <c r="B143" s="77" t="s">
        <v>211</v>
      </c>
      <c r="C143" s="13" t="s">
        <v>57</v>
      </c>
    </row>
    <row r="144" spans="1:3" x14ac:dyDescent="0.3">
      <c r="A144" s="14">
        <v>143</v>
      </c>
      <c r="B144" s="77" t="s">
        <v>211</v>
      </c>
      <c r="C144" s="13" t="s">
        <v>57</v>
      </c>
    </row>
    <row r="145" spans="1:3" x14ac:dyDescent="0.3">
      <c r="A145" s="14">
        <v>144</v>
      </c>
      <c r="B145" s="77" t="s">
        <v>116</v>
      </c>
      <c r="C145" s="13" t="s">
        <v>57</v>
      </c>
    </row>
    <row r="146" spans="1:3" x14ac:dyDescent="0.3">
      <c r="A146" s="14">
        <v>145</v>
      </c>
      <c r="B146" s="76" t="s">
        <v>211</v>
      </c>
      <c r="C146" s="13" t="s">
        <v>57</v>
      </c>
    </row>
    <row r="147" spans="1:3" x14ac:dyDescent="0.3">
      <c r="A147" s="14">
        <v>146</v>
      </c>
      <c r="B147" s="77" t="s">
        <v>110</v>
      </c>
      <c r="C147" s="13" t="s">
        <v>57</v>
      </c>
    </row>
    <row r="148" spans="1:3" x14ac:dyDescent="0.3">
      <c r="A148" s="14">
        <v>147</v>
      </c>
      <c r="B148" s="77" t="s">
        <v>114</v>
      </c>
      <c r="C148" s="13" t="s">
        <v>57</v>
      </c>
    </row>
    <row r="149" spans="1:3" x14ac:dyDescent="0.3">
      <c r="A149" s="14">
        <v>148</v>
      </c>
      <c r="B149" s="77" t="s">
        <v>211</v>
      </c>
      <c r="C149" s="13" t="s">
        <v>57</v>
      </c>
    </row>
    <row r="150" spans="1:3" x14ac:dyDescent="0.3">
      <c r="A150" s="14">
        <v>149</v>
      </c>
      <c r="B150" s="76" t="s">
        <v>211</v>
      </c>
      <c r="C150" s="13" t="s">
        <v>57</v>
      </c>
    </row>
    <row r="151" spans="1:3" x14ac:dyDescent="0.3">
      <c r="A151" s="14">
        <v>150</v>
      </c>
      <c r="B151" s="77" t="s">
        <v>212</v>
      </c>
      <c r="C151" s="13" t="s">
        <v>57</v>
      </c>
    </row>
    <row r="152" spans="1:3" x14ac:dyDescent="0.3">
      <c r="A152" s="14">
        <v>151</v>
      </c>
      <c r="B152" s="77" t="s">
        <v>211</v>
      </c>
      <c r="C152" s="13" t="s">
        <v>57</v>
      </c>
    </row>
    <row r="153" spans="1:3" x14ac:dyDescent="0.3">
      <c r="A153" s="14">
        <v>152</v>
      </c>
      <c r="B153" s="77" t="s">
        <v>211</v>
      </c>
      <c r="C153" s="13" t="s">
        <v>57</v>
      </c>
    </row>
    <row r="154" spans="1:3" x14ac:dyDescent="0.3">
      <c r="A154" s="14">
        <v>153</v>
      </c>
      <c r="B154" s="77" t="s">
        <v>111</v>
      </c>
      <c r="C154" s="13" t="s">
        <v>57</v>
      </c>
    </row>
    <row r="155" spans="1:3" x14ac:dyDescent="0.3">
      <c r="A155" s="14">
        <v>154</v>
      </c>
      <c r="B155" s="77" t="s">
        <v>211</v>
      </c>
      <c r="C155" s="13" t="s">
        <v>57</v>
      </c>
    </row>
    <row r="156" spans="1:3" x14ac:dyDescent="0.3">
      <c r="A156" s="14">
        <v>155</v>
      </c>
      <c r="B156" s="77" t="s">
        <v>211</v>
      </c>
      <c r="C156" s="13" t="s">
        <v>57</v>
      </c>
    </row>
    <row r="157" spans="1:3" x14ac:dyDescent="0.3">
      <c r="A157" s="14">
        <v>156</v>
      </c>
      <c r="B157" s="77" t="s">
        <v>117</v>
      </c>
      <c r="C157" s="13" t="s">
        <v>57</v>
      </c>
    </row>
    <row r="158" spans="1:3" x14ac:dyDescent="0.3">
      <c r="A158" s="14">
        <v>157</v>
      </c>
      <c r="B158" s="77" t="s">
        <v>213</v>
      </c>
      <c r="C158" s="13" t="s">
        <v>57</v>
      </c>
    </row>
    <row r="159" spans="1:3" x14ac:dyDescent="0.3">
      <c r="A159" s="14">
        <v>158</v>
      </c>
      <c r="B159" s="77" t="s">
        <v>214</v>
      </c>
      <c r="C159" s="13" t="s">
        <v>57</v>
      </c>
    </row>
    <row r="160" spans="1:3" x14ac:dyDescent="0.3">
      <c r="A160" s="14">
        <v>159</v>
      </c>
      <c r="B160" s="77" t="s">
        <v>119</v>
      </c>
      <c r="C160" s="13" t="s">
        <v>57</v>
      </c>
    </row>
    <row r="161" spans="1:3" x14ac:dyDescent="0.3">
      <c r="A161" s="14">
        <v>160</v>
      </c>
      <c r="B161" s="77" t="s">
        <v>120</v>
      </c>
      <c r="C161" s="13" t="s">
        <v>57</v>
      </c>
    </row>
    <row r="162" spans="1:3" x14ac:dyDescent="0.3">
      <c r="A162" s="14">
        <v>161</v>
      </c>
      <c r="B162" s="14" t="s">
        <v>221</v>
      </c>
      <c r="C162" s="13" t="s">
        <v>58</v>
      </c>
    </row>
    <row r="163" spans="1:3" x14ac:dyDescent="0.3">
      <c r="A163" s="14">
        <v>162</v>
      </c>
      <c r="B163" s="14"/>
      <c r="C163" s="13" t="s">
        <v>58</v>
      </c>
    </row>
    <row r="164" spans="1:3" x14ac:dyDescent="0.3">
      <c r="A164" s="14">
        <v>163</v>
      </c>
      <c r="B164" s="14" t="s">
        <v>223</v>
      </c>
      <c r="C164" s="13" t="s">
        <v>58</v>
      </c>
    </row>
    <row r="165" spans="1:3" x14ac:dyDescent="0.3">
      <c r="A165" s="14">
        <v>164</v>
      </c>
      <c r="B165" s="14" t="s">
        <v>123</v>
      </c>
      <c r="C165" s="13" t="s">
        <v>58</v>
      </c>
    </row>
    <row r="166" spans="1:3" x14ac:dyDescent="0.3">
      <c r="A166" s="14">
        <v>165</v>
      </c>
      <c r="B166" s="14" t="s">
        <v>124</v>
      </c>
      <c r="C166" s="13" t="s">
        <v>58</v>
      </c>
    </row>
    <row r="167" spans="1:3" x14ac:dyDescent="0.3">
      <c r="A167" s="14">
        <v>166</v>
      </c>
      <c r="B167" s="14" t="s">
        <v>215</v>
      </c>
      <c r="C167" s="13" t="s">
        <v>58</v>
      </c>
    </row>
    <row r="168" spans="1:3" x14ac:dyDescent="0.3">
      <c r="A168" s="14">
        <v>167</v>
      </c>
      <c r="B168" s="14" t="s">
        <v>224</v>
      </c>
      <c r="C168" s="13" t="s">
        <v>58</v>
      </c>
    </row>
    <row r="169" spans="1:3" x14ac:dyDescent="0.3">
      <c r="A169" s="14">
        <v>168</v>
      </c>
      <c r="B169" s="14" t="s">
        <v>220</v>
      </c>
      <c r="C169" s="13" t="s">
        <v>58</v>
      </c>
    </row>
    <row r="170" spans="1:3" x14ac:dyDescent="0.3">
      <c r="A170" s="14">
        <v>169</v>
      </c>
      <c r="B170" s="14" t="s">
        <v>219</v>
      </c>
      <c r="C170" s="13" t="s">
        <v>58</v>
      </c>
    </row>
    <row r="171" spans="1:3" x14ac:dyDescent="0.3">
      <c r="A171" s="14">
        <v>170</v>
      </c>
      <c r="B171" s="14" t="s">
        <v>222</v>
      </c>
      <c r="C171" s="13" t="s">
        <v>58</v>
      </c>
    </row>
    <row r="172" spans="1:3" x14ac:dyDescent="0.3">
      <c r="A172" s="14">
        <v>171</v>
      </c>
      <c r="B172" s="14" t="s">
        <v>218</v>
      </c>
      <c r="C172" s="13" t="s">
        <v>58</v>
      </c>
    </row>
    <row r="173" spans="1:3" x14ac:dyDescent="0.3">
      <c r="A173" s="14">
        <v>172</v>
      </c>
      <c r="B173" s="14" t="s">
        <v>121</v>
      </c>
      <c r="C173" s="13" t="s">
        <v>58</v>
      </c>
    </row>
    <row r="174" spans="1:3" x14ac:dyDescent="0.3">
      <c r="A174" s="14">
        <v>173</v>
      </c>
      <c r="B174" s="14" t="s">
        <v>216</v>
      </c>
      <c r="C174" s="13" t="s">
        <v>58</v>
      </c>
    </row>
    <row r="175" spans="1:3" x14ac:dyDescent="0.3">
      <c r="A175" s="14">
        <v>174</v>
      </c>
      <c r="B175" s="14" t="s">
        <v>125</v>
      </c>
      <c r="C175" s="13" t="s">
        <v>58</v>
      </c>
    </row>
    <row r="176" spans="1:3" x14ac:dyDescent="0.3">
      <c r="A176" s="14">
        <v>175</v>
      </c>
      <c r="B176" s="14" t="s">
        <v>217</v>
      </c>
      <c r="C176" s="13" t="s">
        <v>58</v>
      </c>
    </row>
    <row r="177" spans="1:3" x14ac:dyDescent="0.3">
      <c r="A177" s="14">
        <v>176</v>
      </c>
      <c r="B177" s="14" t="s">
        <v>122</v>
      </c>
      <c r="C177" s="13" t="s">
        <v>58</v>
      </c>
    </row>
    <row r="178" spans="1:3" x14ac:dyDescent="0.3">
      <c r="A178" s="14">
        <v>177</v>
      </c>
      <c r="B178" s="14"/>
      <c r="C178" s="13" t="s">
        <v>58</v>
      </c>
    </row>
    <row r="179" spans="1:3" x14ac:dyDescent="0.3">
      <c r="A179" s="14">
        <v>178</v>
      </c>
      <c r="B179" s="14"/>
      <c r="C179" s="13" t="s">
        <v>58</v>
      </c>
    </row>
    <row r="180" spans="1:3" x14ac:dyDescent="0.3">
      <c r="A180" s="14">
        <v>179</v>
      </c>
      <c r="B180" s="14"/>
      <c r="C180" s="13" t="s">
        <v>58</v>
      </c>
    </row>
    <row r="181" spans="1:3" x14ac:dyDescent="0.3">
      <c r="A181" s="14">
        <v>180</v>
      </c>
      <c r="B181" s="14"/>
      <c r="C181" s="13" t="s">
        <v>58</v>
      </c>
    </row>
    <row r="182" spans="1:3" x14ac:dyDescent="0.3">
      <c r="A182" s="14">
        <v>181</v>
      </c>
      <c r="B182" s="14"/>
      <c r="C182" s="13" t="s">
        <v>58</v>
      </c>
    </row>
    <row r="183" spans="1:3" x14ac:dyDescent="0.3">
      <c r="A183" s="14">
        <v>182</v>
      </c>
      <c r="B183" s="14"/>
      <c r="C183" s="13" t="s">
        <v>58</v>
      </c>
    </row>
    <row r="184" spans="1:3" x14ac:dyDescent="0.3">
      <c r="A184" s="14">
        <v>183</v>
      </c>
      <c r="B184" s="14"/>
      <c r="C184" s="13" t="s">
        <v>58</v>
      </c>
    </row>
    <row r="185" spans="1:3" x14ac:dyDescent="0.3">
      <c r="A185" s="14">
        <v>184</v>
      </c>
      <c r="B185" s="14"/>
      <c r="C185" s="13" t="s">
        <v>58</v>
      </c>
    </row>
    <row r="186" spans="1:3" x14ac:dyDescent="0.3">
      <c r="A186" s="14">
        <v>185</v>
      </c>
      <c r="B186" s="14"/>
      <c r="C186" s="13" t="s">
        <v>58</v>
      </c>
    </row>
    <row r="187" spans="1:3" x14ac:dyDescent="0.3">
      <c r="A187" s="14">
        <v>186</v>
      </c>
      <c r="B187" s="14"/>
      <c r="C187" s="13" t="s">
        <v>58</v>
      </c>
    </row>
    <row r="188" spans="1:3" x14ac:dyDescent="0.3">
      <c r="A188" s="14">
        <v>187</v>
      </c>
      <c r="B188" s="14"/>
      <c r="C188" s="13" t="s">
        <v>58</v>
      </c>
    </row>
    <row r="189" spans="1:3" x14ac:dyDescent="0.3">
      <c r="A189" s="14">
        <v>188</v>
      </c>
      <c r="B189" s="14"/>
      <c r="C189" s="13" t="s">
        <v>58</v>
      </c>
    </row>
    <row r="190" spans="1:3" x14ac:dyDescent="0.3">
      <c r="A190" s="14">
        <v>189</v>
      </c>
      <c r="B190" s="14"/>
      <c r="C190" s="13" t="s">
        <v>58</v>
      </c>
    </row>
    <row r="191" spans="1:3" x14ac:dyDescent="0.3">
      <c r="A191" s="14">
        <v>190</v>
      </c>
      <c r="B191" s="14"/>
      <c r="C191" s="13" t="s">
        <v>58</v>
      </c>
    </row>
    <row r="192" spans="1:3" x14ac:dyDescent="0.3">
      <c r="A192" s="14">
        <v>191</v>
      </c>
      <c r="B192" s="14"/>
      <c r="C192" s="13" t="s">
        <v>58</v>
      </c>
    </row>
    <row r="193" spans="1:3" x14ac:dyDescent="0.3">
      <c r="A193" s="14">
        <v>192</v>
      </c>
      <c r="B193" s="14"/>
      <c r="C193" s="13" t="s">
        <v>58</v>
      </c>
    </row>
    <row r="194" spans="1:3" x14ac:dyDescent="0.3">
      <c r="A194" s="14">
        <v>193</v>
      </c>
      <c r="B194" s="14"/>
      <c r="C194" s="13" t="s">
        <v>58</v>
      </c>
    </row>
    <row r="195" spans="1:3" x14ac:dyDescent="0.3">
      <c r="A195" s="14">
        <v>194</v>
      </c>
      <c r="B195" s="14"/>
      <c r="C195" s="13" t="s">
        <v>58</v>
      </c>
    </row>
    <row r="196" spans="1:3" x14ac:dyDescent="0.3">
      <c r="A196" s="14">
        <v>195</v>
      </c>
      <c r="B196" s="14"/>
      <c r="C196" s="13" t="s">
        <v>58</v>
      </c>
    </row>
    <row r="197" spans="1:3" x14ac:dyDescent="0.3">
      <c r="A197" s="14">
        <v>196</v>
      </c>
      <c r="B197" s="14"/>
      <c r="C197" s="13" t="s">
        <v>58</v>
      </c>
    </row>
    <row r="198" spans="1:3" x14ac:dyDescent="0.3">
      <c r="A198" s="14">
        <v>197</v>
      </c>
      <c r="B198" s="14"/>
      <c r="C198" s="13" t="s">
        <v>58</v>
      </c>
    </row>
    <row r="199" spans="1:3" x14ac:dyDescent="0.3">
      <c r="A199" s="14">
        <v>198</v>
      </c>
      <c r="B199" s="14"/>
      <c r="C199" s="13" t="s">
        <v>58</v>
      </c>
    </row>
    <row r="200" spans="1:3" x14ac:dyDescent="0.3">
      <c r="A200" s="14">
        <v>199</v>
      </c>
      <c r="B200" s="14"/>
      <c r="C200" s="13" t="s">
        <v>58</v>
      </c>
    </row>
    <row r="201" spans="1:3" x14ac:dyDescent="0.3">
      <c r="A201" s="14">
        <v>200</v>
      </c>
      <c r="B201" s="14"/>
      <c r="C201" s="13" t="s">
        <v>58</v>
      </c>
    </row>
    <row r="202" spans="1:3" x14ac:dyDescent="0.3">
      <c r="A202" s="14">
        <v>201</v>
      </c>
      <c r="B202" s="79" t="s">
        <v>257</v>
      </c>
      <c r="C202" s="13" t="s">
        <v>59</v>
      </c>
    </row>
    <row r="203" spans="1:3" x14ac:dyDescent="0.3">
      <c r="A203" s="14">
        <v>202</v>
      </c>
      <c r="B203" s="79" t="s">
        <v>258</v>
      </c>
      <c r="C203" s="13" t="s">
        <v>59</v>
      </c>
    </row>
    <row r="204" spans="1:3" x14ac:dyDescent="0.3">
      <c r="A204" s="14">
        <v>203</v>
      </c>
      <c r="B204" s="79" t="s">
        <v>127</v>
      </c>
      <c r="C204" s="13" t="s">
        <v>59</v>
      </c>
    </row>
    <row r="205" spans="1:3" x14ac:dyDescent="0.3">
      <c r="A205" s="14">
        <v>204</v>
      </c>
      <c r="B205" s="79" t="s">
        <v>131</v>
      </c>
      <c r="C205" s="13" t="s">
        <v>59</v>
      </c>
    </row>
    <row r="206" spans="1:3" x14ac:dyDescent="0.3">
      <c r="A206" s="14">
        <v>205</v>
      </c>
      <c r="B206" s="79" t="s">
        <v>129</v>
      </c>
      <c r="C206" s="13" t="s">
        <v>59</v>
      </c>
    </row>
    <row r="207" spans="1:3" x14ac:dyDescent="0.3">
      <c r="A207" s="14">
        <v>206</v>
      </c>
      <c r="B207" s="79" t="s">
        <v>128</v>
      </c>
      <c r="C207" s="13" t="s">
        <v>59</v>
      </c>
    </row>
    <row r="208" spans="1:3" x14ac:dyDescent="0.3">
      <c r="A208" s="14">
        <v>207</v>
      </c>
      <c r="B208" s="79" t="s">
        <v>135</v>
      </c>
      <c r="C208" s="13" t="s">
        <v>59</v>
      </c>
    </row>
    <row r="209" spans="1:3" x14ac:dyDescent="0.3">
      <c r="A209" s="14">
        <v>208</v>
      </c>
      <c r="B209" s="79" t="s">
        <v>136</v>
      </c>
      <c r="C209" s="13" t="s">
        <v>59</v>
      </c>
    </row>
    <row r="210" spans="1:3" x14ac:dyDescent="0.3">
      <c r="A210" s="14">
        <v>209</v>
      </c>
      <c r="B210" s="79" t="s">
        <v>138</v>
      </c>
      <c r="C210" s="13" t="s">
        <v>59</v>
      </c>
    </row>
    <row r="211" spans="1:3" x14ac:dyDescent="0.3">
      <c r="A211" s="14">
        <v>210</v>
      </c>
      <c r="B211" s="79" t="s">
        <v>137</v>
      </c>
      <c r="C211" s="13" t="s">
        <v>59</v>
      </c>
    </row>
    <row r="212" spans="1:3" x14ac:dyDescent="0.3">
      <c r="A212" s="14">
        <v>211</v>
      </c>
      <c r="B212" s="79" t="s">
        <v>139</v>
      </c>
      <c r="C212" s="13" t="s">
        <v>59</v>
      </c>
    </row>
    <row r="213" spans="1:3" x14ac:dyDescent="0.3">
      <c r="A213" s="14">
        <v>212</v>
      </c>
      <c r="B213" s="79" t="s">
        <v>259</v>
      </c>
      <c r="C213" s="13" t="s">
        <v>59</v>
      </c>
    </row>
    <row r="214" spans="1:3" x14ac:dyDescent="0.3">
      <c r="A214" s="14">
        <v>213</v>
      </c>
      <c r="B214" s="79" t="s">
        <v>260</v>
      </c>
      <c r="C214" s="13" t="s">
        <v>59</v>
      </c>
    </row>
    <row r="215" spans="1:3" x14ac:dyDescent="0.3">
      <c r="A215" s="14">
        <v>214</v>
      </c>
      <c r="B215" s="79" t="s">
        <v>261</v>
      </c>
      <c r="C215" s="13" t="s">
        <v>59</v>
      </c>
    </row>
    <row r="216" spans="1:3" x14ac:dyDescent="0.3">
      <c r="A216" s="14">
        <v>215</v>
      </c>
      <c r="B216" s="79" t="s">
        <v>262</v>
      </c>
      <c r="C216" s="13" t="s">
        <v>59</v>
      </c>
    </row>
    <row r="217" spans="1:3" x14ac:dyDescent="0.3">
      <c r="A217" s="14">
        <v>216</v>
      </c>
      <c r="B217" s="79" t="s">
        <v>130</v>
      </c>
      <c r="C217" s="13" t="s">
        <v>59</v>
      </c>
    </row>
    <row r="218" spans="1:3" x14ac:dyDescent="0.3">
      <c r="A218" s="14">
        <v>217</v>
      </c>
      <c r="B218" s="79" t="s">
        <v>134</v>
      </c>
      <c r="C218" s="13" t="s">
        <v>59</v>
      </c>
    </row>
    <row r="219" spans="1:3" x14ac:dyDescent="0.3">
      <c r="A219" s="14">
        <v>218</v>
      </c>
      <c r="B219" s="79" t="s">
        <v>263</v>
      </c>
      <c r="C219" s="13" t="s">
        <v>59</v>
      </c>
    </row>
    <row r="220" spans="1:3" x14ac:dyDescent="0.3">
      <c r="A220" s="14">
        <v>219</v>
      </c>
      <c r="B220" s="79" t="s">
        <v>132</v>
      </c>
      <c r="C220" s="13" t="s">
        <v>59</v>
      </c>
    </row>
    <row r="221" spans="1:3" x14ac:dyDescent="0.3">
      <c r="A221" s="14">
        <v>220</v>
      </c>
      <c r="B221" s="79" t="s">
        <v>133</v>
      </c>
      <c r="C221" s="13" t="s">
        <v>59</v>
      </c>
    </row>
    <row r="222" spans="1:3" x14ac:dyDescent="0.3">
      <c r="A222" s="14">
        <v>221</v>
      </c>
      <c r="B222" s="79" t="s">
        <v>126</v>
      </c>
      <c r="C222" s="13" t="s">
        <v>59</v>
      </c>
    </row>
    <row r="223" spans="1:3" x14ac:dyDescent="0.3">
      <c r="A223" s="14">
        <v>222</v>
      </c>
      <c r="B223" s="14"/>
      <c r="C223" s="13" t="s">
        <v>59</v>
      </c>
    </row>
    <row r="224" spans="1:3" x14ac:dyDescent="0.3">
      <c r="A224" s="14">
        <v>223</v>
      </c>
      <c r="B224" s="14"/>
      <c r="C224" s="13" t="s">
        <v>59</v>
      </c>
    </row>
    <row r="225" spans="1:3" x14ac:dyDescent="0.3">
      <c r="A225" s="14">
        <v>224</v>
      </c>
      <c r="B225" s="14"/>
      <c r="C225" s="13" t="s">
        <v>59</v>
      </c>
    </row>
    <row r="226" spans="1:3" x14ac:dyDescent="0.3">
      <c r="A226" s="14">
        <v>225</v>
      </c>
      <c r="B226" s="14"/>
      <c r="C226" s="13" t="s">
        <v>59</v>
      </c>
    </row>
    <row r="227" spans="1:3" x14ac:dyDescent="0.3">
      <c r="A227" s="14">
        <v>226</v>
      </c>
      <c r="B227" s="14"/>
      <c r="C227" s="13" t="s">
        <v>59</v>
      </c>
    </row>
    <row r="228" spans="1:3" x14ac:dyDescent="0.3">
      <c r="A228" s="14">
        <v>227</v>
      </c>
      <c r="B228" s="14"/>
      <c r="C228" s="13" t="s">
        <v>59</v>
      </c>
    </row>
    <row r="229" spans="1:3" x14ac:dyDescent="0.3">
      <c r="A229" s="14">
        <v>228</v>
      </c>
      <c r="B229" s="14"/>
      <c r="C229" s="13" t="s">
        <v>59</v>
      </c>
    </row>
    <row r="230" spans="1:3" x14ac:dyDescent="0.3">
      <c r="A230" s="14">
        <v>229</v>
      </c>
      <c r="B230" s="14"/>
      <c r="C230" s="13" t="s">
        <v>59</v>
      </c>
    </row>
    <row r="231" spans="1:3" x14ac:dyDescent="0.3">
      <c r="A231" s="14">
        <v>230</v>
      </c>
      <c r="B231" s="14"/>
      <c r="C231" s="13" t="s">
        <v>59</v>
      </c>
    </row>
    <row r="232" spans="1:3" x14ac:dyDescent="0.3">
      <c r="A232" s="14">
        <v>231</v>
      </c>
      <c r="B232" s="14"/>
      <c r="C232" s="13" t="s">
        <v>59</v>
      </c>
    </row>
    <row r="233" spans="1:3" x14ac:dyDescent="0.3">
      <c r="A233" s="14">
        <v>232</v>
      </c>
      <c r="B233" s="14"/>
      <c r="C233" s="13" t="s">
        <v>59</v>
      </c>
    </row>
    <row r="234" spans="1:3" x14ac:dyDescent="0.3">
      <c r="A234" s="14">
        <v>233</v>
      </c>
      <c r="B234" s="14"/>
      <c r="C234" s="13" t="s">
        <v>59</v>
      </c>
    </row>
    <row r="235" spans="1:3" x14ac:dyDescent="0.3">
      <c r="A235" s="14">
        <v>234</v>
      </c>
      <c r="B235" s="14"/>
      <c r="C235" s="13" t="s">
        <v>59</v>
      </c>
    </row>
    <row r="236" spans="1:3" x14ac:dyDescent="0.3">
      <c r="A236" s="14">
        <v>235</v>
      </c>
      <c r="B236" s="14"/>
      <c r="C236" s="13" t="s">
        <v>59</v>
      </c>
    </row>
    <row r="237" spans="1:3" x14ac:dyDescent="0.3">
      <c r="A237" s="14">
        <v>236</v>
      </c>
      <c r="B237" s="14"/>
      <c r="C237" s="13" t="s">
        <v>59</v>
      </c>
    </row>
    <row r="238" spans="1:3" x14ac:dyDescent="0.3">
      <c r="A238" s="14">
        <v>237</v>
      </c>
      <c r="B238" s="14"/>
      <c r="C238" s="13" t="s">
        <v>59</v>
      </c>
    </row>
    <row r="239" spans="1:3" x14ac:dyDescent="0.3">
      <c r="A239" s="14">
        <v>238</v>
      </c>
      <c r="B239" s="14"/>
      <c r="C239" s="13" t="s">
        <v>59</v>
      </c>
    </row>
    <row r="240" spans="1:3" x14ac:dyDescent="0.3">
      <c r="A240" s="14">
        <v>239</v>
      </c>
      <c r="B240" s="14"/>
      <c r="C240" s="13" t="s">
        <v>59</v>
      </c>
    </row>
    <row r="241" spans="1:3" x14ac:dyDescent="0.3">
      <c r="A241" s="14">
        <v>240</v>
      </c>
      <c r="B241" s="14"/>
      <c r="C241" s="13" t="s">
        <v>59</v>
      </c>
    </row>
    <row r="242" spans="1:3" x14ac:dyDescent="0.3">
      <c r="A242" s="14">
        <v>241</v>
      </c>
      <c r="B242" s="14"/>
      <c r="C242" s="13" t="s">
        <v>60</v>
      </c>
    </row>
    <row r="243" spans="1:3" x14ac:dyDescent="0.3">
      <c r="A243" s="14">
        <v>242</v>
      </c>
      <c r="B243" s="14"/>
      <c r="C243" s="13" t="s">
        <v>60</v>
      </c>
    </row>
    <row r="244" spans="1:3" x14ac:dyDescent="0.3">
      <c r="A244" s="14">
        <v>243</v>
      </c>
      <c r="B244" s="14" t="s">
        <v>233</v>
      </c>
      <c r="C244" s="13" t="s">
        <v>60</v>
      </c>
    </row>
    <row r="245" spans="1:3" x14ac:dyDescent="0.3">
      <c r="A245" s="14">
        <v>244</v>
      </c>
      <c r="B245" s="14"/>
      <c r="C245" s="13" t="s">
        <v>60</v>
      </c>
    </row>
    <row r="246" spans="1:3" x14ac:dyDescent="0.3">
      <c r="A246" s="14">
        <v>245</v>
      </c>
      <c r="B246" s="14"/>
      <c r="C246" s="13" t="s">
        <v>60</v>
      </c>
    </row>
    <row r="247" spans="1:3" x14ac:dyDescent="0.3">
      <c r="A247" s="14">
        <v>246</v>
      </c>
      <c r="B247" s="78" t="s">
        <v>232</v>
      </c>
      <c r="C247" s="13" t="s">
        <v>60</v>
      </c>
    </row>
    <row r="248" spans="1:3" x14ac:dyDescent="0.3">
      <c r="A248" s="14">
        <v>247</v>
      </c>
      <c r="B248" s="78" t="s">
        <v>154</v>
      </c>
      <c r="C248" s="13" t="s">
        <v>60</v>
      </c>
    </row>
    <row r="249" spans="1:3" x14ac:dyDescent="0.3">
      <c r="A249" s="14">
        <v>248</v>
      </c>
      <c r="B249" s="78" t="s">
        <v>153</v>
      </c>
      <c r="C249" s="13" t="s">
        <v>60</v>
      </c>
    </row>
    <row r="250" spans="1:3" x14ac:dyDescent="0.3">
      <c r="A250" s="14">
        <v>249</v>
      </c>
      <c r="B250" s="14"/>
      <c r="C250" s="13" t="s">
        <v>60</v>
      </c>
    </row>
    <row r="251" spans="1:3" x14ac:dyDescent="0.3">
      <c r="A251" s="14">
        <v>250</v>
      </c>
      <c r="B251" s="14" t="s">
        <v>145</v>
      </c>
      <c r="C251" s="13" t="s">
        <v>60</v>
      </c>
    </row>
    <row r="252" spans="1:3" x14ac:dyDescent="0.3">
      <c r="A252" s="14">
        <v>251</v>
      </c>
      <c r="B252" s="14"/>
      <c r="C252" s="13" t="s">
        <v>60</v>
      </c>
    </row>
    <row r="253" spans="1:3" x14ac:dyDescent="0.3">
      <c r="A253" s="14">
        <v>252</v>
      </c>
      <c r="B253" s="14" t="s">
        <v>146</v>
      </c>
      <c r="C253" s="13" t="s">
        <v>60</v>
      </c>
    </row>
    <row r="254" spans="1:3" x14ac:dyDescent="0.3">
      <c r="A254" s="14">
        <v>253</v>
      </c>
      <c r="B254" s="14"/>
      <c r="C254" s="13" t="s">
        <v>60</v>
      </c>
    </row>
    <row r="255" spans="1:3" x14ac:dyDescent="0.3">
      <c r="A255" s="14">
        <v>254</v>
      </c>
      <c r="B255" s="14" t="s">
        <v>234</v>
      </c>
      <c r="C255" s="13" t="s">
        <v>60</v>
      </c>
    </row>
    <row r="256" spans="1:3" x14ac:dyDescent="0.3">
      <c r="A256" s="14">
        <v>255</v>
      </c>
      <c r="B256" s="14"/>
      <c r="C256" s="13" t="s">
        <v>60</v>
      </c>
    </row>
    <row r="257" spans="1:3" x14ac:dyDescent="0.3">
      <c r="A257" s="14">
        <v>256</v>
      </c>
      <c r="B257" s="14" t="s">
        <v>235</v>
      </c>
      <c r="C257" s="13" t="s">
        <v>60</v>
      </c>
    </row>
    <row r="258" spans="1:3" x14ac:dyDescent="0.3">
      <c r="A258" s="14">
        <v>257</v>
      </c>
      <c r="B258" s="14"/>
      <c r="C258" s="13" t="s">
        <v>60</v>
      </c>
    </row>
    <row r="259" spans="1:3" x14ac:dyDescent="0.3">
      <c r="A259" s="14">
        <v>258</v>
      </c>
      <c r="B259" s="14"/>
      <c r="C259" s="13" t="s">
        <v>60</v>
      </c>
    </row>
    <row r="260" spans="1:3" x14ac:dyDescent="0.3">
      <c r="A260" s="14">
        <v>259</v>
      </c>
      <c r="B260" s="14"/>
      <c r="C260" s="13" t="s">
        <v>60</v>
      </c>
    </row>
    <row r="261" spans="1:3" x14ac:dyDescent="0.3">
      <c r="A261" s="14">
        <v>260</v>
      </c>
      <c r="B261" s="14"/>
      <c r="C261" s="13" t="s">
        <v>60</v>
      </c>
    </row>
    <row r="262" spans="1:3" x14ac:dyDescent="0.3">
      <c r="A262" s="14">
        <v>261</v>
      </c>
      <c r="B262" s="14"/>
      <c r="C262" s="13" t="s">
        <v>60</v>
      </c>
    </row>
    <row r="263" spans="1:3" x14ac:dyDescent="0.3">
      <c r="A263" s="14">
        <v>262</v>
      </c>
      <c r="B263" s="14"/>
      <c r="C263" s="13" t="s">
        <v>60</v>
      </c>
    </row>
    <row r="264" spans="1:3" x14ac:dyDescent="0.3">
      <c r="A264" s="14">
        <v>263</v>
      </c>
      <c r="B264" s="78" t="s">
        <v>225</v>
      </c>
      <c r="C264" s="13" t="s">
        <v>60</v>
      </c>
    </row>
    <row r="265" spans="1:3" x14ac:dyDescent="0.3">
      <c r="A265" s="14">
        <v>264</v>
      </c>
      <c r="B265" s="78" t="s">
        <v>147</v>
      </c>
      <c r="C265" s="13" t="s">
        <v>60</v>
      </c>
    </row>
    <row r="266" spans="1:3" x14ac:dyDescent="0.3">
      <c r="A266" s="14">
        <v>265</v>
      </c>
      <c r="B266" s="78" t="s">
        <v>148</v>
      </c>
      <c r="C266" s="13" t="s">
        <v>60</v>
      </c>
    </row>
    <row r="267" spans="1:3" x14ac:dyDescent="0.3">
      <c r="A267" s="14">
        <v>266</v>
      </c>
      <c r="B267" s="78" t="s">
        <v>142</v>
      </c>
      <c r="C267" s="13" t="s">
        <v>60</v>
      </c>
    </row>
    <row r="268" spans="1:3" x14ac:dyDescent="0.3">
      <c r="A268" s="14">
        <v>267</v>
      </c>
      <c r="B268" s="78" t="s">
        <v>140</v>
      </c>
      <c r="C268" s="13" t="s">
        <v>60</v>
      </c>
    </row>
    <row r="269" spans="1:3" x14ac:dyDescent="0.3">
      <c r="A269" s="14">
        <v>268</v>
      </c>
      <c r="B269" s="78" t="s">
        <v>226</v>
      </c>
      <c r="C269" s="13" t="s">
        <v>60</v>
      </c>
    </row>
    <row r="270" spans="1:3" x14ac:dyDescent="0.3">
      <c r="A270" s="14">
        <v>269</v>
      </c>
      <c r="B270" s="78" t="s">
        <v>141</v>
      </c>
      <c r="C270" s="13" t="s">
        <v>60</v>
      </c>
    </row>
    <row r="271" spans="1:3" x14ac:dyDescent="0.3">
      <c r="A271" s="14">
        <v>270</v>
      </c>
      <c r="B271" s="78" t="s">
        <v>227</v>
      </c>
      <c r="C271" s="13" t="s">
        <v>60</v>
      </c>
    </row>
    <row r="272" spans="1:3" x14ac:dyDescent="0.3">
      <c r="A272" s="14">
        <v>271</v>
      </c>
      <c r="B272" s="78" t="s">
        <v>149</v>
      </c>
      <c r="C272" s="13" t="s">
        <v>60</v>
      </c>
    </row>
    <row r="273" spans="1:3" x14ac:dyDescent="0.3">
      <c r="A273" s="14">
        <v>272</v>
      </c>
      <c r="B273" s="78" t="s">
        <v>151</v>
      </c>
      <c r="C273" s="13" t="s">
        <v>60</v>
      </c>
    </row>
    <row r="274" spans="1:3" x14ac:dyDescent="0.3">
      <c r="A274" s="14">
        <v>273</v>
      </c>
      <c r="B274" s="78" t="s">
        <v>152</v>
      </c>
      <c r="C274" s="13" t="s">
        <v>60</v>
      </c>
    </row>
    <row r="275" spans="1:3" x14ac:dyDescent="0.3">
      <c r="A275" s="14">
        <v>274</v>
      </c>
      <c r="B275" s="78" t="s">
        <v>150</v>
      </c>
      <c r="C275" s="13" t="s">
        <v>60</v>
      </c>
    </row>
    <row r="276" spans="1:3" x14ac:dyDescent="0.3">
      <c r="A276" s="14">
        <v>275</v>
      </c>
      <c r="B276" s="78" t="s">
        <v>228</v>
      </c>
      <c r="C276" s="13" t="s">
        <v>60</v>
      </c>
    </row>
    <row r="277" spans="1:3" x14ac:dyDescent="0.3">
      <c r="A277" s="14">
        <v>276</v>
      </c>
      <c r="B277" s="78" t="s">
        <v>229</v>
      </c>
      <c r="C277" s="13" t="s">
        <v>60</v>
      </c>
    </row>
    <row r="278" spans="1:3" x14ac:dyDescent="0.3">
      <c r="A278" s="14">
        <v>277</v>
      </c>
      <c r="B278" s="78" t="s">
        <v>143</v>
      </c>
      <c r="C278" s="13" t="s">
        <v>60</v>
      </c>
    </row>
    <row r="279" spans="1:3" x14ac:dyDescent="0.3">
      <c r="A279" s="14">
        <v>278</v>
      </c>
      <c r="B279" s="78" t="s">
        <v>144</v>
      </c>
      <c r="C279" s="13" t="s">
        <v>60</v>
      </c>
    </row>
    <row r="280" spans="1:3" x14ac:dyDescent="0.3">
      <c r="A280" s="14">
        <v>279</v>
      </c>
      <c r="B280" s="78" t="s">
        <v>230</v>
      </c>
      <c r="C280" s="13" t="s">
        <v>60</v>
      </c>
    </row>
    <row r="281" spans="1:3" x14ac:dyDescent="0.3">
      <c r="A281" s="14">
        <v>280</v>
      </c>
      <c r="B281" s="78" t="s">
        <v>231</v>
      </c>
      <c r="C281" s="13" t="s">
        <v>60</v>
      </c>
    </row>
    <row r="282" spans="1:3" x14ac:dyDescent="0.3">
      <c r="A282" s="14">
        <v>281</v>
      </c>
      <c r="B282" s="14"/>
      <c r="C282" s="13" t="s">
        <v>60</v>
      </c>
    </row>
    <row r="283" spans="1:3" x14ac:dyDescent="0.3">
      <c r="A283" s="14">
        <v>282</v>
      </c>
      <c r="B283" s="14"/>
      <c r="C283" s="13" t="s">
        <v>60</v>
      </c>
    </row>
    <row r="284" spans="1:3" x14ac:dyDescent="0.3">
      <c r="A284" s="14">
        <v>283</v>
      </c>
      <c r="B284" s="14"/>
      <c r="C284" s="13" t="s">
        <v>60</v>
      </c>
    </row>
    <row r="285" spans="1:3" x14ac:dyDescent="0.3">
      <c r="A285" s="14">
        <v>284</v>
      </c>
      <c r="B285" s="14"/>
      <c r="C285" s="13" t="s">
        <v>60</v>
      </c>
    </row>
    <row r="286" spans="1:3" x14ac:dyDescent="0.3">
      <c r="A286" s="14">
        <v>285</v>
      </c>
      <c r="B286" s="14"/>
      <c r="C286" s="13" t="s">
        <v>60</v>
      </c>
    </row>
    <row r="287" spans="1:3" x14ac:dyDescent="0.3">
      <c r="A287" s="14">
        <v>286</v>
      </c>
      <c r="B287" s="14"/>
      <c r="C287" s="13" t="s">
        <v>60</v>
      </c>
    </row>
    <row r="288" spans="1:3" x14ac:dyDescent="0.3">
      <c r="A288" s="14">
        <v>287</v>
      </c>
      <c r="B288" s="14"/>
      <c r="C288" s="13" t="s">
        <v>60</v>
      </c>
    </row>
    <row r="289" spans="1:3" x14ac:dyDescent="0.3">
      <c r="A289" s="14">
        <v>288</v>
      </c>
      <c r="B289" s="14"/>
      <c r="C289" s="13" t="s">
        <v>60</v>
      </c>
    </row>
    <row r="290" spans="1:3" x14ac:dyDescent="0.3">
      <c r="A290" s="14">
        <v>289</v>
      </c>
      <c r="B290" s="14"/>
      <c r="C290" s="13" t="s">
        <v>60</v>
      </c>
    </row>
    <row r="291" spans="1:3" x14ac:dyDescent="0.3">
      <c r="A291" s="14">
        <v>290</v>
      </c>
      <c r="B291" s="14"/>
      <c r="C291" s="13" t="s">
        <v>60</v>
      </c>
    </row>
    <row r="292" spans="1:3" x14ac:dyDescent="0.3">
      <c r="A292" s="14">
        <v>291</v>
      </c>
      <c r="B292" s="14"/>
      <c r="C292" s="13" t="s">
        <v>60</v>
      </c>
    </row>
    <row r="293" spans="1:3" x14ac:dyDescent="0.3">
      <c r="A293" s="14">
        <v>292</v>
      </c>
      <c r="B293" s="14"/>
      <c r="C293" s="13" t="s">
        <v>60</v>
      </c>
    </row>
    <row r="294" spans="1:3" x14ac:dyDescent="0.3">
      <c r="A294" s="14">
        <v>293</v>
      </c>
      <c r="B294" s="14"/>
      <c r="C294" s="13" t="s">
        <v>60</v>
      </c>
    </row>
    <row r="295" spans="1:3" x14ac:dyDescent="0.3">
      <c r="A295" s="14">
        <v>294</v>
      </c>
      <c r="B295" s="14"/>
      <c r="C295" s="13" t="s">
        <v>60</v>
      </c>
    </row>
    <row r="296" spans="1:3" x14ac:dyDescent="0.3">
      <c r="A296" s="14">
        <v>295</v>
      </c>
      <c r="B296" s="14"/>
      <c r="C296" s="13" t="s">
        <v>60</v>
      </c>
    </row>
    <row r="297" spans="1:3" x14ac:dyDescent="0.3">
      <c r="A297" s="14">
        <v>296</v>
      </c>
      <c r="B297" s="14"/>
      <c r="C297" s="13" t="s">
        <v>60</v>
      </c>
    </row>
    <row r="298" spans="1:3" x14ac:dyDescent="0.3">
      <c r="A298" s="14">
        <v>297</v>
      </c>
      <c r="B298" s="14"/>
      <c r="C298" s="13" t="s">
        <v>60</v>
      </c>
    </row>
    <row r="299" spans="1:3" x14ac:dyDescent="0.3">
      <c r="A299" s="14">
        <v>298</v>
      </c>
      <c r="B299" s="14"/>
      <c r="C299" s="13" t="s">
        <v>60</v>
      </c>
    </row>
    <row r="300" spans="1:3" x14ac:dyDescent="0.3">
      <c r="A300" s="14">
        <v>299</v>
      </c>
      <c r="B300" s="14"/>
      <c r="C300" s="13" t="s">
        <v>60</v>
      </c>
    </row>
    <row r="301" spans="1:3" x14ac:dyDescent="0.3">
      <c r="A301" s="14">
        <v>300</v>
      </c>
      <c r="B301" s="14"/>
      <c r="C301" s="13" t="s">
        <v>60</v>
      </c>
    </row>
  </sheetData>
  <pageMargins left="0.7" right="0.7" top="0.75" bottom="0.75" header="0.3" footer="0.3"/>
  <pageSetup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2445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7</vt:i4>
      </vt:variant>
    </vt:vector>
  </HeadingPairs>
  <TitlesOfParts>
    <vt:vector size="16" baseType="lpstr">
      <vt:lpstr>Match Score</vt:lpstr>
      <vt:lpstr>U11 Girls</vt:lpstr>
      <vt:lpstr>U11 Boys</vt:lpstr>
      <vt:lpstr>U13 Girls</vt:lpstr>
      <vt:lpstr>U13 Boys</vt:lpstr>
      <vt:lpstr>U15 Girls</vt:lpstr>
      <vt:lpstr>U15 Boys</vt:lpstr>
      <vt:lpstr>Non-Scoring</vt:lpstr>
      <vt:lpstr>Athletes</vt:lpstr>
      <vt:lpstr>'U11 Boys'!Print_Area</vt:lpstr>
      <vt:lpstr>'U11 Girls'!Print_Area</vt:lpstr>
      <vt:lpstr>'U13 Boys'!Print_Area</vt:lpstr>
      <vt:lpstr>'U13 Girls'!Print_Area</vt:lpstr>
      <vt:lpstr>'U15 Boys'!Print_Area</vt:lpstr>
      <vt:lpstr>'U15 Girls'!Print_Area</vt:lpstr>
      <vt:lpstr>'Non-Scoring'!Print_Titles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Gavin Stephens</dc:creator>
  <cp:lastModifiedBy>Kate Matthews</cp:lastModifiedBy>
  <cp:revision>49</cp:revision>
  <cp:lastPrinted>2021-12-18T01:17:14Z</cp:lastPrinted>
  <dcterms:created xsi:type="dcterms:W3CDTF">2020-02-18T14:01:09Z</dcterms:created>
  <dcterms:modified xsi:type="dcterms:W3CDTF">2022-01-24T09:42:11Z</dcterms:modified>
</cp:coreProperties>
</file>