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worksheets/_rels/sheet5.xml.rels" ContentType="application/vnd.openxmlformats-package.relationships+xml"/>
  <Override PartName="/xl/worksheets/_rels/sheet1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98" firstSheet="0" activeTab="0"/>
  </bookViews>
  <sheets>
    <sheet name="Team Declaration" sheetId="1" state="visible" r:id="rId2"/>
    <sheet name="Results" sheetId="2" state="visible" r:id="rId3"/>
    <sheet name="Non-Scorers" sheetId="3" state="visible" r:id="rId4"/>
    <sheet name="N-S Results" sheetId="4" state="visible" r:id="rId5"/>
    <sheet name="Onward Results" sheetId="5" state="visible" r:id="rId6"/>
  </sheets>
  <definedNames>
    <definedName function="false" hidden="false" localSheetId="4" name="_xlnm.Print_Area" vbProcedure="false">'Onward Results'!$B$1:$F$352</definedName>
    <definedName function="false" hidden="true" localSheetId="4" name="_xlnm._FilterDatabase" vbProcedure="false">'Onward Results'!$A$1:$N$353</definedName>
    <definedName function="false" hidden="false" localSheetId="4" name="_xlnm.Print_Area" vbProcedure="false">'Onward Results'!$B$1:$F$352</definedName>
    <definedName function="false" hidden="false" localSheetId="4" name="_xlnm.Print_Area_0" vbProcedure="false">'Onward Results'!$B$1:$F$352</definedName>
    <definedName function="false" hidden="false" localSheetId="4" name="_xlnm._FilterDatabase" vbProcedure="false">'Onward Results'!$A$1:$N$353</definedName>
    <definedName function="false" hidden="false" localSheetId="4" name="_xlnm._FilterDatabase_0" vbProcedure="false">'Onward Results'!$A$1:$N$353</definedName>
  </definedName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B6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9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10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23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25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26" authorId="0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</commentList>
</comments>
</file>

<file path=xl/sharedStrings.xml><?xml version="1.0" encoding="utf-8"?>
<sst xmlns="http://schemas.openxmlformats.org/spreadsheetml/2006/main" count="623" uniqueCount="211">
  <si>
    <t>Sussex Vets League</t>
  </si>
  <si>
    <t>Enter Track &gt;</t>
  </si>
  <si>
    <t>Eastbourne</t>
  </si>
  <si>
    <t>Enter Date &gt;</t>
  </si>
  <si>
    <t>Arena 80</t>
  </si>
  <si>
    <t>Brighton &amp; Hove AC</t>
  </si>
  <si>
    <t>Crawley AC</t>
  </si>
  <si>
    <t>Eastbourne Rovers AC</t>
  </si>
  <si>
    <t>Hastings AC</t>
  </si>
  <si>
    <t>Haywards Heath &amp; Lewes</t>
  </si>
  <si>
    <t>Worthing &amp; Steyning</t>
  </si>
  <si>
    <t>A</t>
  </si>
  <si>
    <t>AA</t>
  </si>
  <si>
    <t>B</t>
  </si>
  <si>
    <t>BB</t>
  </si>
  <si>
    <t>H</t>
  </si>
  <si>
    <t>HH</t>
  </si>
  <si>
    <t>E</t>
  </si>
  <si>
    <t>EE</t>
  </si>
  <si>
    <t>M</t>
  </si>
  <si>
    <t>MM</t>
  </si>
  <si>
    <t>G</t>
  </si>
  <si>
    <t>GG</t>
  </si>
  <si>
    <t>W</t>
  </si>
  <si>
    <t>WW</t>
  </si>
  <si>
    <t>Men</t>
  </si>
  <si>
    <t>50+</t>
  </si>
  <si>
    <t>60+</t>
  </si>
  <si>
    <t>High Jump</t>
  </si>
  <si>
    <t>Mike Ellis-Martin</t>
  </si>
  <si>
    <t>Grant Stirling</t>
  </si>
  <si>
    <t>Brian Slaughter</t>
  </si>
  <si>
    <t>Pete Morgan</t>
  </si>
  <si>
    <t>Ciaran Harvey</t>
  </si>
  <si>
    <t>Mark Rahman</t>
  </si>
  <si>
    <t>John Morgan</t>
  </si>
  <si>
    <t>Triple Jump</t>
  </si>
  <si>
    <t>John Evans</t>
  </si>
  <si>
    <t>Hammer</t>
  </si>
  <si>
    <t>Tristan Sharp</t>
  </si>
  <si>
    <t>Ben Anderson</t>
  </si>
  <si>
    <t>Rod Chinn</t>
  </si>
  <si>
    <t>Mike Bale</t>
  </si>
  <si>
    <t>Javelin</t>
  </si>
  <si>
    <t>Tim Carder</t>
  </si>
  <si>
    <t>Bob Sumsion</t>
  </si>
  <si>
    <t>Peter Kennedy</t>
  </si>
  <si>
    <t>100 metres</t>
  </si>
  <si>
    <t>Teo van Well</t>
  </si>
  <si>
    <t>Shawn Buck</t>
  </si>
  <si>
    <t>Paul Gasson</t>
  </si>
  <si>
    <t>Simon Ho</t>
  </si>
  <si>
    <t>Mark Halls</t>
  </si>
  <si>
    <t>David Spencer</t>
  </si>
  <si>
    <t>Daniel Sheppard</t>
  </si>
  <si>
    <t>Alan Rolfe</t>
  </si>
  <si>
    <t>Mark Cage</t>
  </si>
  <si>
    <t>Emanuel Ogonniyi</t>
  </si>
  <si>
    <t>Kevin Craven</t>
  </si>
  <si>
    <t>1500 metres</t>
  </si>
  <si>
    <t>Del Wallace</t>
  </si>
  <si>
    <t>Jon Bowditch</t>
  </si>
  <si>
    <t>Peter Witcomb</t>
  </si>
  <si>
    <t>Martin Bell</t>
  </si>
  <si>
    <t>Bill Fraser</t>
  </si>
  <si>
    <t>Graham Purdye</t>
  </si>
  <si>
    <t>Julian Boyer</t>
  </si>
  <si>
    <t>400 metres</t>
  </si>
  <si>
    <t>Dave Mercer</t>
  </si>
  <si>
    <t>1000m Walk</t>
  </si>
  <si>
    <t>Barry Morris</t>
  </si>
  <si>
    <t>Andy Payne</t>
  </si>
  <si>
    <t>4 x 100 relay</t>
  </si>
  <si>
    <t>Mark McLaughlin</t>
  </si>
  <si>
    <t>L</t>
  </si>
  <si>
    <t>LL</t>
  </si>
  <si>
    <t>C</t>
  </si>
  <si>
    <t>CC</t>
  </si>
  <si>
    <t>F</t>
  </si>
  <si>
    <t>FF</t>
  </si>
  <si>
    <t>D</t>
  </si>
  <si>
    <t>DD</t>
  </si>
  <si>
    <t>T</t>
  </si>
  <si>
    <t>TT</t>
  </si>
  <si>
    <t>K</t>
  </si>
  <si>
    <t>KK</t>
  </si>
  <si>
    <t>X</t>
  </si>
  <si>
    <t>XX</t>
  </si>
  <si>
    <t>Women</t>
  </si>
  <si>
    <t>Catriona Gardiner</t>
  </si>
  <si>
    <t>Judith Carder</t>
  </si>
  <si>
    <t>Jacqui Lane</t>
  </si>
  <si>
    <t>Helen Diack</t>
  </si>
  <si>
    <t>Jenny Denyer</t>
  </si>
  <si>
    <t>Sian Williams</t>
  </si>
  <si>
    <t>Melanie Anning</t>
  </si>
  <si>
    <t>Sarah Hannam</t>
  </si>
  <si>
    <t>Sarah Hewitt</t>
  </si>
  <si>
    <t>Tracey Brockbank</t>
  </si>
  <si>
    <t>Angela Morgan</t>
  </si>
  <si>
    <t>Abigail Redd</t>
  </si>
  <si>
    <t>Shot Putt</t>
  </si>
  <si>
    <t>Liz Brandon</t>
  </si>
  <si>
    <t>Lesley Parsons</t>
  </si>
  <si>
    <t>Olivia Webb</t>
  </si>
  <si>
    <t>Julie Chicken</t>
  </si>
  <si>
    <t>Sue Keen</t>
  </si>
  <si>
    <t>Jo Buckley</t>
  </si>
  <si>
    <t>Hazel Bennington</t>
  </si>
  <si>
    <t>Janis Lockyear</t>
  </si>
  <si>
    <t>Paula Blackledge</t>
  </si>
  <si>
    <t>Sue Fry</t>
  </si>
  <si>
    <t>Alissa Ellis</t>
  </si>
  <si>
    <t>Jayne Barlow</t>
  </si>
  <si>
    <t>Karin Divall</t>
  </si>
  <si>
    <t>Andrea Ingram</t>
  </si>
  <si>
    <t>A80</t>
  </si>
  <si>
    <t>B&amp;H</t>
  </si>
  <si>
    <t>CAC</t>
  </si>
  <si>
    <t>ERAC</t>
  </si>
  <si>
    <t>HAC</t>
  </si>
  <si>
    <t>HHH</t>
  </si>
  <si>
    <t>WDC</t>
  </si>
  <si>
    <t>A - AA - 10 - 8</t>
  </si>
  <si>
    <t>L - LL - 20 - 30</t>
  </si>
  <si>
    <t>B - BB - 11 - 1</t>
  </si>
  <si>
    <t>C - CC - 21 - 31</t>
  </si>
  <si>
    <t>H - HH - 15 - 5</t>
  </si>
  <si>
    <t>F - FF - 28 - 38</t>
  </si>
  <si>
    <t>E - EE - 14 - 4</t>
  </si>
  <si>
    <t>D - DD - 24 - 34</t>
  </si>
  <si>
    <t>M - MM - 16 - 6</t>
  </si>
  <si>
    <t>T - TT - 26 - 36</t>
  </si>
  <si>
    <t>G - GG - 17 - 7</t>
  </si>
  <si>
    <t>K - KK - 27 - 37</t>
  </si>
  <si>
    <t>W - WW - 12 - 2</t>
  </si>
  <si>
    <t>X - XX - 22 - 32</t>
  </si>
  <si>
    <t>Field</t>
  </si>
  <si>
    <t>Track</t>
  </si>
  <si>
    <t>4.51.2</t>
  </si>
  <si>
    <t>4.52.2</t>
  </si>
  <si>
    <t>5.27.0</t>
  </si>
  <si>
    <t>4.56.1</t>
  </si>
  <si>
    <t>5.26.5</t>
  </si>
  <si>
    <t>5.27.1</t>
  </si>
  <si>
    <t>5.04.3</t>
  </si>
  <si>
    <t>5.33.9</t>
  </si>
  <si>
    <t>5.37.5</t>
  </si>
  <si>
    <t>5.10.5</t>
  </si>
  <si>
    <t>6.16.4</t>
  </si>
  <si>
    <t>6.01.2</t>
  </si>
  <si>
    <t>5.56.8</t>
  </si>
  <si>
    <t>8.52.8</t>
  </si>
  <si>
    <t>5.38.3</t>
  </si>
  <si>
    <t>5.57.2</t>
  </si>
  <si>
    <t>Final Scores</t>
  </si>
  <si>
    <t>Pos</t>
  </si>
  <si>
    <t>Pts</t>
  </si>
  <si>
    <t>5.38.7</t>
  </si>
  <si>
    <t>7.13.5</t>
  </si>
  <si>
    <t>5.34.4</t>
  </si>
  <si>
    <t>5.46.7</t>
  </si>
  <si>
    <t>6.14.2</t>
  </si>
  <si>
    <t>6.13.2</t>
  </si>
  <si>
    <t>6.21.7</t>
  </si>
  <si>
    <t>5.18.3</t>
  </si>
  <si>
    <t>5.20.9</t>
  </si>
  <si>
    <t>5.52.6</t>
  </si>
  <si>
    <t>5.44.6</t>
  </si>
  <si>
    <t>6.59.4</t>
  </si>
  <si>
    <t>6.03.2</t>
  </si>
  <si>
    <t>5.52.1</t>
  </si>
  <si>
    <t>6.29.5</t>
  </si>
  <si>
    <t>5.59.3</t>
  </si>
  <si>
    <t>N/S No.</t>
  </si>
  <si>
    <t>Name</t>
  </si>
  <si>
    <t>Club</t>
  </si>
  <si>
    <t>Age Group</t>
  </si>
  <si>
    <t>Events</t>
  </si>
  <si>
    <t>Oliver Hopkins</t>
  </si>
  <si>
    <t>Lewes</t>
  </si>
  <si>
    <t>u17</t>
  </si>
  <si>
    <t>Victor Schofield</t>
  </si>
  <si>
    <t>v70</t>
  </si>
  <si>
    <t>v40</t>
  </si>
  <si>
    <t>v60</t>
  </si>
  <si>
    <t>Neal Robinson</t>
  </si>
  <si>
    <t>Hailsham</t>
  </si>
  <si>
    <t>v50</t>
  </si>
  <si>
    <t>v35</t>
  </si>
  <si>
    <t>v45</t>
  </si>
  <si>
    <t>Arena</t>
  </si>
  <si>
    <t>Arena Mixed Relay</t>
  </si>
  <si>
    <t>Mixed</t>
  </si>
  <si>
    <t>Peter Morgan</t>
  </si>
  <si>
    <t>Jane Morgan</t>
  </si>
  <si>
    <t>Event</t>
  </si>
  <si>
    <t>Performance</t>
  </si>
  <si>
    <t>Walk</t>
  </si>
  <si>
    <t>100m</t>
  </si>
  <si>
    <t>HJ</t>
  </si>
  <si>
    <t>JT</t>
  </si>
  <si>
    <t>1500M</t>
  </si>
  <si>
    <t>5.03.8</t>
  </si>
  <si>
    <t>5.15.2</t>
  </si>
  <si>
    <t>4X100M</t>
  </si>
  <si>
    <t>Shot</t>
  </si>
  <si>
    <t>Waste</t>
  </si>
  <si>
    <t>Pos.</t>
  </si>
  <si>
    <t>Team</t>
  </si>
  <si>
    <t>Score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</si>
</sst>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\ MMM\ YYYY"/>
    <numFmt numFmtId="166" formatCode="0"/>
    <numFmt numFmtId="167" formatCode="0.00"/>
    <numFmt numFmtId="168" formatCode="0.0"/>
    <numFmt numFmtId="169" formatCode="MM:SS.0"/>
  </numFmts>
  <fonts count="2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2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b val="true"/>
      <sz val="10"/>
      <color rgb="FF0000FF"/>
      <name val="Arial"/>
      <family val="2"/>
      <charset val="1"/>
    </font>
    <font>
      <i val="true"/>
      <sz val="8"/>
      <color rgb="FF0000FF"/>
      <name val="Arial"/>
      <family val="2"/>
      <charset val="1"/>
    </font>
    <font>
      <sz val="10"/>
      <color rgb="FFFF00FF"/>
      <name val="Arial"/>
      <family val="2"/>
      <charset val="1"/>
    </font>
    <font>
      <b val="true"/>
      <u val="single"/>
      <sz val="10"/>
      <color rgb="FFFF00FF"/>
      <name val="Arial"/>
      <family val="2"/>
      <charset val="1"/>
    </font>
    <font>
      <b val="true"/>
      <sz val="10"/>
      <color rgb="FFFF00FF"/>
      <name val="Arial"/>
      <family val="2"/>
      <charset val="1"/>
    </font>
    <font>
      <i val="true"/>
      <sz val="8"/>
      <color rgb="FFFF00FF"/>
      <name val="Arial"/>
      <family val="2"/>
      <charset val="1"/>
    </font>
    <font>
      <sz val="10"/>
      <color rgb="FF0070C0"/>
      <name val="Arial"/>
      <family val="2"/>
      <charset val="1"/>
    </font>
    <font>
      <sz val="9"/>
      <color rgb="FF000000"/>
      <name val="Tahoma"/>
      <family val="2"/>
      <charset val="1"/>
    </font>
    <font>
      <sz val="20"/>
      <name val="Arial"/>
      <family val="2"/>
      <charset val="1"/>
    </font>
    <font>
      <b val="true"/>
      <u val="singl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sz val="10"/>
      <color rgb="FF4F81BD"/>
      <name val="Arial"/>
      <family val="2"/>
      <charset val="1"/>
    </font>
    <font>
      <b val="true"/>
      <u val="single"/>
      <sz val="10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8"/>
      <name val="Arial"/>
      <family val="2"/>
      <charset val="1"/>
    </font>
    <font>
      <sz val="12"/>
      <name val="Arial"/>
      <family val="2"/>
      <charset val="1"/>
    </font>
    <font>
      <u val="single"/>
      <sz val="20"/>
      <name val="Arial"/>
      <family val="2"/>
      <charset val="1"/>
    </font>
    <font>
      <b val="true"/>
      <sz val="12"/>
      <name val="Arial"/>
      <family val="2"/>
      <charset val="1"/>
    </font>
    <font>
      <sz val="10"/>
      <color rgb="FFBFBFBF"/>
      <name val="Arial"/>
      <family val="2"/>
      <charset val="1"/>
    </font>
    <font>
      <sz val="10"/>
      <color rgb="FFF79646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BEEF4"/>
      </patternFill>
    </fill>
    <fill>
      <patternFill patternType="solid">
        <fgColor rgb="FFFDEADA"/>
        <bgColor rgb="FFFFFFFF"/>
      </patternFill>
    </fill>
    <fill>
      <patternFill patternType="solid">
        <fgColor rgb="FFDBEEF4"/>
        <bgColor rgb="FFCCFFFF"/>
      </patternFill>
    </fill>
    <fill>
      <patternFill patternType="solid">
        <fgColor rgb="FFFFFF99"/>
        <bgColor rgb="FFFDEADA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2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4" fillId="2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0" xfId="2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3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4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2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2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3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4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5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1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2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2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4" fillId="2" borderId="2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14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2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2" borderId="2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14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4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1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1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1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4" fillId="2" borderId="1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23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2" borderId="1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2" borderId="23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3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2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1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2" borderId="2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2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3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3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3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1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9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23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3" borderId="2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0" fillId="0" borderId="3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9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3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2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8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9" fontId="24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18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top" textRotation="180" wrapText="false" indent="0" shrinkToFit="false"/>
      <protection locked="true" hidden="false"/>
    </xf>
    <xf numFmtId="166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18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5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5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Normal_u13 Meeting Blank 6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ADA"/>
      <rgbColor rgb="FFDBEEF4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2"/>
  <sheetViews>
    <sheetView windowProtection="false" showFormulas="false" showGridLines="true" showRowColHeaders="true" showZeros="false" rightToLeft="false" tabSelected="true" showOutlineSymbols="true" defaultGridColor="true" view="normal" topLeftCell="A1" colorId="64" zoomScale="49" zoomScaleNormal="49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1" width="2.28571428571429"/>
    <col collapsed="false" hidden="false" max="2" min="2" style="1" width="12.1377551020408"/>
    <col collapsed="false" hidden="false" max="3" min="3" style="1" width="13.1377551020408"/>
    <col collapsed="false" hidden="false" max="4" min="4" style="1" width="4.13775510204082"/>
    <col collapsed="false" hidden="false" max="5" min="5" style="1" width="13.1377551020408"/>
    <col collapsed="false" hidden="false" max="6" min="6" style="1" width="4.13775510204082"/>
    <col collapsed="false" hidden="false" max="7" min="7" style="1" width="13.1377551020408"/>
    <col collapsed="false" hidden="false" max="8" min="8" style="1" width="4.13775510204082"/>
    <col collapsed="false" hidden="false" max="9" min="9" style="1" width="13.1377551020408"/>
    <col collapsed="false" hidden="false" max="10" min="10" style="1" width="4.13775510204082"/>
    <col collapsed="false" hidden="false" max="11" min="11" style="1" width="13.1377551020408"/>
    <col collapsed="false" hidden="false" max="12" min="12" style="1" width="4.13775510204082"/>
    <col collapsed="false" hidden="false" max="13" min="13" style="1" width="13.1377551020408"/>
    <col collapsed="false" hidden="false" max="14" min="14" style="1" width="4.13775510204082"/>
    <col collapsed="false" hidden="false" max="15" min="15" style="1" width="13.1377551020408"/>
    <col collapsed="false" hidden="false" max="16" min="16" style="1" width="4.13775510204082"/>
    <col collapsed="false" hidden="false" max="17" min="17" style="1" width="13.1377551020408"/>
    <col collapsed="false" hidden="false" max="18" min="18" style="1" width="4.13775510204082"/>
    <col collapsed="false" hidden="false" max="19" min="19" style="1" width="13.1377551020408"/>
    <col collapsed="false" hidden="false" max="20" min="20" style="1" width="4.13775510204082"/>
    <col collapsed="false" hidden="false" max="21" min="21" style="1" width="13.1377551020408"/>
    <col collapsed="false" hidden="false" max="22" min="22" style="1" width="4.13775510204082"/>
    <col collapsed="false" hidden="false" max="23" min="23" style="1" width="13.1377551020408"/>
    <col collapsed="false" hidden="false" max="24" min="24" style="1" width="4.13775510204082"/>
    <col collapsed="false" hidden="false" max="25" min="25" style="1" width="13.1377551020408"/>
    <col collapsed="false" hidden="false" max="26" min="26" style="1" width="4.57142857142857"/>
    <col collapsed="false" hidden="false" max="27" min="27" style="1" width="13.1377551020408"/>
    <col collapsed="false" hidden="false" max="28" min="28" style="1" width="4.57142857142857"/>
    <col collapsed="false" hidden="false" max="29" min="29" style="1" width="13.1377551020408"/>
    <col collapsed="false" hidden="false" max="30" min="30" style="1" width="4.57142857142857"/>
    <col collapsed="false" hidden="false" max="31" min="31" style="1" width="13.1377551020408"/>
    <col collapsed="false" hidden="false" max="32" min="32" style="1" width="4.57142857142857"/>
    <col collapsed="false" hidden="false" max="33" min="33" style="1" width="13.1377551020408"/>
    <col collapsed="false" hidden="false" max="34" min="34" style="1" width="4.57142857142857"/>
    <col collapsed="false" hidden="false" max="35" min="35" style="1" width="13.1377551020408"/>
    <col collapsed="false" hidden="false" max="36" min="36" style="1" width="4.57142857142857"/>
    <col collapsed="false" hidden="false" max="37" min="37" style="1" width="13.1377551020408"/>
    <col collapsed="false" hidden="false" max="38" min="38" style="1" width="4.57142857142857"/>
    <col collapsed="false" hidden="false" max="39" min="39" style="1" width="13.1377551020408"/>
    <col collapsed="false" hidden="false" max="40" min="40" style="1" width="4.57142857142857"/>
    <col collapsed="false" hidden="false" max="41" min="41" style="1" width="13.1377551020408"/>
    <col collapsed="false" hidden="false" max="42" min="42" style="1" width="4.57142857142857"/>
    <col collapsed="false" hidden="false" max="43" min="43" style="1" width="13.1377551020408"/>
    <col collapsed="false" hidden="false" max="44" min="44" style="1" width="4.57142857142857"/>
    <col collapsed="false" hidden="false" max="45" min="45" style="1" width="13.1377551020408"/>
    <col collapsed="false" hidden="false" max="46" min="46" style="1" width="4.57142857142857"/>
    <col collapsed="false" hidden="false" max="47" min="47" style="1" width="13.1377551020408"/>
    <col collapsed="false" hidden="false" max="48" min="48" style="1" width="4.57142857142857"/>
    <col collapsed="false" hidden="false" max="49" min="49" style="1" width="13.1377551020408"/>
    <col collapsed="false" hidden="false" max="50" min="50" style="1" width="4.57142857142857"/>
    <col collapsed="false" hidden="false" max="51" min="51" style="1" width="13.1377551020408"/>
    <col collapsed="false" hidden="false" max="52" min="52" style="1" width="4.57142857142857"/>
    <col collapsed="false" hidden="false" max="53" min="53" style="1" width="13.1377551020408"/>
    <col collapsed="false" hidden="false" max="54" min="54" style="1" width="4.57142857142857"/>
    <col collapsed="false" hidden="false" max="55" min="55" style="1" width="13.1377551020408"/>
    <col collapsed="false" hidden="false" max="56" min="56" style="1" width="4.57142857142857"/>
    <col collapsed="false" hidden="false" max="57" min="57" style="1" width="13.1377551020408"/>
    <col collapsed="false" hidden="false" max="58" min="58" style="1" width="4.57142857142857"/>
    <col collapsed="false" hidden="false" max="1025" min="59" style="1" width="9.14285714285714"/>
  </cols>
  <sheetData>
    <row r="1" customFormat="false" ht="24.45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4" t="s">
        <v>2</v>
      </c>
      <c r="I1" s="4"/>
      <c r="J1" s="4"/>
      <c r="K1" s="4"/>
      <c r="L1" s="4"/>
      <c r="M1" s="3" t="s">
        <v>3</v>
      </c>
      <c r="N1" s="2"/>
      <c r="O1" s="5" t="n">
        <v>42501</v>
      </c>
      <c r="P1" s="5"/>
      <c r="Q1" s="5"/>
      <c r="R1" s="5"/>
      <c r="S1" s="2"/>
      <c r="T1" s="3"/>
      <c r="U1" s="6"/>
      <c r="V1" s="6"/>
      <c r="W1" s="6"/>
      <c r="X1" s="6"/>
      <c r="Y1" s="6"/>
      <c r="Z1" s="7"/>
      <c r="AA1" s="6"/>
      <c r="AB1" s="6"/>
      <c r="AC1" s="6"/>
      <c r="AD1" s="6"/>
      <c r="AE1" s="7"/>
      <c r="AF1" s="7"/>
      <c r="AG1" s="7"/>
      <c r="AH1" s="7"/>
      <c r="AI1" s="6"/>
      <c r="AJ1" s="6"/>
      <c r="AK1" s="8"/>
      <c r="AL1" s="8"/>
      <c r="AM1" s="8"/>
      <c r="AN1" s="8"/>
      <c r="AO1" s="8"/>
      <c r="AP1" s="8"/>
      <c r="AQ1" s="6"/>
      <c r="AR1" s="6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5" hidden="false" customHeight="false" outlineLevel="0" collapsed="false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2" customFormat="true" ht="12.75" hidden="false" customHeight="false" outlineLevel="0" collapsed="false">
      <c r="A3" s="9"/>
      <c r="B3" s="10"/>
      <c r="C3" s="11" t="s">
        <v>4</v>
      </c>
      <c r="D3" s="11"/>
      <c r="E3" s="11"/>
      <c r="F3" s="11"/>
      <c r="G3" s="11"/>
      <c r="H3" s="11"/>
      <c r="I3" s="11"/>
      <c r="J3" s="11"/>
      <c r="K3" s="11" t="s">
        <v>5</v>
      </c>
      <c r="L3" s="11"/>
      <c r="M3" s="11"/>
      <c r="N3" s="11"/>
      <c r="O3" s="11"/>
      <c r="P3" s="11"/>
      <c r="Q3" s="11"/>
      <c r="R3" s="11"/>
      <c r="S3" s="11" t="s">
        <v>6</v>
      </c>
      <c r="T3" s="11"/>
      <c r="U3" s="11"/>
      <c r="V3" s="11"/>
      <c r="W3" s="11"/>
      <c r="X3" s="11"/>
      <c r="Y3" s="11"/>
      <c r="Z3" s="11"/>
      <c r="AA3" s="11" t="s">
        <v>7</v>
      </c>
      <c r="AB3" s="11"/>
      <c r="AC3" s="11"/>
      <c r="AD3" s="11"/>
      <c r="AE3" s="11"/>
      <c r="AF3" s="11"/>
      <c r="AG3" s="11"/>
      <c r="AH3" s="11"/>
      <c r="AI3" s="11" t="s">
        <v>8</v>
      </c>
      <c r="AJ3" s="11"/>
      <c r="AK3" s="11"/>
      <c r="AL3" s="11"/>
      <c r="AM3" s="11"/>
      <c r="AN3" s="11"/>
      <c r="AO3" s="11"/>
      <c r="AP3" s="11"/>
      <c r="AQ3" s="11" t="s">
        <v>9</v>
      </c>
      <c r="AR3" s="11"/>
      <c r="AS3" s="11"/>
      <c r="AT3" s="11"/>
      <c r="AU3" s="11"/>
      <c r="AV3" s="11"/>
      <c r="AW3" s="11"/>
      <c r="AX3" s="11"/>
      <c r="AY3" s="11" t="s">
        <v>10</v>
      </c>
      <c r="AZ3" s="11"/>
      <c r="BA3" s="11"/>
      <c r="BB3" s="11"/>
      <c r="BC3" s="11"/>
      <c r="BD3" s="11"/>
      <c r="BE3" s="11"/>
      <c r="BF3" s="11"/>
      <c r="BG3" s="9"/>
    </row>
    <row r="4" customFormat="false" ht="12.75" hidden="false" customHeight="false" outlineLevel="0" collapsed="false">
      <c r="A4" s="9"/>
      <c r="B4" s="10"/>
      <c r="C4" s="13" t="s">
        <v>11</v>
      </c>
      <c r="D4" s="14"/>
      <c r="E4" s="15" t="s">
        <v>12</v>
      </c>
      <c r="F4" s="16"/>
      <c r="G4" s="15" t="n">
        <v>10</v>
      </c>
      <c r="H4" s="16"/>
      <c r="I4" s="14" t="n">
        <v>8</v>
      </c>
      <c r="J4" s="17"/>
      <c r="K4" s="13" t="s">
        <v>13</v>
      </c>
      <c r="L4" s="14"/>
      <c r="M4" s="15" t="s">
        <v>14</v>
      </c>
      <c r="N4" s="16"/>
      <c r="O4" s="15" t="n">
        <v>11</v>
      </c>
      <c r="P4" s="16"/>
      <c r="Q4" s="14" t="n">
        <v>1</v>
      </c>
      <c r="R4" s="17"/>
      <c r="S4" s="13" t="s">
        <v>15</v>
      </c>
      <c r="T4" s="14"/>
      <c r="U4" s="15" t="s">
        <v>16</v>
      </c>
      <c r="V4" s="16"/>
      <c r="W4" s="15" t="n">
        <v>15</v>
      </c>
      <c r="X4" s="16"/>
      <c r="Y4" s="14" t="n">
        <v>5</v>
      </c>
      <c r="Z4" s="17"/>
      <c r="AA4" s="13" t="s">
        <v>17</v>
      </c>
      <c r="AB4" s="14"/>
      <c r="AC4" s="15" t="s">
        <v>18</v>
      </c>
      <c r="AD4" s="16"/>
      <c r="AE4" s="15" t="n">
        <v>14</v>
      </c>
      <c r="AF4" s="16"/>
      <c r="AG4" s="14" t="n">
        <v>4</v>
      </c>
      <c r="AH4" s="17"/>
      <c r="AI4" s="13" t="s">
        <v>19</v>
      </c>
      <c r="AJ4" s="14"/>
      <c r="AK4" s="15" t="s">
        <v>20</v>
      </c>
      <c r="AL4" s="16"/>
      <c r="AM4" s="15" t="n">
        <v>16</v>
      </c>
      <c r="AN4" s="16"/>
      <c r="AO4" s="14" t="n">
        <v>6</v>
      </c>
      <c r="AP4" s="17"/>
      <c r="AQ4" s="13" t="s">
        <v>21</v>
      </c>
      <c r="AR4" s="14"/>
      <c r="AS4" s="15" t="s">
        <v>22</v>
      </c>
      <c r="AT4" s="16"/>
      <c r="AU4" s="15" t="n">
        <v>17</v>
      </c>
      <c r="AV4" s="16"/>
      <c r="AW4" s="14" t="n">
        <v>7</v>
      </c>
      <c r="AX4" s="17"/>
      <c r="AY4" s="13" t="s">
        <v>23</v>
      </c>
      <c r="AZ4" s="14"/>
      <c r="BA4" s="15" t="s">
        <v>24</v>
      </c>
      <c r="BB4" s="16"/>
      <c r="BC4" s="15" t="n">
        <v>12</v>
      </c>
      <c r="BD4" s="16"/>
      <c r="BE4" s="14" t="n">
        <v>2</v>
      </c>
      <c r="BF4" s="17"/>
      <c r="BG4" s="9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.5" hidden="false" customHeight="false" outlineLevel="0" collapsed="false">
      <c r="A5" s="8"/>
      <c r="B5" s="10" t="s">
        <v>25</v>
      </c>
      <c r="C5" s="18" t="s">
        <v>11</v>
      </c>
      <c r="D5" s="18"/>
      <c r="E5" s="19" t="s">
        <v>13</v>
      </c>
      <c r="F5" s="19"/>
      <c r="G5" s="19" t="s">
        <v>26</v>
      </c>
      <c r="H5" s="19"/>
      <c r="I5" s="20" t="s">
        <v>27</v>
      </c>
      <c r="J5" s="20"/>
      <c r="K5" s="18" t="s">
        <v>11</v>
      </c>
      <c r="L5" s="18"/>
      <c r="M5" s="19" t="s">
        <v>13</v>
      </c>
      <c r="N5" s="19"/>
      <c r="O5" s="19" t="s">
        <v>26</v>
      </c>
      <c r="P5" s="19"/>
      <c r="Q5" s="20" t="s">
        <v>27</v>
      </c>
      <c r="R5" s="20"/>
      <c r="S5" s="18" t="s">
        <v>11</v>
      </c>
      <c r="T5" s="18"/>
      <c r="U5" s="19" t="s">
        <v>13</v>
      </c>
      <c r="V5" s="19"/>
      <c r="W5" s="19" t="s">
        <v>26</v>
      </c>
      <c r="X5" s="19"/>
      <c r="Y5" s="20" t="s">
        <v>27</v>
      </c>
      <c r="Z5" s="20"/>
      <c r="AA5" s="18" t="s">
        <v>11</v>
      </c>
      <c r="AB5" s="18"/>
      <c r="AC5" s="19" t="s">
        <v>13</v>
      </c>
      <c r="AD5" s="19"/>
      <c r="AE5" s="19" t="s">
        <v>26</v>
      </c>
      <c r="AF5" s="19"/>
      <c r="AG5" s="20" t="s">
        <v>27</v>
      </c>
      <c r="AH5" s="20"/>
      <c r="AI5" s="18" t="s">
        <v>11</v>
      </c>
      <c r="AJ5" s="18"/>
      <c r="AK5" s="19" t="s">
        <v>13</v>
      </c>
      <c r="AL5" s="19"/>
      <c r="AM5" s="19" t="s">
        <v>26</v>
      </c>
      <c r="AN5" s="19"/>
      <c r="AO5" s="20" t="s">
        <v>27</v>
      </c>
      <c r="AP5" s="20"/>
      <c r="AQ5" s="18" t="s">
        <v>11</v>
      </c>
      <c r="AR5" s="18"/>
      <c r="AS5" s="19" t="s">
        <v>13</v>
      </c>
      <c r="AT5" s="19"/>
      <c r="AU5" s="19" t="s">
        <v>26</v>
      </c>
      <c r="AV5" s="19"/>
      <c r="AW5" s="20" t="s">
        <v>27</v>
      </c>
      <c r="AX5" s="20"/>
      <c r="AY5" s="18" t="s">
        <v>11</v>
      </c>
      <c r="AZ5" s="18"/>
      <c r="BA5" s="19" t="s">
        <v>13</v>
      </c>
      <c r="BB5" s="19"/>
      <c r="BC5" s="19" t="s">
        <v>26</v>
      </c>
      <c r="BD5" s="19"/>
      <c r="BE5" s="20" t="s">
        <v>27</v>
      </c>
      <c r="BF5" s="20"/>
      <c r="BG5" s="8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false" outlineLevel="0" collapsed="false">
      <c r="A6" s="8"/>
      <c r="B6" s="9" t="s">
        <v>28</v>
      </c>
      <c r="C6" s="21"/>
      <c r="D6" s="22"/>
      <c r="E6" s="23"/>
      <c r="F6" s="24"/>
      <c r="G6" s="25"/>
      <c r="H6" s="22"/>
      <c r="I6" s="25"/>
      <c r="J6" s="26"/>
      <c r="K6" s="21"/>
      <c r="L6" s="22"/>
      <c r="M6" s="23"/>
      <c r="N6" s="24"/>
      <c r="O6" s="25" t="s">
        <v>29</v>
      </c>
      <c r="P6" s="22"/>
      <c r="Q6" s="25"/>
      <c r="R6" s="26"/>
      <c r="S6" s="21"/>
      <c r="T6" s="22"/>
      <c r="U6" s="23"/>
      <c r="V6" s="24"/>
      <c r="W6" s="25"/>
      <c r="X6" s="22"/>
      <c r="Y6" s="25"/>
      <c r="Z6" s="26"/>
      <c r="AA6" s="21" t="s">
        <v>30</v>
      </c>
      <c r="AB6" s="22"/>
      <c r="AC6" s="23"/>
      <c r="AD6" s="24"/>
      <c r="AE6" s="25" t="s">
        <v>31</v>
      </c>
      <c r="AF6" s="22"/>
      <c r="AG6" s="25" t="s">
        <v>32</v>
      </c>
      <c r="AH6" s="26"/>
      <c r="AI6" s="21"/>
      <c r="AJ6" s="22"/>
      <c r="AK6" s="23"/>
      <c r="AL6" s="24"/>
      <c r="AM6" s="25"/>
      <c r="AN6" s="22"/>
      <c r="AO6" s="25"/>
      <c r="AP6" s="26"/>
      <c r="AQ6" s="21" t="s">
        <v>33</v>
      </c>
      <c r="AR6" s="22"/>
      <c r="AS6" s="23"/>
      <c r="AT6" s="24"/>
      <c r="AU6" s="25" t="s">
        <v>34</v>
      </c>
      <c r="AV6" s="22"/>
      <c r="AW6" s="25" t="s">
        <v>35</v>
      </c>
      <c r="AX6" s="26"/>
      <c r="AY6" s="21"/>
      <c r="AZ6" s="22"/>
      <c r="BA6" s="23"/>
      <c r="BB6" s="24"/>
      <c r="BC6" s="25"/>
      <c r="BD6" s="22"/>
      <c r="BE6" s="25"/>
      <c r="BF6" s="26"/>
      <c r="BG6" s="8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false" outlineLevel="0" collapsed="false">
      <c r="A7" s="8"/>
      <c r="B7" s="9" t="s">
        <v>36</v>
      </c>
      <c r="C7" s="27"/>
      <c r="D7" s="28"/>
      <c r="E7" s="29"/>
      <c r="F7" s="30"/>
      <c r="G7" s="31"/>
      <c r="H7" s="28"/>
      <c r="I7" s="29"/>
      <c r="J7" s="32"/>
      <c r="K7" s="27"/>
      <c r="L7" s="28"/>
      <c r="M7" s="29"/>
      <c r="N7" s="30"/>
      <c r="O7" s="31"/>
      <c r="P7" s="28"/>
      <c r="Q7" s="29"/>
      <c r="R7" s="32"/>
      <c r="S7" s="27"/>
      <c r="T7" s="28"/>
      <c r="U7" s="29"/>
      <c r="V7" s="30"/>
      <c r="W7" s="31"/>
      <c r="X7" s="28"/>
      <c r="Y7" s="29"/>
      <c r="Z7" s="32"/>
      <c r="AA7" s="27" t="s">
        <v>30</v>
      </c>
      <c r="AB7" s="28"/>
      <c r="AC7" s="29"/>
      <c r="AD7" s="30"/>
      <c r="AE7" s="31" t="s">
        <v>31</v>
      </c>
      <c r="AF7" s="28"/>
      <c r="AG7" s="29"/>
      <c r="AH7" s="32"/>
      <c r="AI7" s="27"/>
      <c r="AJ7" s="28"/>
      <c r="AK7" s="29"/>
      <c r="AL7" s="30"/>
      <c r="AM7" s="31"/>
      <c r="AN7" s="28"/>
      <c r="AO7" s="29"/>
      <c r="AP7" s="32"/>
      <c r="AQ7" s="27"/>
      <c r="AR7" s="28"/>
      <c r="AS7" s="29"/>
      <c r="AT7" s="30"/>
      <c r="AU7" s="31" t="s">
        <v>34</v>
      </c>
      <c r="AV7" s="28"/>
      <c r="AW7" s="29"/>
      <c r="AX7" s="32"/>
      <c r="AY7" s="27"/>
      <c r="AZ7" s="28"/>
      <c r="BA7" s="29"/>
      <c r="BB7" s="30"/>
      <c r="BC7" s="31" t="s">
        <v>37</v>
      </c>
      <c r="BD7" s="28"/>
      <c r="BE7" s="29"/>
      <c r="BF7" s="32"/>
      <c r="BG7" s="8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2.75" hidden="false" customHeight="false" outlineLevel="0" collapsed="false">
      <c r="A8" s="8"/>
      <c r="B8" s="33" t="s">
        <v>38</v>
      </c>
      <c r="C8" s="27" t="s">
        <v>39</v>
      </c>
      <c r="D8" s="28"/>
      <c r="E8" s="29"/>
      <c r="F8" s="30"/>
      <c r="G8" s="31"/>
      <c r="H8" s="28"/>
      <c r="I8" s="29"/>
      <c r="J8" s="32"/>
      <c r="K8" s="27"/>
      <c r="L8" s="28"/>
      <c r="M8" s="29"/>
      <c r="N8" s="30"/>
      <c r="O8" s="31" t="s">
        <v>29</v>
      </c>
      <c r="P8" s="28"/>
      <c r="Q8" s="29"/>
      <c r="R8" s="32"/>
      <c r="S8" s="27"/>
      <c r="T8" s="28"/>
      <c r="U8" s="29"/>
      <c r="V8" s="30"/>
      <c r="W8" s="31"/>
      <c r="X8" s="28"/>
      <c r="Y8" s="29"/>
      <c r="Z8" s="32"/>
      <c r="AA8" s="27" t="s">
        <v>40</v>
      </c>
      <c r="AB8" s="28"/>
      <c r="AC8" s="29"/>
      <c r="AD8" s="30"/>
      <c r="AE8" s="31" t="s">
        <v>31</v>
      </c>
      <c r="AF8" s="28"/>
      <c r="AG8" s="29"/>
      <c r="AH8" s="32"/>
      <c r="AI8" s="27"/>
      <c r="AJ8" s="28"/>
      <c r="AK8" s="29"/>
      <c r="AL8" s="30"/>
      <c r="AM8" s="31"/>
      <c r="AN8" s="28"/>
      <c r="AO8" s="29"/>
      <c r="AP8" s="32"/>
      <c r="AQ8" s="27" t="s">
        <v>41</v>
      </c>
      <c r="AR8" s="28"/>
      <c r="AS8" s="29"/>
      <c r="AT8" s="30"/>
      <c r="AU8" s="31" t="s">
        <v>42</v>
      </c>
      <c r="AV8" s="28"/>
      <c r="AW8" s="29"/>
      <c r="AX8" s="32"/>
      <c r="AY8" s="27"/>
      <c r="AZ8" s="28"/>
      <c r="BA8" s="29"/>
      <c r="BB8" s="30"/>
      <c r="BC8" s="31"/>
      <c r="BD8" s="28"/>
      <c r="BE8" s="29"/>
      <c r="BF8" s="32"/>
      <c r="BG8" s="8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3.5" hidden="false" customHeight="false" outlineLevel="0" collapsed="false">
      <c r="A9" s="8"/>
      <c r="B9" s="34" t="s">
        <v>43</v>
      </c>
      <c r="C9" s="35" t="s">
        <v>39</v>
      </c>
      <c r="D9" s="36"/>
      <c r="E9" s="37"/>
      <c r="F9" s="38"/>
      <c r="G9" s="39"/>
      <c r="H9" s="36"/>
      <c r="I9" s="39"/>
      <c r="J9" s="40"/>
      <c r="K9" s="35" t="s">
        <v>44</v>
      </c>
      <c r="L9" s="36"/>
      <c r="M9" s="37"/>
      <c r="N9" s="38"/>
      <c r="O9" s="39" t="s">
        <v>29</v>
      </c>
      <c r="P9" s="36"/>
      <c r="Q9" s="39"/>
      <c r="R9" s="40"/>
      <c r="S9" s="35"/>
      <c r="T9" s="36"/>
      <c r="U9" s="37"/>
      <c r="V9" s="38"/>
      <c r="W9" s="39"/>
      <c r="X9" s="36"/>
      <c r="Y9" s="39"/>
      <c r="Z9" s="40"/>
      <c r="AA9" s="35" t="s">
        <v>40</v>
      </c>
      <c r="AB9" s="36"/>
      <c r="AC9" s="37"/>
      <c r="AD9" s="38"/>
      <c r="AE9" s="39" t="s">
        <v>31</v>
      </c>
      <c r="AF9" s="36"/>
      <c r="AG9" s="39" t="s">
        <v>45</v>
      </c>
      <c r="AH9" s="40"/>
      <c r="AI9" s="35"/>
      <c r="AJ9" s="36"/>
      <c r="AK9" s="37"/>
      <c r="AL9" s="38"/>
      <c r="AM9" s="39"/>
      <c r="AN9" s="36"/>
      <c r="AO9" s="39"/>
      <c r="AP9" s="40"/>
      <c r="AQ9" s="35"/>
      <c r="AR9" s="36"/>
      <c r="AS9" s="37"/>
      <c r="AT9" s="38"/>
      <c r="AU9" s="39" t="s">
        <v>42</v>
      </c>
      <c r="AV9" s="36"/>
      <c r="AW9" s="39" t="s">
        <v>46</v>
      </c>
      <c r="AX9" s="40"/>
      <c r="AY9" s="35"/>
      <c r="AZ9" s="36"/>
      <c r="BA9" s="37"/>
      <c r="BB9" s="38"/>
      <c r="BC9" s="39"/>
      <c r="BD9" s="36"/>
      <c r="BE9" s="39"/>
      <c r="BF9" s="40"/>
      <c r="BG9" s="8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2.75" hidden="false" customHeight="false" outlineLevel="0" collapsed="false">
      <c r="A10" s="8"/>
      <c r="B10" s="9" t="s">
        <v>47</v>
      </c>
      <c r="C10" s="27" t="s">
        <v>48</v>
      </c>
      <c r="D10" s="28"/>
      <c r="E10" s="31"/>
      <c r="F10" s="28"/>
      <c r="G10" s="31" t="s">
        <v>49</v>
      </c>
      <c r="H10" s="28"/>
      <c r="I10" s="31" t="s">
        <v>50</v>
      </c>
      <c r="J10" s="41"/>
      <c r="K10" s="27" t="s">
        <v>51</v>
      </c>
      <c r="L10" s="28"/>
      <c r="M10" s="31" t="s">
        <v>29</v>
      </c>
      <c r="N10" s="28"/>
      <c r="O10" s="31" t="s">
        <v>52</v>
      </c>
      <c r="P10" s="28"/>
      <c r="Q10" s="31" t="s">
        <v>53</v>
      </c>
      <c r="R10" s="41"/>
      <c r="S10" s="27"/>
      <c r="T10" s="28"/>
      <c r="U10" s="31"/>
      <c r="V10" s="28"/>
      <c r="W10" s="31"/>
      <c r="X10" s="28"/>
      <c r="Y10" s="31"/>
      <c r="Z10" s="41"/>
      <c r="AA10" s="27" t="s">
        <v>54</v>
      </c>
      <c r="AB10" s="28"/>
      <c r="AC10" s="31" t="s">
        <v>55</v>
      </c>
      <c r="AD10" s="28"/>
      <c r="AE10" s="31" t="s">
        <v>31</v>
      </c>
      <c r="AF10" s="28"/>
      <c r="AG10" s="31" t="s">
        <v>32</v>
      </c>
      <c r="AH10" s="41"/>
      <c r="AI10" s="27"/>
      <c r="AJ10" s="28"/>
      <c r="AK10" s="31"/>
      <c r="AL10" s="28"/>
      <c r="AM10" s="31"/>
      <c r="AN10" s="28"/>
      <c r="AO10" s="31"/>
      <c r="AP10" s="41"/>
      <c r="AQ10" s="27" t="s">
        <v>33</v>
      </c>
      <c r="AR10" s="28"/>
      <c r="AS10" s="31" t="s">
        <v>56</v>
      </c>
      <c r="AT10" s="28"/>
      <c r="AU10" s="31"/>
      <c r="AV10" s="28"/>
      <c r="AW10" s="31" t="s">
        <v>35</v>
      </c>
      <c r="AX10" s="41"/>
      <c r="AY10" s="27" t="s">
        <v>57</v>
      </c>
      <c r="AZ10" s="28"/>
      <c r="BA10" s="31" t="s">
        <v>58</v>
      </c>
      <c r="BB10" s="28"/>
      <c r="BC10" s="31"/>
      <c r="BD10" s="28"/>
      <c r="BE10" s="31"/>
      <c r="BF10" s="41"/>
      <c r="BG10" s="8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8"/>
      <c r="B11" s="9" t="s">
        <v>59</v>
      </c>
      <c r="C11" s="27" t="s">
        <v>60</v>
      </c>
      <c r="D11" s="28"/>
      <c r="E11" s="31" t="s">
        <v>61</v>
      </c>
      <c r="F11" s="28"/>
      <c r="G11" s="31" t="s">
        <v>50</v>
      </c>
      <c r="H11" s="28"/>
      <c r="I11" s="29"/>
      <c r="J11" s="32"/>
      <c r="K11" s="27" t="s">
        <v>51</v>
      </c>
      <c r="L11" s="28"/>
      <c r="M11" s="31" t="s">
        <v>52</v>
      </c>
      <c r="N11" s="28"/>
      <c r="O11" s="31" t="s">
        <v>62</v>
      </c>
      <c r="P11" s="28"/>
      <c r="Q11" s="29"/>
      <c r="R11" s="32"/>
      <c r="S11" s="27"/>
      <c r="T11" s="28"/>
      <c r="U11" s="31"/>
      <c r="V11" s="28"/>
      <c r="W11" s="31"/>
      <c r="X11" s="28"/>
      <c r="Y11" s="29"/>
      <c r="Z11" s="32"/>
      <c r="AA11" s="27" t="s">
        <v>63</v>
      </c>
      <c r="AB11" s="28"/>
      <c r="AC11" s="31" t="s">
        <v>64</v>
      </c>
      <c r="AD11" s="28"/>
      <c r="AE11" s="31" t="s">
        <v>65</v>
      </c>
      <c r="AF11" s="28"/>
      <c r="AG11" s="29"/>
      <c r="AH11" s="32"/>
      <c r="AI11" s="27"/>
      <c r="AJ11" s="28"/>
      <c r="AK11" s="31"/>
      <c r="AL11" s="28"/>
      <c r="AM11" s="31"/>
      <c r="AN11" s="28"/>
      <c r="AO11" s="29"/>
      <c r="AP11" s="32"/>
      <c r="AQ11" s="27" t="s">
        <v>56</v>
      </c>
      <c r="AR11" s="28"/>
      <c r="AS11" s="31" t="s">
        <v>66</v>
      </c>
      <c r="AT11" s="28"/>
      <c r="AU11" s="31" t="s">
        <v>41</v>
      </c>
      <c r="AV11" s="28"/>
      <c r="AW11" s="29"/>
      <c r="AX11" s="32"/>
      <c r="AY11" s="27"/>
      <c r="AZ11" s="28"/>
      <c r="BA11" s="31"/>
      <c r="BB11" s="28"/>
      <c r="BC11" s="31"/>
      <c r="BD11" s="28"/>
      <c r="BE11" s="29"/>
      <c r="BF11" s="32"/>
      <c r="BG11" s="8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75" hidden="false" customHeight="false" outlineLevel="0" collapsed="false">
      <c r="A12" s="8"/>
      <c r="B12" s="9" t="s">
        <v>67</v>
      </c>
      <c r="C12" s="27" t="s">
        <v>60</v>
      </c>
      <c r="D12" s="28"/>
      <c r="E12" s="31" t="s">
        <v>48</v>
      </c>
      <c r="F12" s="28"/>
      <c r="G12" s="31" t="s">
        <v>49</v>
      </c>
      <c r="H12" s="28"/>
      <c r="I12" s="29"/>
      <c r="J12" s="32"/>
      <c r="K12" s="27" t="s">
        <v>51</v>
      </c>
      <c r="L12" s="28"/>
      <c r="M12" s="31" t="s">
        <v>53</v>
      </c>
      <c r="N12" s="28"/>
      <c r="O12" s="31" t="s">
        <v>52</v>
      </c>
      <c r="P12" s="28"/>
      <c r="Q12" s="29"/>
      <c r="R12" s="32"/>
      <c r="S12" s="27"/>
      <c r="T12" s="28"/>
      <c r="U12" s="31"/>
      <c r="V12" s="28"/>
      <c r="W12" s="31"/>
      <c r="X12" s="28"/>
      <c r="Y12" s="29"/>
      <c r="Z12" s="32"/>
      <c r="AA12" s="27" t="s">
        <v>55</v>
      </c>
      <c r="AB12" s="28"/>
      <c r="AC12" s="31" t="s">
        <v>68</v>
      </c>
      <c r="AD12" s="28"/>
      <c r="AE12" s="31" t="s">
        <v>31</v>
      </c>
      <c r="AF12" s="28"/>
      <c r="AG12" s="29"/>
      <c r="AH12" s="32"/>
      <c r="AI12" s="27"/>
      <c r="AJ12" s="28"/>
      <c r="AK12" s="31"/>
      <c r="AL12" s="28"/>
      <c r="AM12" s="31"/>
      <c r="AN12" s="28"/>
      <c r="AO12" s="29"/>
      <c r="AP12" s="32"/>
      <c r="AQ12" s="27" t="s">
        <v>34</v>
      </c>
      <c r="AR12" s="28"/>
      <c r="AS12" s="31" t="s">
        <v>66</v>
      </c>
      <c r="AT12" s="28"/>
      <c r="AU12" s="31" t="s">
        <v>46</v>
      </c>
      <c r="AV12" s="28"/>
      <c r="AW12" s="29"/>
      <c r="AX12" s="32"/>
      <c r="AY12" s="27"/>
      <c r="AZ12" s="28"/>
      <c r="BA12" s="31"/>
      <c r="BB12" s="28"/>
      <c r="BC12" s="31"/>
      <c r="BD12" s="28"/>
      <c r="BE12" s="29"/>
      <c r="BF12" s="32"/>
      <c r="BG12" s="8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8"/>
      <c r="B13" s="9" t="s">
        <v>69</v>
      </c>
      <c r="C13" s="27"/>
      <c r="D13" s="28"/>
      <c r="E13" s="31"/>
      <c r="F13" s="28"/>
      <c r="G13" s="31"/>
      <c r="H13" s="28"/>
      <c r="I13" s="29"/>
      <c r="J13" s="32"/>
      <c r="K13" s="27"/>
      <c r="L13" s="28"/>
      <c r="M13" s="31"/>
      <c r="N13" s="28"/>
      <c r="O13" s="31" t="s">
        <v>29</v>
      </c>
      <c r="P13" s="28"/>
      <c r="Q13" s="29"/>
      <c r="R13" s="32"/>
      <c r="S13" s="27"/>
      <c r="T13" s="28"/>
      <c r="U13" s="31"/>
      <c r="V13" s="28"/>
      <c r="W13" s="31"/>
      <c r="X13" s="28"/>
      <c r="Y13" s="29"/>
      <c r="Z13" s="32"/>
      <c r="AA13" s="27" t="s">
        <v>68</v>
      </c>
      <c r="AB13" s="28"/>
      <c r="AC13" s="31" t="s">
        <v>70</v>
      </c>
      <c r="AD13" s="28"/>
      <c r="AE13" s="31" t="s">
        <v>71</v>
      </c>
      <c r="AF13" s="28"/>
      <c r="AG13" s="29"/>
      <c r="AH13" s="32"/>
      <c r="AI13" s="27"/>
      <c r="AJ13" s="28"/>
      <c r="AK13" s="31"/>
      <c r="AL13" s="28"/>
      <c r="AM13" s="31"/>
      <c r="AN13" s="28"/>
      <c r="AO13" s="29"/>
      <c r="AP13" s="32"/>
      <c r="AQ13" s="27"/>
      <c r="AR13" s="28"/>
      <c r="AS13" s="31"/>
      <c r="AT13" s="28"/>
      <c r="AU13" s="31"/>
      <c r="AV13" s="28"/>
      <c r="AW13" s="29"/>
      <c r="AX13" s="32"/>
      <c r="AY13" s="27"/>
      <c r="AZ13" s="28"/>
      <c r="BA13" s="31"/>
      <c r="BB13" s="28"/>
      <c r="BC13" s="31"/>
      <c r="BD13" s="28"/>
      <c r="BE13" s="29"/>
      <c r="BF13" s="32"/>
      <c r="BG13" s="8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false" outlineLevel="0" collapsed="false">
      <c r="A14" s="8"/>
      <c r="B14" s="9" t="s">
        <v>72</v>
      </c>
      <c r="C14" s="27"/>
      <c r="D14" s="28"/>
      <c r="E14" s="29"/>
      <c r="F14" s="30"/>
      <c r="G14" s="29"/>
      <c r="H14" s="30"/>
      <c r="I14" s="29"/>
      <c r="J14" s="32"/>
      <c r="K14" s="27"/>
      <c r="L14" s="28"/>
      <c r="M14" s="29"/>
      <c r="N14" s="30"/>
      <c r="O14" s="29"/>
      <c r="P14" s="30"/>
      <c r="Q14" s="29"/>
      <c r="R14" s="32"/>
      <c r="S14" s="27"/>
      <c r="T14" s="28"/>
      <c r="U14" s="29"/>
      <c r="V14" s="30"/>
      <c r="W14" s="29"/>
      <c r="X14" s="30"/>
      <c r="Y14" s="29"/>
      <c r="Z14" s="32"/>
      <c r="AA14" s="27"/>
      <c r="AB14" s="28"/>
      <c r="AC14" s="29"/>
      <c r="AD14" s="30"/>
      <c r="AE14" s="29"/>
      <c r="AF14" s="30"/>
      <c r="AG14" s="29"/>
      <c r="AH14" s="32"/>
      <c r="AI14" s="27"/>
      <c r="AJ14" s="28"/>
      <c r="AK14" s="29"/>
      <c r="AL14" s="30"/>
      <c r="AM14" s="29"/>
      <c r="AN14" s="30"/>
      <c r="AO14" s="29"/>
      <c r="AP14" s="32"/>
      <c r="AQ14" s="27" t="s">
        <v>73</v>
      </c>
      <c r="AR14" s="28"/>
      <c r="AS14" s="29"/>
      <c r="AT14" s="30"/>
      <c r="AU14" s="29"/>
      <c r="AV14" s="30"/>
      <c r="AW14" s="29"/>
      <c r="AX14" s="32"/>
      <c r="AY14" s="27"/>
      <c r="AZ14" s="28"/>
      <c r="BA14" s="29"/>
      <c r="BB14" s="30"/>
      <c r="BC14" s="29"/>
      <c r="BD14" s="30"/>
      <c r="BE14" s="29"/>
      <c r="BF14" s="32"/>
      <c r="BG14" s="8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75" hidden="false" customHeight="false" outlineLevel="0" collapsed="false">
      <c r="A15" s="8"/>
      <c r="B15" s="9"/>
      <c r="C15" s="27"/>
      <c r="D15" s="28"/>
      <c r="E15" s="29"/>
      <c r="F15" s="30"/>
      <c r="G15" s="29"/>
      <c r="H15" s="30"/>
      <c r="I15" s="29"/>
      <c r="J15" s="32"/>
      <c r="K15" s="27"/>
      <c r="L15" s="28"/>
      <c r="M15" s="29"/>
      <c r="N15" s="30"/>
      <c r="O15" s="29"/>
      <c r="P15" s="30"/>
      <c r="Q15" s="29"/>
      <c r="R15" s="32"/>
      <c r="S15" s="27"/>
      <c r="T15" s="28"/>
      <c r="U15" s="29"/>
      <c r="V15" s="30"/>
      <c r="W15" s="29"/>
      <c r="X15" s="30"/>
      <c r="Y15" s="29"/>
      <c r="Z15" s="32"/>
      <c r="AA15" s="27"/>
      <c r="AB15" s="28"/>
      <c r="AC15" s="29"/>
      <c r="AD15" s="30"/>
      <c r="AE15" s="29"/>
      <c r="AF15" s="30"/>
      <c r="AG15" s="29"/>
      <c r="AH15" s="32"/>
      <c r="AI15" s="27"/>
      <c r="AJ15" s="28"/>
      <c r="AK15" s="29"/>
      <c r="AL15" s="30"/>
      <c r="AM15" s="29"/>
      <c r="AN15" s="30"/>
      <c r="AO15" s="29"/>
      <c r="AP15" s="32"/>
      <c r="AQ15" s="27" t="s">
        <v>66</v>
      </c>
      <c r="AR15" s="28"/>
      <c r="AS15" s="29"/>
      <c r="AT15" s="30"/>
      <c r="AU15" s="29"/>
      <c r="AV15" s="30"/>
      <c r="AW15" s="29"/>
      <c r="AX15" s="32"/>
      <c r="AY15" s="27"/>
      <c r="AZ15" s="28"/>
      <c r="BA15" s="29"/>
      <c r="BB15" s="30"/>
      <c r="BC15" s="29"/>
      <c r="BD15" s="30"/>
      <c r="BE15" s="29"/>
      <c r="BF15" s="32"/>
      <c r="BG15" s="8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2.75" hidden="false" customHeight="false" outlineLevel="0" collapsed="false">
      <c r="A16" s="8"/>
      <c r="B16" s="9"/>
      <c r="C16" s="27"/>
      <c r="D16" s="28"/>
      <c r="E16" s="29"/>
      <c r="F16" s="30"/>
      <c r="G16" s="29"/>
      <c r="H16" s="30"/>
      <c r="I16" s="29"/>
      <c r="J16" s="32"/>
      <c r="K16" s="27"/>
      <c r="L16" s="28"/>
      <c r="M16" s="29"/>
      <c r="N16" s="30"/>
      <c r="O16" s="29"/>
      <c r="P16" s="30"/>
      <c r="Q16" s="29"/>
      <c r="R16" s="32"/>
      <c r="S16" s="27"/>
      <c r="T16" s="28"/>
      <c r="U16" s="29"/>
      <c r="V16" s="30"/>
      <c r="W16" s="29"/>
      <c r="X16" s="30"/>
      <c r="Y16" s="29"/>
      <c r="Z16" s="32"/>
      <c r="AA16" s="27"/>
      <c r="AB16" s="28"/>
      <c r="AC16" s="29"/>
      <c r="AD16" s="30"/>
      <c r="AE16" s="29"/>
      <c r="AF16" s="30"/>
      <c r="AG16" s="29"/>
      <c r="AH16" s="32"/>
      <c r="AI16" s="27"/>
      <c r="AJ16" s="28"/>
      <c r="AK16" s="29"/>
      <c r="AL16" s="30"/>
      <c r="AM16" s="29"/>
      <c r="AN16" s="30"/>
      <c r="AO16" s="29"/>
      <c r="AP16" s="32"/>
      <c r="AQ16" s="27" t="s">
        <v>56</v>
      </c>
      <c r="AR16" s="28"/>
      <c r="AS16" s="29"/>
      <c r="AT16" s="30"/>
      <c r="AU16" s="29"/>
      <c r="AV16" s="30"/>
      <c r="AW16" s="29"/>
      <c r="AX16" s="32"/>
      <c r="AY16" s="27"/>
      <c r="AZ16" s="28"/>
      <c r="BA16" s="29"/>
      <c r="BB16" s="30"/>
      <c r="BC16" s="29"/>
      <c r="BD16" s="30"/>
      <c r="BE16" s="29"/>
      <c r="BF16" s="32"/>
      <c r="BG16" s="8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2.75" hidden="false" customHeight="false" outlineLevel="0" collapsed="false">
      <c r="A17" s="8"/>
      <c r="B17" s="9"/>
      <c r="C17" s="42"/>
      <c r="D17" s="43"/>
      <c r="E17" s="44" t="str">
        <f aca="false">IF(C14="","",CONCATENATE(C14,", ",C15,", ",C16," &amp; ",C17))</f>
        <v/>
      </c>
      <c r="F17" s="45"/>
      <c r="G17" s="46"/>
      <c r="H17" s="45"/>
      <c r="I17" s="46"/>
      <c r="J17" s="47"/>
      <c r="K17" s="42"/>
      <c r="L17" s="43"/>
      <c r="M17" s="44" t="str">
        <f aca="false">IF(K14="","",CONCATENATE(K14,", ",K15,", ",K16," &amp; ",K17))</f>
        <v/>
      </c>
      <c r="N17" s="45"/>
      <c r="O17" s="46"/>
      <c r="P17" s="45"/>
      <c r="Q17" s="46"/>
      <c r="R17" s="47"/>
      <c r="S17" s="42"/>
      <c r="T17" s="43"/>
      <c r="U17" s="44" t="str">
        <f aca="false">IF(S14="","",CONCATENATE(S14,", ",S15,", ",S16," &amp; ",S17))</f>
        <v/>
      </c>
      <c r="V17" s="45"/>
      <c r="W17" s="46"/>
      <c r="X17" s="45"/>
      <c r="Y17" s="46"/>
      <c r="Z17" s="47"/>
      <c r="AA17" s="42"/>
      <c r="AB17" s="43"/>
      <c r="AC17" s="44" t="str">
        <f aca="false">IF(AA14="","",CONCATENATE(AA14,", ",AA15,", ",AA16," &amp; ",AA17))</f>
        <v/>
      </c>
      <c r="AD17" s="45"/>
      <c r="AE17" s="46"/>
      <c r="AF17" s="45"/>
      <c r="AG17" s="46"/>
      <c r="AH17" s="47"/>
      <c r="AI17" s="42"/>
      <c r="AJ17" s="43"/>
      <c r="AK17" s="44" t="str">
        <f aca="false">IF(AI14="","",CONCATENATE(AI14,", ",AI15,", ",AI16," &amp; ",AI17))</f>
        <v/>
      </c>
      <c r="AL17" s="45"/>
      <c r="AM17" s="46"/>
      <c r="AN17" s="45"/>
      <c r="AO17" s="46"/>
      <c r="AP17" s="47"/>
      <c r="AQ17" s="42" t="s">
        <v>34</v>
      </c>
      <c r="AR17" s="43"/>
      <c r="AS17" s="44" t="str">
        <f aca="false">IF(AQ14="","",CONCATENATE(AQ14,", ",AQ15,", ",AQ16," &amp; ",AQ17))</f>
        <v>Mark McLaughlin, Julian Boyer, Mark Cage &amp; Mark Rahman</v>
      </c>
      <c r="AT17" s="45"/>
      <c r="AU17" s="46"/>
      <c r="AV17" s="45"/>
      <c r="AW17" s="46"/>
      <c r="AX17" s="47"/>
      <c r="AY17" s="42"/>
      <c r="AZ17" s="43"/>
      <c r="BA17" s="44" t="str">
        <f aca="false">IF(AY14="","",CONCATENATE(AY14,", ",AY15,", ",AY16," &amp; ",AY17))</f>
        <v/>
      </c>
      <c r="BB17" s="45"/>
      <c r="BC17" s="46"/>
      <c r="BD17" s="45"/>
      <c r="BE17" s="46"/>
      <c r="BF17" s="47"/>
      <c r="BG17" s="8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3.5" hidden="false" customHeight="false" outlineLevel="0" collapsed="false">
      <c r="A18" s="8"/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8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53" customFormat="true" ht="12.75" hidden="false" customHeight="false" outlineLevel="0" collapsed="false">
      <c r="A19" s="50"/>
      <c r="B19" s="51"/>
      <c r="C19" s="52" t="s">
        <v>4</v>
      </c>
      <c r="D19" s="52"/>
      <c r="E19" s="52"/>
      <c r="F19" s="52"/>
      <c r="G19" s="52"/>
      <c r="H19" s="52"/>
      <c r="I19" s="52"/>
      <c r="J19" s="52"/>
      <c r="K19" s="52" t="s">
        <v>5</v>
      </c>
      <c r="L19" s="52"/>
      <c r="M19" s="52"/>
      <c r="N19" s="52"/>
      <c r="O19" s="52"/>
      <c r="P19" s="52"/>
      <c r="Q19" s="52"/>
      <c r="R19" s="52"/>
      <c r="S19" s="52" t="s">
        <v>6</v>
      </c>
      <c r="T19" s="52"/>
      <c r="U19" s="52"/>
      <c r="V19" s="52"/>
      <c r="W19" s="52"/>
      <c r="X19" s="52"/>
      <c r="Y19" s="52"/>
      <c r="Z19" s="52"/>
      <c r="AA19" s="52" t="s">
        <v>7</v>
      </c>
      <c r="AB19" s="52"/>
      <c r="AC19" s="52"/>
      <c r="AD19" s="52"/>
      <c r="AE19" s="52"/>
      <c r="AF19" s="52"/>
      <c r="AG19" s="52"/>
      <c r="AH19" s="52"/>
      <c r="AI19" s="52" t="s">
        <v>8</v>
      </c>
      <c r="AJ19" s="52"/>
      <c r="AK19" s="52"/>
      <c r="AL19" s="52"/>
      <c r="AM19" s="52"/>
      <c r="AN19" s="52"/>
      <c r="AO19" s="52"/>
      <c r="AP19" s="52"/>
      <c r="AQ19" s="52" t="s">
        <v>9</v>
      </c>
      <c r="AR19" s="52"/>
      <c r="AS19" s="52"/>
      <c r="AT19" s="52"/>
      <c r="AU19" s="52"/>
      <c r="AV19" s="52"/>
      <c r="AW19" s="52"/>
      <c r="AX19" s="52"/>
      <c r="AY19" s="52" t="s">
        <v>10</v>
      </c>
      <c r="AZ19" s="52"/>
      <c r="BA19" s="52"/>
      <c r="BB19" s="52"/>
      <c r="BC19" s="52"/>
      <c r="BD19" s="52"/>
      <c r="BE19" s="52"/>
      <c r="BF19" s="52"/>
      <c r="BG19" s="50"/>
    </row>
    <row r="20" customFormat="false" ht="12.75" hidden="false" customHeight="false" outlineLevel="0" collapsed="false">
      <c r="A20" s="50"/>
      <c r="B20" s="51"/>
      <c r="C20" s="54" t="s">
        <v>74</v>
      </c>
      <c r="D20" s="55"/>
      <c r="E20" s="56" t="s">
        <v>75</v>
      </c>
      <c r="F20" s="57"/>
      <c r="G20" s="56" t="n">
        <v>20</v>
      </c>
      <c r="H20" s="57"/>
      <c r="I20" s="55" t="n">
        <v>30</v>
      </c>
      <c r="J20" s="58"/>
      <c r="K20" s="54" t="s">
        <v>76</v>
      </c>
      <c r="L20" s="55"/>
      <c r="M20" s="56" t="s">
        <v>77</v>
      </c>
      <c r="N20" s="57"/>
      <c r="O20" s="56" t="n">
        <v>21</v>
      </c>
      <c r="P20" s="57"/>
      <c r="Q20" s="55" t="n">
        <v>31</v>
      </c>
      <c r="R20" s="58"/>
      <c r="S20" s="54" t="s">
        <v>78</v>
      </c>
      <c r="T20" s="55"/>
      <c r="U20" s="56" t="s">
        <v>79</v>
      </c>
      <c r="V20" s="57"/>
      <c r="W20" s="56" t="n">
        <v>28</v>
      </c>
      <c r="X20" s="57"/>
      <c r="Y20" s="55" t="n">
        <v>38</v>
      </c>
      <c r="Z20" s="58"/>
      <c r="AA20" s="54" t="s">
        <v>80</v>
      </c>
      <c r="AB20" s="55"/>
      <c r="AC20" s="56" t="s">
        <v>81</v>
      </c>
      <c r="AD20" s="57"/>
      <c r="AE20" s="56" t="n">
        <v>24</v>
      </c>
      <c r="AF20" s="57"/>
      <c r="AG20" s="55" t="n">
        <v>34</v>
      </c>
      <c r="AH20" s="58"/>
      <c r="AI20" s="54" t="s">
        <v>82</v>
      </c>
      <c r="AJ20" s="55"/>
      <c r="AK20" s="56" t="s">
        <v>83</v>
      </c>
      <c r="AL20" s="57"/>
      <c r="AM20" s="56" t="n">
        <v>26</v>
      </c>
      <c r="AN20" s="57"/>
      <c r="AO20" s="55" t="n">
        <v>36</v>
      </c>
      <c r="AP20" s="58"/>
      <c r="AQ20" s="54" t="s">
        <v>84</v>
      </c>
      <c r="AR20" s="55"/>
      <c r="AS20" s="56" t="s">
        <v>85</v>
      </c>
      <c r="AT20" s="57"/>
      <c r="AU20" s="56" t="n">
        <v>27</v>
      </c>
      <c r="AV20" s="57"/>
      <c r="AW20" s="55" t="n">
        <v>37</v>
      </c>
      <c r="AX20" s="58"/>
      <c r="AY20" s="54" t="s">
        <v>86</v>
      </c>
      <c r="AZ20" s="55"/>
      <c r="BA20" s="56" t="s">
        <v>87</v>
      </c>
      <c r="BB20" s="57"/>
      <c r="BC20" s="56" t="n">
        <v>22</v>
      </c>
      <c r="BD20" s="57"/>
      <c r="BE20" s="55" t="n">
        <v>32</v>
      </c>
      <c r="BF20" s="58"/>
      <c r="BG20" s="50"/>
    </row>
    <row r="21" customFormat="false" ht="13.5" hidden="false" customHeight="false" outlineLevel="0" collapsed="false">
      <c r="A21" s="50"/>
      <c r="B21" s="51" t="s">
        <v>88</v>
      </c>
      <c r="C21" s="59" t="s">
        <v>11</v>
      </c>
      <c r="D21" s="59"/>
      <c r="E21" s="60" t="s">
        <v>13</v>
      </c>
      <c r="F21" s="60"/>
      <c r="G21" s="60" t="s">
        <v>26</v>
      </c>
      <c r="H21" s="60"/>
      <c r="I21" s="61" t="s">
        <v>27</v>
      </c>
      <c r="J21" s="61"/>
      <c r="K21" s="59" t="s">
        <v>11</v>
      </c>
      <c r="L21" s="59"/>
      <c r="M21" s="60" t="s">
        <v>13</v>
      </c>
      <c r="N21" s="60"/>
      <c r="O21" s="60" t="s">
        <v>26</v>
      </c>
      <c r="P21" s="60"/>
      <c r="Q21" s="61" t="s">
        <v>27</v>
      </c>
      <c r="R21" s="61"/>
      <c r="S21" s="59" t="s">
        <v>11</v>
      </c>
      <c r="T21" s="59"/>
      <c r="U21" s="60" t="s">
        <v>13</v>
      </c>
      <c r="V21" s="60"/>
      <c r="W21" s="60" t="s">
        <v>26</v>
      </c>
      <c r="X21" s="60"/>
      <c r="Y21" s="61" t="s">
        <v>27</v>
      </c>
      <c r="Z21" s="61"/>
      <c r="AA21" s="59" t="s">
        <v>11</v>
      </c>
      <c r="AB21" s="59"/>
      <c r="AC21" s="60" t="s">
        <v>13</v>
      </c>
      <c r="AD21" s="60"/>
      <c r="AE21" s="60" t="s">
        <v>26</v>
      </c>
      <c r="AF21" s="60"/>
      <c r="AG21" s="61" t="s">
        <v>27</v>
      </c>
      <c r="AH21" s="61"/>
      <c r="AI21" s="59" t="s">
        <v>11</v>
      </c>
      <c r="AJ21" s="59"/>
      <c r="AK21" s="60" t="s">
        <v>13</v>
      </c>
      <c r="AL21" s="60"/>
      <c r="AM21" s="60" t="s">
        <v>26</v>
      </c>
      <c r="AN21" s="60"/>
      <c r="AO21" s="61" t="s">
        <v>27</v>
      </c>
      <c r="AP21" s="61"/>
      <c r="AQ21" s="59" t="s">
        <v>11</v>
      </c>
      <c r="AR21" s="59"/>
      <c r="AS21" s="60" t="s">
        <v>13</v>
      </c>
      <c r="AT21" s="60"/>
      <c r="AU21" s="60" t="s">
        <v>26</v>
      </c>
      <c r="AV21" s="60"/>
      <c r="AW21" s="61" t="s">
        <v>27</v>
      </c>
      <c r="AX21" s="61"/>
      <c r="AY21" s="59" t="s">
        <v>11</v>
      </c>
      <c r="AZ21" s="59"/>
      <c r="BA21" s="60" t="s">
        <v>13</v>
      </c>
      <c r="BB21" s="60"/>
      <c r="BC21" s="60" t="s">
        <v>26</v>
      </c>
      <c r="BD21" s="60"/>
      <c r="BE21" s="61" t="s">
        <v>27</v>
      </c>
      <c r="BF21" s="61"/>
      <c r="BG21" s="50"/>
    </row>
    <row r="22" customFormat="false" ht="12.75" hidden="false" customHeight="false" outlineLevel="0" collapsed="false">
      <c r="A22" s="8"/>
      <c r="B22" s="50" t="s">
        <v>36</v>
      </c>
      <c r="C22" s="62"/>
      <c r="D22" s="63"/>
      <c r="E22" s="64"/>
      <c r="F22" s="65"/>
      <c r="G22" s="66"/>
      <c r="H22" s="63"/>
      <c r="I22" s="64"/>
      <c r="J22" s="67"/>
      <c r="K22" s="62" t="s">
        <v>89</v>
      </c>
      <c r="L22" s="63"/>
      <c r="M22" s="64"/>
      <c r="N22" s="65"/>
      <c r="O22" s="66" t="s">
        <v>90</v>
      </c>
      <c r="P22" s="63"/>
      <c r="Q22" s="64"/>
      <c r="R22" s="67"/>
      <c r="S22" s="62"/>
      <c r="T22" s="63"/>
      <c r="U22" s="64"/>
      <c r="V22" s="65"/>
      <c r="W22" s="66"/>
      <c r="X22" s="63"/>
      <c r="Y22" s="64"/>
      <c r="Z22" s="67"/>
      <c r="AA22" s="62" t="s">
        <v>91</v>
      </c>
      <c r="AB22" s="63"/>
      <c r="AC22" s="64"/>
      <c r="AD22" s="65"/>
      <c r="AE22" s="66"/>
      <c r="AF22" s="63"/>
      <c r="AG22" s="64"/>
      <c r="AH22" s="67"/>
      <c r="AI22" s="62"/>
      <c r="AJ22" s="63"/>
      <c r="AK22" s="64"/>
      <c r="AL22" s="65"/>
      <c r="AM22" s="66"/>
      <c r="AN22" s="63"/>
      <c r="AO22" s="64"/>
      <c r="AP22" s="67"/>
      <c r="AQ22" s="62" t="s">
        <v>92</v>
      </c>
      <c r="AR22" s="63"/>
      <c r="AS22" s="64"/>
      <c r="AT22" s="65"/>
      <c r="AU22" s="66" t="s">
        <v>93</v>
      </c>
      <c r="AV22" s="63"/>
      <c r="AW22" s="64"/>
      <c r="AX22" s="67"/>
      <c r="AY22" s="62"/>
      <c r="AZ22" s="63"/>
      <c r="BA22" s="64"/>
      <c r="BB22" s="65"/>
      <c r="BC22" s="66"/>
      <c r="BD22" s="63"/>
      <c r="BE22" s="64"/>
      <c r="BF22" s="67"/>
      <c r="BG22" s="8"/>
    </row>
    <row r="23" customFormat="false" ht="12.75" hidden="false" customHeight="false" outlineLevel="0" collapsed="false">
      <c r="A23" s="8"/>
      <c r="B23" s="50" t="s">
        <v>28</v>
      </c>
      <c r="C23" s="62"/>
      <c r="D23" s="63"/>
      <c r="E23" s="64"/>
      <c r="F23" s="65"/>
      <c r="G23" s="66"/>
      <c r="H23" s="63"/>
      <c r="I23" s="66"/>
      <c r="J23" s="68"/>
      <c r="K23" s="62" t="s">
        <v>94</v>
      </c>
      <c r="L23" s="63"/>
      <c r="M23" s="64"/>
      <c r="N23" s="65"/>
      <c r="O23" s="66" t="s">
        <v>95</v>
      </c>
      <c r="P23" s="63"/>
      <c r="Q23" s="66"/>
      <c r="R23" s="68"/>
      <c r="S23" s="62"/>
      <c r="T23" s="63"/>
      <c r="U23" s="64"/>
      <c r="V23" s="65"/>
      <c r="W23" s="66"/>
      <c r="X23" s="63"/>
      <c r="Y23" s="66"/>
      <c r="Z23" s="68"/>
      <c r="AA23" s="62" t="s">
        <v>96</v>
      </c>
      <c r="AB23" s="63"/>
      <c r="AC23" s="64"/>
      <c r="AD23" s="65"/>
      <c r="AE23" s="66"/>
      <c r="AF23" s="63"/>
      <c r="AG23" s="66"/>
      <c r="AH23" s="68"/>
      <c r="AI23" s="62"/>
      <c r="AJ23" s="63"/>
      <c r="AK23" s="64"/>
      <c r="AL23" s="65"/>
      <c r="AM23" s="66"/>
      <c r="AN23" s="63"/>
      <c r="AO23" s="66"/>
      <c r="AP23" s="68"/>
      <c r="AQ23" s="62" t="s">
        <v>92</v>
      </c>
      <c r="AR23" s="63"/>
      <c r="AS23" s="64"/>
      <c r="AT23" s="65"/>
      <c r="AU23" s="66"/>
      <c r="AV23" s="63"/>
      <c r="AW23" s="66" t="s">
        <v>93</v>
      </c>
      <c r="AX23" s="68"/>
      <c r="AY23" s="62"/>
      <c r="AZ23" s="63"/>
      <c r="BA23" s="64"/>
      <c r="BB23" s="65"/>
      <c r="BC23" s="66"/>
      <c r="BD23" s="63"/>
      <c r="BE23" s="66"/>
      <c r="BF23" s="68"/>
      <c r="BG23" s="8"/>
    </row>
    <row r="24" customFormat="false" ht="12.75" hidden="false" customHeight="false" outlineLevel="0" collapsed="false">
      <c r="A24" s="8"/>
      <c r="B24" s="69" t="s">
        <v>38</v>
      </c>
      <c r="C24" s="62"/>
      <c r="D24" s="63"/>
      <c r="E24" s="64"/>
      <c r="F24" s="65"/>
      <c r="G24" s="66"/>
      <c r="H24" s="63"/>
      <c r="I24" s="64"/>
      <c r="J24" s="67"/>
      <c r="K24" s="62" t="s">
        <v>97</v>
      </c>
      <c r="L24" s="63"/>
      <c r="M24" s="64"/>
      <c r="N24" s="65"/>
      <c r="O24" s="66" t="s">
        <v>98</v>
      </c>
      <c r="P24" s="63"/>
      <c r="Q24" s="64"/>
      <c r="R24" s="67"/>
      <c r="S24" s="62"/>
      <c r="T24" s="63"/>
      <c r="U24" s="64"/>
      <c r="V24" s="65"/>
      <c r="W24" s="66"/>
      <c r="X24" s="63"/>
      <c r="Y24" s="64"/>
      <c r="Z24" s="67"/>
      <c r="AA24" s="62" t="s">
        <v>96</v>
      </c>
      <c r="AB24" s="63"/>
      <c r="AC24" s="64"/>
      <c r="AD24" s="65"/>
      <c r="AE24" s="66" t="s">
        <v>99</v>
      </c>
      <c r="AF24" s="63"/>
      <c r="AG24" s="64"/>
      <c r="AH24" s="67"/>
      <c r="AI24" s="62"/>
      <c r="AJ24" s="63"/>
      <c r="AK24" s="64"/>
      <c r="AL24" s="65"/>
      <c r="AM24" s="66"/>
      <c r="AN24" s="63"/>
      <c r="AO24" s="64"/>
      <c r="AP24" s="67"/>
      <c r="AQ24" s="62" t="s">
        <v>100</v>
      </c>
      <c r="AR24" s="63"/>
      <c r="AS24" s="64"/>
      <c r="AT24" s="65"/>
      <c r="AU24" s="66" t="s">
        <v>93</v>
      </c>
      <c r="AV24" s="63"/>
      <c r="AW24" s="64"/>
      <c r="AX24" s="67"/>
      <c r="AY24" s="62"/>
      <c r="AZ24" s="63"/>
      <c r="BA24" s="64"/>
      <c r="BB24" s="65"/>
      <c r="BC24" s="66"/>
      <c r="BD24" s="63"/>
      <c r="BE24" s="64"/>
      <c r="BF24" s="67"/>
      <c r="BG24" s="8"/>
    </row>
    <row r="25" customFormat="false" ht="13.5" hidden="false" customHeight="false" outlineLevel="0" collapsed="false">
      <c r="A25" s="8"/>
      <c r="B25" s="70" t="s">
        <v>101</v>
      </c>
      <c r="C25" s="71"/>
      <c r="D25" s="72"/>
      <c r="E25" s="73"/>
      <c r="F25" s="74"/>
      <c r="G25" s="75"/>
      <c r="H25" s="72"/>
      <c r="I25" s="75"/>
      <c r="J25" s="76"/>
      <c r="K25" s="71" t="s">
        <v>97</v>
      </c>
      <c r="L25" s="72"/>
      <c r="M25" s="73"/>
      <c r="N25" s="74"/>
      <c r="O25" s="75" t="s">
        <v>98</v>
      </c>
      <c r="P25" s="72"/>
      <c r="Q25" s="75"/>
      <c r="R25" s="76"/>
      <c r="S25" s="71"/>
      <c r="T25" s="72"/>
      <c r="U25" s="73"/>
      <c r="V25" s="74"/>
      <c r="W25" s="75"/>
      <c r="X25" s="72"/>
      <c r="Y25" s="75"/>
      <c r="Z25" s="76"/>
      <c r="AA25" s="71"/>
      <c r="AB25" s="72"/>
      <c r="AC25" s="73"/>
      <c r="AD25" s="74"/>
      <c r="AE25" s="75" t="s">
        <v>99</v>
      </c>
      <c r="AF25" s="72"/>
      <c r="AG25" s="75" t="s">
        <v>102</v>
      </c>
      <c r="AH25" s="76"/>
      <c r="AI25" s="71"/>
      <c r="AJ25" s="72"/>
      <c r="AK25" s="73"/>
      <c r="AL25" s="74"/>
      <c r="AM25" s="75"/>
      <c r="AN25" s="72"/>
      <c r="AO25" s="75"/>
      <c r="AP25" s="76"/>
      <c r="AQ25" s="71" t="s">
        <v>92</v>
      </c>
      <c r="AR25" s="72"/>
      <c r="AS25" s="73"/>
      <c r="AT25" s="74"/>
      <c r="AU25" s="75"/>
      <c r="AV25" s="72"/>
      <c r="AW25" s="75" t="s">
        <v>93</v>
      </c>
      <c r="AX25" s="76"/>
      <c r="AY25" s="71"/>
      <c r="AZ25" s="72"/>
      <c r="BA25" s="73"/>
      <c r="BB25" s="74"/>
      <c r="BC25" s="75"/>
      <c r="BD25" s="72"/>
      <c r="BE25" s="75"/>
      <c r="BF25" s="76"/>
      <c r="BG25" s="8"/>
    </row>
    <row r="26" customFormat="false" ht="12.75" hidden="false" customHeight="false" outlineLevel="0" collapsed="false">
      <c r="A26" s="8"/>
      <c r="B26" s="50" t="s">
        <v>47</v>
      </c>
      <c r="C26" s="62"/>
      <c r="D26" s="63"/>
      <c r="E26" s="66"/>
      <c r="F26" s="63"/>
      <c r="G26" s="66" t="s">
        <v>103</v>
      </c>
      <c r="H26" s="63"/>
      <c r="I26" s="66"/>
      <c r="J26" s="68"/>
      <c r="K26" s="62" t="s">
        <v>89</v>
      </c>
      <c r="L26" s="63"/>
      <c r="M26" s="66" t="s">
        <v>94</v>
      </c>
      <c r="N26" s="63"/>
      <c r="O26" s="66" t="s">
        <v>95</v>
      </c>
      <c r="P26" s="63"/>
      <c r="Q26" s="66"/>
      <c r="R26" s="68"/>
      <c r="S26" s="62"/>
      <c r="T26" s="63"/>
      <c r="U26" s="66"/>
      <c r="V26" s="63"/>
      <c r="W26" s="66"/>
      <c r="X26" s="63"/>
      <c r="Y26" s="66"/>
      <c r="Z26" s="68"/>
      <c r="AA26" s="62" t="s">
        <v>96</v>
      </c>
      <c r="AB26" s="63"/>
      <c r="AC26" s="66" t="s">
        <v>104</v>
      </c>
      <c r="AD26" s="63"/>
      <c r="AE26" s="66" t="s">
        <v>105</v>
      </c>
      <c r="AF26" s="63"/>
      <c r="AG26" s="66" t="s">
        <v>106</v>
      </c>
      <c r="AH26" s="68"/>
      <c r="AI26" s="62"/>
      <c r="AJ26" s="63"/>
      <c r="AK26" s="66"/>
      <c r="AL26" s="63"/>
      <c r="AM26" s="66"/>
      <c r="AN26" s="63"/>
      <c r="AO26" s="66"/>
      <c r="AP26" s="68"/>
      <c r="AQ26" s="62" t="s">
        <v>107</v>
      </c>
      <c r="AR26" s="63"/>
      <c r="AS26" s="66"/>
      <c r="AT26" s="63"/>
      <c r="AU26" s="66" t="s">
        <v>108</v>
      </c>
      <c r="AV26" s="63"/>
      <c r="AW26" s="66" t="s">
        <v>93</v>
      </c>
      <c r="AX26" s="68"/>
      <c r="AY26" s="62" t="s">
        <v>109</v>
      </c>
      <c r="AZ26" s="63"/>
      <c r="BA26" s="66"/>
      <c r="BB26" s="63"/>
      <c r="BC26" s="66"/>
      <c r="BD26" s="63"/>
      <c r="BE26" s="66"/>
      <c r="BF26" s="68"/>
      <c r="BG26" s="8"/>
    </row>
    <row r="27" customFormat="false" ht="12.75" hidden="false" customHeight="false" outlineLevel="0" collapsed="false">
      <c r="A27" s="8"/>
      <c r="B27" s="50" t="s">
        <v>59</v>
      </c>
      <c r="C27" s="62"/>
      <c r="D27" s="63"/>
      <c r="E27" s="66"/>
      <c r="F27" s="63"/>
      <c r="G27" s="66"/>
      <c r="H27" s="63"/>
      <c r="I27" s="64"/>
      <c r="J27" s="67"/>
      <c r="K27" s="62" t="s">
        <v>110</v>
      </c>
      <c r="L27" s="63"/>
      <c r="M27" s="66" t="s">
        <v>94</v>
      </c>
      <c r="N27" s="63"/>
      <c r="O27" s="66" t="s">
        <v>90</v>
      </c>
      <c r="P27" s="63"/>
      <c r="Q27" s="64"/>
      <c r="R27" s="67"/>
      <c r="S27" s="62"/>
      <c r="T27" s="63"/>
      <c r="U27" s="66"/>
      <c r="V27" s="63"/>
      <c r="W27" s="66"/>
      <c r="X27" s="63"/>
      <c r="Y27" s="64"/>
      <c r="Z27" s="67"/>
      <c r="AA27" s="62" t="s">
        <v>111</v>
      </c>
      <c r="AB27" s="63"/>
      <c r="AC27" s="66" t="s">
        <v>112</v>
      </c>
      <c r="AD27" s="63"/>
      <c r="AE27" s="66" t="s">
        <v>113</v>
      </c>
      <c r="AF27" s="63"/>
      <c r="AG27" s="64"/>
      <c r="AH27" s="67"/>
      <c r="AI27" s="62"/>
      <c r="AJ27" s="63"/>
      <c r="AK27" s="66"/>
      <c r="AL27" s="63"/>
      <c r="AM27" s="66"/>
      <c r="AN27" s="63"/>
      <c r="AO27" s="64"/>
      <c r="AP27" s="67"/>
      <c r="AQ27" s="62" t="s">
        <v>100</v>
      </c>
      <c r="AR27" s="63"/>
      <c r="AS27" s="66"/>
      <c r="AT27" s="63"/>
      <c r="AU27" s="66" t="s">
        <v>114</v>
      </c>
      <c r="AV27" s="63"/>
      <c r="AW27" s="64"/>
      <c r="AX27" s="67"/>
      <c r="AY27" s="62"/>
      <c r="AZ27" s="63"/>
      <c r="BA27" s="66"/>
      <c r="BB27" s="63"/>
      <c r="BC27" s="66"/>
      <c r="BD27" s="63"/>
      <c r="BE27" s="64"/>
      <c r="BF27" s="67"/>
      <c r="BG27" s="8"/>
    </row>
    <row r="28" customFormat="false" ht="12.75" hidden="false" customHeight="false" outlineLevel="0" collapsed="false">
      <c r="A28" s="8"/>
      <c r="B28" s="50" t="s">
        <v>67</v>
      </c>
      <c r="C28" s="62"/>
      <c r="D28" s="63"/>
      <c r="E28" s="66"/>
      <c r="F28" s="63"/>
      <c r="G28" s="66" t="s">
        <v>103</v>
      </c>
      <c r="H28" s="63"/>
      <c r="I28" s="64"/>
      <c r="J28" s="67"/>
      <c r="K28" s="62" t="s">
        <v>110</v>
      </c>
      <c r="L28" s="63"/>
      <c r="M28" s="66" t="s">
        <v>89</v>
      </c>
      <c r="N28" s="63"/>
      <c r="O28" s="66" t="s">
        <v>90</v>
      </c>
      <c r="P28" s="63"/>
      <c r="Q28" s="64"/>
      <c r="R28" s="67"/>
      <c r="S28" s="62"/>
      <c r="T28" s="63"/>
      <c r="U28" s="66"/>
      <c r="V28" s="63"/>
      <c r="W28" s="66"/>
      <c r="X28" s="63"/>
      <c r="Y28" s="64"/>
      <c r="Z28" s="67"/>
      <c r="AA28" s="62" t="s">
        <v>104</v>
      </c>
      <c r="AB28" s="63"/>
      <c r="AC28" s="66" t="s">
        <v>112</v>
      </c>
      <c r="AD28" s="63"/>
      <c r="AE28" s="66" t="s">
        <v>105</v>
      </c>
      <c r="AF28" s="63"/>
      <c r="AG28" s="64"/>
      <c r="AH28" s="67"/>
      <c r="AI28" s="62"/>
      <c r="AJ28" s="63"/>
      <c r="AK28" s="66"/>
      <c r="AL28" s="63"/>
      <c r="AM28" s="66"/>
      <c r="AN28" s="63"/>
      <c r="AO28" s="64"/>
      <c r="AP28" s="67"/>
      <c r="AQ28" s="62" t="s">
        <v>107</v>
      </c>
      <c r="AR28" s="63"/>
      <c r="AS28" s="66"/>
      <c r="AT28" s="63"/>
      <c r="AU28" s="66" t="s">
        <v>108</v>
      </c>
      <c r="AV28" s="63"/>
      <c r="AW28" s="64"/>
      <c r="AX28" s="67"/>
      <c r="AY28" s="62"/>
      <c r="AZ28" s="63"/>
      <c r="BA28" s="66"/>
      <c r="BB28" s="63"/>
      <c r="BC28" s="66"/>
      <c r="BD28" s="63"/>
      <c r="BE28" s="64"/>
      <c r="BF28" s="67"/>
      <c r="BG28" s="8"/>
    </row>
    <row r="29" customFormat="false" ht="12.75" hidden="false" customHeight="false" outlineLevel="0" collapsed="false">
      <c r="A29" s="8"/>
      <c r="B29" s="50" t="s">
        <v>69</v>
      </c>
      <c r="C29" s="62"/>
      <c r="D29" s="63"/>
      <c r="E29" s="66"/>
      <c r="F29" s="63"/>
      <c r="G29" s="66"/>
      <c r="H29" s="63"/>
      <c r="I29" s="64"/>
      <c r="J29" s="67"/>
      <c r="K29" s="62" t="s">
        <v>95</v>
      </c>
      <c r="L29" s="63"/>
      <c r="M29" s="66"/>
      <c r="N29" s="63"/>
      <c r="O29" s="66" t="s">
        <v>90</v>
      </c>
      <c r="P29" s="63"/>
      <c r="Q29" s="64"/>
      <c r="R29" s="67"/>
      <c r="S29" s="62"/>
      <c r="T29" s="63"/>
      <c r="U29" s="66"/>
      <c r="V29" s="63"/>
      <c r="W29" s="66"/>
      <c r="X29" s="63"/>
      <c r="Y29" s="64"/>
      <c r="Z29" s="67"/>
      <c r="AA29" s="62" t="s">
        <v>113</v>
      </c>
      <c r="AB29" s="63"/>
      <c r="AC29" s="66"/>
      <c r="AD29" s="63"/>
      <c r="AE29" s="66" t="s">
        <v>105</v>
      </c>
      <c r="AF29" s="63"/>
      <c r="AG29" s="64"/>
      <c r="AH29" s="67"/>
      <c r="AI29" s="62"/>
      <c r="AJ29" s="63"/>
      <c r="AK29" s="66"/>
      <c r="AL29" s="63"/>
      <c r="AM29" s="66"/>
      <c r="AN29" s="63"/>
      <c r="AO29" s="64"/>
      <c r="AP29" s="67"/>
      <c r="AQ29" s="62" t="s">
        <v>100</v>
      </c>
      <c r="AR29" s="63"/>
      <c r="AS29" s="66" t="s">
        <v>93</v>
      </c>
      <c r="AT29" s="63"/>
      <c r="AU29" s="66" t="s">
        <v>115</v>
      </c>
      <c r="AV29" s="63"/>
      <c r="AW29" s="64"/>
      <c r="AX29" s="67"/>
      <c r="AY29" s="62"/>
      <c r="AZ29" s="63"/>
      <c r="BA29" s="66"/>
      <c r="BB29" s="63"/>
      <c r="BC29" s="66"/>
      <c r="BD29" s="63"/>
      <c r="BE29" s="64"/>
      <c r="BF29" s="67"/>
      <c r="BG29" s="8"/>
    </row>
    <row r="30" customFormat="false" ht="12.75" hidden="false" customHeight="false" outlineLevel="0" collapsed="false">
      <c r="A30" s="8"/>
      <c r="B30" s="50" t="s">
        <v>72</v>
      </c>
      <c r="C30" s="62"/>
      <c r="D30" s="63"/>
      <c r="E30" s="64"/>
      <c r="F30" s="65"/>
      <c r="G30" s="64"/>
      <c r="H30" s="65"/>
      <c r="I30" s="64"/>
      <c r="J30" s="67"/>
      <c r="K30" s="62" t="s">
        <v>95</v>
      </c>
      <c r="L30" s="63"/>
      <c r="M30" s="64"/>
      <c r="N30" s="65"/>
      <c r="O30" s="64"/>
      <c r="P30" s="65"/>
      <c r="Q30" s="64"/>
      <c r="R30" s="67"/>
      <c r="S30" s="62"/>
      <c r="T30" s="63"/>
      <c r="U30" s="64"/>
      <c r="V30" s="65"/>
      <c r="W30" s="64"/>
      <c r="X30" s="65"/>
      <c r="Y30" s="64"/>
      <c r="Z30" s="67"/>
      <c r="AA30" s="62" t="s">
        <v>96</v>
      </c>
      <c r="AB30" s="63"/>
      <c r="AC30" s="64"/>
      <c r="AD30" s="65"/>
      <c r="AE30" s="64"/>
      <c r="AF30" s="65"/>
      <c r="AG30" s="64"/>
      <c r="AH30" s="67"/>
      <c r="AI30" s="62"/>
      <c r="AJ30" s="63"/>
      <c r="AK30" s="64"/>
      <c r="AL30" s="65"/>
      <c r="AM30" s="64"/>
      <c r="AN30" s="65"/>
      <c r="AO30" s="64"/>
      <c r="AP30" s="67"/>
      <c r="AQ30" s="62"/>
      <c r="AR30" s="63"/>
      <c r="AS30" s="64"/>
      <c r="AT30" s="65"/>
      <c r="AU30" s="64"/>
      <c r="AV30" s="65"/>
      <c r="AW30" s="64"/>
      <c r="AX30" s="67"/>
      <c r="AY30" s="62"/>
      <c r="AZ30" s="63"/>
      <c r="BA30" s="64"/>
      <c r="BB30" s="65"/>
      <c r="BC30" s="64"/>
      <c r="BD30" s="65"/>
      <c r="BE30" s="64"/>
      <c r="BF30" s="67"/>
      <c r="BG30" s="8"/>
    </row>
    <row r="31" customFormat="false" ht="12.75" hidden="false" customHeight="false" outlineLevel="0" collapsed="false">
      <c r="A31" s="8"/>
      <c r="B31" s="8"/>
      <c r="C31" s="62"/>
      <c r="D31" s="63"/>
      <c r="E31" s="64"/>
      <c r="F31" s="65"/>
      <c r="G31" s="64"/>
      <c r="H31" s="65"/>
      <c r="I31" s="64"/>
      <c r="J31" s="67"/>
      <c r="K31" s="62" t="s">
        <v>94</v>
      </c>
      <c r="L31" s="63"/>
      <c r="M31" s="64"/>
      <c r="N31" s="65"/>
      <c r="O31" s="64"/>
      <c r="P31" s="65"/>
      <c r="Q31" s="64"/>
      <c r="R31" s="67"/>
      <c r="S31" s="62"/>
      <c r="T31" s="63"/>
      <c r="U31" s="64"/>
      <c r="V31" s="65"/>
      <c r="W31" s="64"/>
      <c r="X31" s="65"/>
      <c r="Y31" s="64"/>
      <c r="Z31" s="67"/>
      <c r="AA31" s="62" t="s">
        <v>106</v>
      </c>
      <c r="AB31" s="63"/>
      <c r="AC31" s="64"/>
      <c r="AD31" s="65"/>
      <c r="AE31" s="64"/>
      <c r="AF31" s="65"/>
      <c r="AG31" s="64"/>
      <c r="AH31" s="67"/>
      <c r="AI31" s="62"/>
      <c r="AJ31" s="63"/>
      <c r="AK31" s="64"/>
      <c r="AL31" s="65"/>
      <c r="AM31" s="64"/>
      <c r="AN31" s="65"/>
      <c r="AO31" s="64"/>
      <c r="AP31" s="67"/>
      <c r="AQ31" s="62"/>
      <c r="AR31" s="63"/>
      <c r="AS31" s="64"/>
      <c r="AT31" s="65"/>
      <c r="AU31" s="64"/>
      <c r="AV31" s="65"/>
      <c r="AW31" s="64"/>
      <c r="AX31" s="67"/>
      <c r="AY31" s="62"/>
      <c r="AZ31" s="63"/>
      <c r="BA31" s="64"/>
      <c r="BB31" s="65"/>
      <c r="BC31" s="64"/>
      <c r="BD31" s="65"/>
      <c r="BE31" s="64"/>
      <c r="BF31" s="67"/>
      <c r="BG31" s="8"/>
    </row>
    <row r="32" customFormat="false" ht="12.75" hidden="false" customHeight="false" outlineLevel="0" collapsed="false">
      <c r="A32" s="8"/>
      <c r="B32" s="8"/>
      <c r="C32" s="62"/>
      <c r="D32" s="63"/>
      <c r="E32" s="64"/>
      <c r="F32" s="65"/>
      <c r="G32" s="64"/>
      <c r="H32" s="65"/>
      <c r="I32" s="64"/>
      <c r="J32" s="67"/>
      <c r="K32" s="62" t="s">
        <v>98</v>
      </c>
      <c r="L32" s="63"/>
      <c r="M32" s="64"/>
      <c r="N32" s="65"/>
      <c r="O32" s="64"/>
      <c r="P32" s="65"/>
      <c r="Q32" s="64"/>
      <c r="R32" s="67"/>
      <c r="S32" s="62"/>
      <c r="T32" s="63"/>
      <c r="U32" s="64"/>
      <c r="V32" s="65"/>
      <c r="W32" s="64"/>
      <c r="X32" s="65"/>
      <c r="Y32" s="64"/>
      <c r="Z32" s="67"/>
      <c r="AA32" s="62" t="s">
        <v>104</v>
      </c>
      <c r="AB32" s="63"/>
      <c r="AC32" s="64"/>
      <c r="AD32" s="65"/>
      <c r="AE32" s="64"/>
      <c r="AF32" s="65"/>
      <c r="AG32" s="64"/>
      <c r="AH32" s="67"/>
      <c r="AI32" s="62"/>
      <c r="AJ32" s="63"/>
      <c r="AK32" s="64"/>
      <c r="AL32" s="65"/>
      <c r="AM32" s="64"/>
      <c r="AN32" s="65"/>
      <c r="AO32" s="64"/>
      <c r="AP32" s="67"/>
      <c r="AQ32" s="62"/>
      <c r="AR32" s="63"/>
      <c r="AS32" s="64"/>
      <c r="AT32" s="65"/>
      <c r="AU32" s="64"/>
      <c r="AV32" s="65"/>
      <c r="AW32" s="64"/>
      <c r="AX32" s="67"/>
      <c r="AY32" s="62"/>
      <c r="AZ32" s="63"/>
      <c r="BA32" s="64"/>
      <c r="BB32" s="65"/>
      <c r="BC32" s="64"/>
      <c r="BD32" s="65"/>
      <c r="BE32" s="64"/>
      <c r="BF32" s="67"/>
      <c r="BG32" s="8"/>
    </row>
    <row r="33" customFormat="false" ht="12.75" hidden="false" customHeight="false" outlineLevel="0" collapsed="false">
      <c r="A33" s="8"/>
      <c r="B33" s="8"/>
      <c r="C33" s="77"/>
      <c r="D33" s="78"/>
      <c r="E33" s="79" t="str">
        <f aca="false">IF(C30="","",CONCATENATE(C30,", ",C31,", ",C32," &amp; ",C33))</f>
        <v/>
      </c>
      <c r="F33" s="80"/>
      <c r="G33" s="81"/>
      <c r="H33" s="80"/>
      <c r="I33" s="81"/>
      <c r="J33" s="82"/>
      <c r="K33" s="77" t="s">
        <v>89</v>
      </c>
      <c r="L33" s="78"/>
      <c r="M33" s="79" t="str">
        <f aca="false">IF(K30="","",CONCATENATE(K30,", ",K31,", ",K32," &amp; ",K33))</f>
        <v>Melanie Anning, Sian Williams, Tracey Brockbank &amp; Catriona Gardiner</v>
      </c>
      <c r="N33" s="80"/>
      <c r="O33" s="81"/>
      <c r="P33" s="80"/>
      <c r="Q33" s="81"/>
      <c r="R33" s="82"/>
      <c r="S33" s="77"/>
      <c r="T33" s="78"/>
      <c r="U33" s="79" t="str">
        <f aca="false">IF(S30="","",CONCATENATE(S30,", ",S31,", ",S32," &amp; ",S33))</f>
        <v/>
      </c>
      <c r="V33" s="80"/>
      <c r="W33" s="81"/>
      <c r="X33" s="80"/>
      <c r="Y33" s="81"/>
      <c r="Z33" s="82"/>
      <c r="AA33" s="77" t="s">
        <v>112</v>
      </c>
      <c r="AB33" s="78"/>
      <c r="AC33" s="79" t="str">
        <f aca="false">IF(AA30="","",CONCATENATE(AA30,", ",AA31,", ",AA32," &amp; ",AA33))</f>
        <v>Sarah Hannam, Sue Keen, Olivia Webb &amp; Alissa Ellis</v>
      </c>
      <c r="AD33" s="80"/>
      <c r="AE33" s="81"/>
      <c r="AF33" s="80"/>
      <c r="AG33" s="81"/>
      <c r="AH33" s="82"/>
      <c r="AI33" s="77"/>
      <c r="AJ33" s="78"/>
      <c r="AK33" s="79" t="str">
        <f aca="false">IF(AI30="","",CONCATENATE(AI30,", ",AI31,", ",AI32," &amp; ",AI33))</f>
        <v/>
      </c>
      <c r="AL33" s="80"/>
      <c r="AM33" s="81"/>
      <c r="AN33" s="80"/>
      <c r="AO33" s="81"/>
      <c r="AP33" s="82"/>
      <c r="AQ33" s="77"/>
      <c r="AR33" s="78"/>
      <c r="AS33" s="79" t="str">
        <f aca="false">IF(AQ30="","",CONCATENATE(AQ30,", ",AQ31,", ",AQ32," &amp; ",AQ33))</f>
        <v/>
      </c>
      <c r="AT33" s="80"/>
      <c r="AU33" s="81"/>
      <c r="AV33" s="80"/>
      <c r="AW33" s="81"/>
      <c r="AX33" s="82"/>
      <c r="AY33" s="77"/>
      <c r="AZ33" s="78"/>
      <c r="BA33" s="79" t="str">
        <f aca="false">IF(AY30="","",CONCATENATE(AY30,", ",AY31,", ",AY32," &amp; ",AY33))</f>
        <v/>
      </c>
      <c r="BB33" s="80"/>
      <c r="BC33" s="81"/>
      <c r="BD33" s="80"/>
      <c r="BE33" s="81"/>
      <c r="BF33" s="82"/>
      <c r="BG33" s="8"/>
    </row>
    <row r="34" customFormat="false" ht="13.5" hidden="false" customHeight="false" outlineLevel="0" collapsed="false">
      <c r="A34" s="8"/>
      <c r="B34" s="8"/>
      <c r="C34" s="8" t="s">
        <v>116</v>
      </c>
      <c r="D34" s="8"/>
      <c r="E34" s="8" t="s">
        <v>116</v>
      </c>
      <c r="F34" s="8"/>
      <c r="G34" s="8" t="s">
        <v>116</v>
      </c>
      <c r="H34" s="8"/>
      <c r="I34" s="8" t="s">
        <v>116</v>
      </c>
      <c r="J34" s="8"/>
      <c r="K34" s="8" t="s">
        <v>117</v>
      </c>
      <c r="L34" s="8"/>
      <c r="M34" s="8" t="s">
        <v>117</v>
      </c>
      <c r="N34" s="8"/>
      <c r="O34" s="8" t="s">
        <v>117</v>
      </c>
      <c r="P34" s="8"/>
      <c r="Q34" s="8" t="s">
        <v>117</v>
      </c>
      <c r="R34" s="8"/>
      <c r="S34" s="8" t="s">
        <v>118</v>
      </c>
      <c r="T34" s="8"/>
      <c r="U34" s="8" t="s">
        <v>118</v>
      </c>
      <c r="V34" s="8"/>
      <c r="W34" s="8" t="s">
        <v>118</v>
      </c>
      <c r="X34" s="8"/>
      <c r="Y34" s="8" t="s">
        <v>118</v>
      </c>
      <c r="Z34" s="8"/>
      <c r="AA34" s="8" t="s">
        <v>119</v>
      </c>
      <c r="AB34" s="8"/>
      <c r="AC34" s="8" t="s">
        <v>119</v>
      </c>
      <c r="AD34" s="8"/>
      <c r="AE34" s="8" t="s">
        <v>119</v>
      </c>
      <c r="AF34" s="8"/>
      <c r="AG34" s="8" t="s">
        <v>119</v>
      </c>
      <c r="AH34" s="8"/>
      <c r="AI34" s="8" t="s">
        <v>120</v>
      </c>
      <c r="AJ34" s="8"/>
      <c r="AK34" s="8" t="s">
        <v>120</v>
      </c>
      <c r="AL34" s="8"/>
      <c r="AM34" s="8" t="s">
        <v>120</v>
      </c>
      <c r="AN34" s="8"/>
      <c r="AO34" s="8" t="s">
        <v>120</v>
      </c>
      <c r="AP34" s="8"/>
      <c r="AQ34" s="8" t="s">
        <v>121</v>
      </c>
      <c r="AR34" s="8"/>
      <c r="AS34" s="8" t="s">
        <v>121</v>
      </c>
      <c r="AT34" s="8"/>
      <c r="AU34" s="8" t="s">
        <v>121</v>
      </c>
      <c r="AV34" s="8"/>
      <c r="AW34" s="8" t="s">
        <v>121</v>
      </c>
      <c r="AX34" s="8"/>
      <c r="AY34" s="8" t="s">
        <v>122</v>
      </c>
      <c r="AZ34" s="8"/>
      <c r="BA34" s="8" t="s">
        <v>122</v>
      </c>
      <c r="BB34" s="8"/>
      <c r="BC34" s="8" t="s">
        <v>122</v>
      </c>
      <c r="BD34" s="8"/>
      <c r="BE34" s="8" t="s">
        <v>122</v>
      </c>
      <c r="BF34" s="8"/>
      <c r="BG34" s="8"/>
    </row>
    <row r="35" customFormat="false" ht="12.75" hidden="false" customHeight="false" outlineLevel="0" collapsed="false">
      <c r="A35" s="8"/>
      <c r="B35" s="8"/>
      <c r="C35" s="83" t="s">
        <v>4</v>
      </c>
      <c r="D35" s="84"/>
      <c r="E35" s="85" t="n">
        <f aca="false">Results!T60</f>
        <v>49.000001</v>
      </c>
      <c r="F35" s="86" t="n">
        <f aca="false">IF(E35=0,0,RANK(E35,$E$35:$E$41,0))</f>
        <v>4</v>
      </c>
      <c r="G35" s="87" t="s">
        <v>4</v>
      </c>
      <c r="H35" s="88"/>
      <c r="I35" s="89" t="n">
        <f aca="false">Results!T127</f>
        <v>11.000001</v>
      </c>
      <c r="J35" s="90" t="n">
        <f aca="false">IF(I35=0,0,RANK(I35,$I$35:$I$41,0))</f>
        <v>4</v>
      </c>
      <c r="K35" s="91" t="s">
        <v>123</v>
      </c>
      <c r="L35" s="8"/>
      <c r="M35" s="50" t="s">
        <v>124</v>
      </c>
      <c r="N35" s="8"/>
      <c r="O35" s="92" t="s">
        <v>4</v>
      </c>
      <c r="P35" s="93"/>
      <c r="Q35" s="94" t="n">
        <f aca="false">E35+I35</f>
        <v>60.000002</v>
      </c>
      <c r="R35" s="95" t="n">
        <f aca="false">IF(Q35=0,0,RANK(Q35,$Q$35:$Q$41,0))</f>
        <v>4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</row>
    <row r="36" customFormat="false" ht="12.75" hidden="false" customHeight="false" outlineLevel="0" collapsed="false">
      <c r="A36" s="8"/>
      <c r="B36" s="8"/>
      <c r="C36" s="96" t="s">
        <v>5</v>
      </c>
      <c r="D36" s="97"/>
      <c r="E36" s="98" t="n">
        <f aca="false">Results!U60</f>
        <v>65.000002</v>
      </c>
      <c r="F36" s="99" t="n">
        <f aca="false">IF(E36=0,0,RANK(E36,$E$35:$E$41,0))</f>
        <v>3</v>
      </c>
      <c r="G36" s="100" t="s">
        <v>5</v>
      </c>
      <c r="H36" s="69"/>
      <c r="I36" s="101" t="n">
        <f aca="false">Results!U127</f>
        <v>105.000002</v>
      </c>
      <c r="J36" s="102" t="n">
        <f aca="false">IF(I36=0,0,RANK(I36,$I$35:$I$41,0))</f>
        <v>1</v>
      </c>
      <c r="K36" s="91" t="s">
        <v>125</v>
      </c>
      <c r="L36" s="8"/>
      <c r="M36" s="50" t="s">
        <v>126</v>
      </c>
      <c r="N36" s="8"/>
      <c r="O36" s="103" t="s">
        <v>5</v>
      </c>
      <c r="P36" s="104"/>
      <c r="Q36" s="105" t="n">
        <f aca="false">E36+I36</f>
        <v>170.000004</v>
      </c>
      <c r="R36" s="106" t="n">
        <f aca="false">IF(Q36=0,0,RANK(Q36,$Q$35:$Q$41,0))</f>
        <v>3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</row>
    <row r="37" customFormat="false" ht="12.75" hidden="false" customHeight="false" outlineLevel="0" collapsed="false">
      <c r="A37" s="8"/>
      <c r="B37" s="8"/>
      <c r="C37" s="96" t="s">
        <v>6</v>
      </c>
      <c r="D37" s="97"/>
      <c r="E37" s="98" t="n">
        <f aca="false">Results!X60</f>
        <v>5E-006</v>
      </c>
      <c r="F37" s="99" t="n">
        <f aca="false">IF(E37=0,0,RANK(E37,$E$35:$E$41,0))</f>
        <v>7</v>
      </c>
      <c r="G37" s="100" t="s">
        <v>6</v>
      </c>
      <c r="H37" s="69"/>
      <c r="I37" s="101" t="n">
        <f aca="false">Results!W127</f>
        <v>4E-006</v>
      </c>
      <c r="J37" s="102" t="n">
        <f aca="false">IF(I37=0,0,RANK(I37,$I$35:$I$41,0))</f>
        <v>7</v>
      </c>
      <c r="K37" s="91" t="s">
        <v>127</v>
      </c>
      <c r="L37" s="8"/>
      <c r="M37" s="50" t="s">
        <v>128</v>
      </c>
      <c r="N37" s="8"/>
      <c r="O37" s="103" t="s">
        <v>6</v>
      </c>
      <c r="P37" s="104"/>
      <c r="Q37" s="105" t="n">
        <f aca="false">E37+I37</f>
        <v>9E-006</v>
      </c>
      <c r="R37" s="106" t="n">
        <f aca="false">IF(Q37=0,0,RANK(Q37,$Q$35:$Q$41,0))</f>
        <v>7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</row>
    <row r="38" customFormat="false" ht="12.75" hidden="false" customHeight="false" outlineLevel="0" collapsed="false">
      <c r="A38" s="8"/>
      <c r="B38" s="8"/>
      <c r="C38" s="96" t="s">
        <v>7</v>
      </c>
      <c r="D38" s="97"/>
      <c r="E38" s="98" t="n">
        <f aca="false">Results!V60</f>
        <v>120.000003</v>
      </c>
      <c r="F38" s="99" t="n">
        <f aca="false">IF(E38=0,0,RANK(E38,$E$35:$E$41,0))</f>
        <v>1</v>
      </c>
      <c r="G38" s="100" t="s">
        <v>7</v>
      </c>
      <c r="H38" s="69"/>
      <c r="I38" s="101" t="n">
        <f aca="false">Results!V127</f>
        <v>97.000003</v>
      </c>
      <c r="J38" s="102" t="n">
        <f aca="false">IF(I38=0,0,RANK(I38,$I$35:$I$41,0))</f>
        <v>2</v>
      </c>
      <c r="K38" s="91" t="s">
        <v>129</v>
      </c>
      <c r="L38" s="8"/>
      <c r="M38" s="50" t="s">
        <v>130</v>
      </c>
      <c r="N38" s="8"/>
      <c r="O38" s="103" t="s">
        <v>7</v>
      </c>
      <c r="P38" s="104"/>
      <c r="Q38" s="105" t="n">
        <f aca="false">E38+I38</f>
        <v>217.000006</v>
      </c>
      <c r="R38" s="106" t="n">
        <f aca="false">IF(Q38=0,0,RANK(Q38,$Q$35:$Q$41,0))</f>
        <v>1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</row>
    <row r="39" customFormat="false" ht="12.75" hidden="false" customHeight="false" outlineLevel="0" collapsed="false">
      <c r="A39" s="8"/>
      <c r="B39" s="8"/>
      <c r="C39" s="96" t="s">
        <v>8</v>
      </c>
      <c r="D39" s="97"/>
      <c r="E39" s="98" t="n">
        <f aca="false">Results!Y60</f>
        <v>6E-006</v>
      </c>
      <c r="F39" s="99" t="n">
        <f aca="false">IF(E39=0,0,RANK(E39,$E$35:$E$41,0))</f>
        <v>6</v>
      </c>
      <c r="G39" s="100" t="s">
        <v>8</v>
      </c>
      <c r="H39" s="69"/>
      <c r="I39" s="101" t="n">
        <f aca="false">Results!Y127</f>
        <v>6E-006</v>
      </c>
      <c r="J39" s="102" t="n">
        <f aca="false">IF(I39=0,0,RANK(I39,$I$35:$I$41,0))</f>
        <v>6</v>
      </c>
      <c r="K39" s="91" t="s">
        <v>131</v>
      </c>
      <c r="L39" s="8"/>
      <c r="M39" s="50" t="s">
        <v>132</v>
      </c>
      <c r="N39" s="8"/>
      <c r="O39" s="103" t="s">
        <v>8</v>
      </c>
      <c r="P39" s="104"/>
      <c r="Q39" s="105" t="n">
        <f aca="false">E39+I39</f>
        <v>1.2E-005</v>
      </c>
      <c r="R39" s="106" t="n">
        <f aca="false">IF(Q39=0,0,RANK(Q39,$Q$35:$Q$41,0))</f>
        <v>6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</row>
    <row r="40" customFormat="false" ht="12.75" hidden="false" customHeight="false" outlineLevel="0" collapsed="false">
      <c r="A40" s="8"/>
      <c r="B40" s="8"/>
      <c r="C40" s="96" t="s">
        <v>9</v>
      </c>
      <c r="D40" s="97"/>
      <c r="E40" s="98" t="n">
        <f aca="false">Results!W60</f>
        <v>89.000004</v>
      </c>
      <c r="F40" s="99" t="n">
        <f aca="false">IF(E40=0,0,RANK(E40,$E$35:$E$41,0))</f>
        <v>2</v>
      </c>
      <c r="G40" s="100" t="s">
        <v>9</v>
      </c>
      <c r="H40" s="69"/>
      <c r="I40" s="101" t="n">
        <f aca="false">Results!X127</f>
        <v>86.000005</v>
      </c>
      <c r="J40" s="102" t="n">
        <f aca="false">IF(I40=0,0,RANK(I40,$I$35:$I$41,0))</f>
        <v>3</v>
      </c>
      <c r="K40" s="91" t="s">
        <v>133</v>
      </c>
      <c r="L40" s="8"/>
      <c r="M40" s="50" t="s">
        <v>134</v>
      </c>
      <c r="N40" s="8"/>
      <c r="O40" s="103" t="s">
        <v>9</v>
      </c>
      <c r="P40" s="104"/>
      <c r="Q40" s="105" t="n">
        <f aca="false">E40+I40</f>
        <v>175.000009</v>
      </c>
      <c r="R40" s="106" t="n">
        <f aca="false">IF(Q40=0,0,RANK(Q40,$Q$35:$Q$41,0))</f>
        <v>2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</row>
    <row r="41" customFormat="false" ht="13.5" hidden="false" customHeight="false" outlineLevel="0" collapsed="false">
      <c r="A41" s="8"/>
      <c r="B41" s="8"/>
      <c r="C41" s="107" t="s">
        <v>10</v>
      </c>
      <c r="D41" s="108"/>
      <c r="E41" s="109" t="n">
        <f aca="false">Results!Z60</f>
        <v>15.000007</v>
      </c>
      <c r="F41" s="110" t="n">
        <f aca="false">IF(E41=0,0,RANK(E41,$E$35:$E$41,0))</f>
        <v>5</v>
      </c>
      <c r="G41" s="111" t="s">
        <v>10</v>
      </c>
      <c r="H41" s="112"/>
      <c r="I41" s="113" t="n">
        <f aca="false">Results!Z127</f>
        <v>9.000007</v>
      </c>
      <c r="J41" s="114" t="n">
        <f aca="false">IF(I41=0,0,RANK(I41,$I$35:$I$41,0))</f>
        <v>5</v>
      </c>
      <c r="K41" s="91" t="s">
        <v>135</v>
      </c>
      <c r="L41" s="8"/>
      <c r="M41" s="50" t="s">
        <v>136</v>
      </c>
      <c r="N41" s="8"/>
      <c r="O41" s="115" t="s">
        <v>10</v>
      </c>
      <c r="P41" s="116"/>
      <c r="Q41" s="117" t="n">
        <f aca="false">E41+I41</f>
        <v>24.000014</v>
      </c>
      <c r="R41" s="118" t="n">
        <f aca="false">IF(Q41=0,0,RANK(Q41,$Q$35:$Q$41,0))</f>
        <v>5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</row>
    <row r="42" customFormat="false" ht="12.75" hidden="false" customHeight="false" outlineLevel="0" collapsed="false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</sheetData>
  <mergeCells count="72">
    <mergeCell ref="H1:L1"/>
    <mergeCell ref="O1:R1"/>
    <mergeCell ref="C3:J3"/>
    <mergeCell ref="K3:R3"/>
    <mergeCell ref="S3:Z3"/>
    <mergeCell ref="AA3:AH3"/>
    <mergeCell ref="AI3:AP3"/>
    <mergeCell ref="AQ3:AX3"/>
    <mergeCell ref="AY3:BF3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C19:J19"/>
    <mergeCell ref="K19:R19"/>
    <mergeCell ref="S19:Z19"/>
    <mergeCell ref="AA19:AH19"/>
    <mergeCell ref="AI19:AP19"/>
    <mergeCell ref="AQ19:AX19"/>
    <mergeCell ref="AY19:BF19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O21:AP21"/>
    <mergeCell ref="AQ21:AR21"/>
    <mergeCell ref="AS21:AT21"/>
    <mergeCell ref="AU21:AV21"/>
    <mergeCell ref="AW21:AX21"/>
    <mergeCell ref="AY21:AZ21"/>
    <mergeCell ref="BA21:BB21"/>
    <mergeCell ref="BC21:BD21"/>
    <mergeCell ref="BE21:BF2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134"/>
  <sheetViews>
    <sheetView windowProtection="false" showFormulas="false" showGridLines="true" showRowColHeaders="true" showZeros="fals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119" width="1.14285714285714"/>
    <col collapsed="false" hidden="false" max="2" min="2" style="119" width="15.4234693877551"/>
    <col collapsed="false" hidden="false" max="3" min="3" style="119" width="4.28571428571429"/>
    <col collapsed="false" hidden="false" max="4" min="4" style="120" width="3.28571428571429"/>
    <col collapsed="false" hidden="false" max="5" min="5" style="121" width="7.14795918367347"/>
    <col collapsed="false" hidden="false" max="6" min="6" style="119" width="1.96938775510204"/>
    <col collapsed="false" hidden="false" max="7" min="7" style="119" width="1.14285714285714"/>
    <col collapsed="false" hidden="false" max="8" min="8" style="119" width="15.4234693877551"/>
    <col collapsed="false" hidden="false" max="9" min="9" style="119" width="4.28571428571429"/>
    <col collapsed="false" hidden="false" max="10" min="10" style="120" width="3.28571428571429"/>
    <col collapsed="false" hidden="false" max="11" min="11" style="121" width="7.14795918367347"/>
    <col collapsed="false" hidden="false" max="12" min="12" style="119" width="2.11734693877551"/>
    <col collapsed="false" hidden="false" max="13" min="13" style="119" width="1.14285714285714"/>
    <col collapsed="false" hidden="false" max="14" min="14" style="121" width="15.4234693877551"/>
    <col collapsed="false" hidden="false" max="15" min="15" style="121" width="4.28571428571429"/>
    <col collapsed="false" hidden="false" max="16" min="16" style="119" width="3.28571428571429"/>
    <col collapsed="false" hidden="false" max="17" min="17" style="119" width="7.14795918367347"/>
    <col collapsed="false" hidden="false" max="18" min="18" style="119" width="4.51020408163265"/>
    <col collapsed="false" hidden="true" max="26" min="19" style="119" width="0"/>
    <col collapsed="false" hidden="false" max="27" min="27" style="119" width="3.52040816326531"/>
    <col collapsed="false" hidden="false" max="28" min="28" style="119" width="10"/>
    <col collapsed="false" hidden="false" max="29" min="29" style="119" width="9.5765306122449"/>
    <col collapsed="false" hidden="false" max="1025" min="30" style="119" width="9.14285714285714"/>
  </cols>
  <sheetData>
    <row r="1" customFormat="false" ht="12.75" hidden="false" customHeight="true" outlineLevel="0" collapsed="false">
      <c r="A1" s="122" t="str">
        <f aca="false">CONCATENATE("Sussex Vets League -  ",'Team Declaration'!H1," - ",TEXT('Team Declaration'!O1,"d mmm yyyy"))</f>
        <v>Sussex Vets League -  Eastbourne - 11 May 2016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  <c r="S1" s="124"/>
      <c r="T1" s="125" t="s">
        <v>11</v>
      </c>
      <c r="U1" s="125" t="s">
        <v>13</v>
      </c>
      <c r="V1" s="125" t="s">
        <v>17</v>
      </c>
      <c r="W1" s="125" t="s">
        <v>21</v>
      </c>
      <c r="X1" s="125" t="s">
        <v>15</v>
      </c>
      <c r="Y1" s="125" t="s">
        <v>19</v>
      </c>
      <c r="Z1" s="125" t="s">
        <v>23</v>
      </c>
      <c r="AA1" s="125"/>
      <c r="AB1" s="120"/>
    </row>
    <row r="2" customFormat="false" ht="12.75" hidden="false" customHeight="true" outlineLevel="0" collapsed="false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3"/>
      <c r="S2" s="124"/>
      <c r="T2" s="125" t="s">
        <v>12</v>
      </c>
      <c r="U2" s="125" t="s">
        <v>14</v>
      </c>
      <c r="V2" s="125" t="s">
        <v>18</v>
      </c>
      <c r="W2" s="125" t="s">
        <v>22</v>
      </c>
      <c r="X2" s="125" t="s">
        <v>16</v>
      </c>
      <c r="Y2" s="125" t="s">
        <v>20</v>
      </c>
      <c r="Z2" s="125" t="s">
        <v>24</v>
      </c>
      <c r="AA2" s="125"/>
      <c r="AB2" s="120"/>
    </row>
    <row r="3" customFormat="false" ht="15.75" hidden="false" customHeight="false" outlineLevel="0" collapsed="false">
      <c r="A3" s="126" t="s">
        <v>25</v>
      </c>
      <c r="B3" s="124"/>
      <c r="C3" s="127" t="s">
        <v>137</v>
      </c>
      <c r="D3" s="125"/>
      <c r="E3" s="128"/>
      <c r="F3" s="124"/>
      <c r="G3" s="124"/>
      <c r="H3" s="124"/>
      <c r="I3" s="127" t="s">
        <v>138</v>
      </c>
      <c r="J3" s="125"/>
      <c r="K3" s="128"/>
      <c r="L3" s="124"/>
      <c r="M3" s="124"/>
      <c r="N3" s="128"/>
      <c r="O3" s="128"/>
      <c r="P3" s="124"/>
      <c r="Q3" s="124"/>
      <c r="R3" s="124"/>
      <c r="S3" s="124"/>
      <c r="T3" s="124" t="n">
        <v>10</v>
      </c>
      <c r="U3" s="125" t="n">
        <v>11</v>
      </c>
      <c r="V3" s="125" t="n">
        <v>14</v>
      </c>
      <c r="W3" s="125" t="n">
        <v>17</v>
      </c>
      <c r="X3" s="125" t="n">
        <v>15</v>
      </c>
      <c r="Y3" s="125" t="n">
        <v>16</v>
      </c>
      <c r="Z3" s="125" t="n">
        <v>12</v>
      </c>
      <c r="AA3" s="125"/>
      <c r="AB3" s="120"/>
    </row>
    <row r="4" customFormat="false" ht="12.75" hidden="false" customHeight="false" outlineLevel="0" collapsed="false">
      <c r="A4" s="127" t="str">
        <f aca="false">'Team Declaration'!$B6</f>
        <v>High Jump</v>
      </c>
      <c r="B4" s="124"/>
      <c r="C4" s="129" t="s">
        <v>11</v>
      </c>
      <c r="D4" s="125"/>
      <c r="E4" s="129"/>
      <c r="F4" s="130"/>
      <c r="G4" s="127" t="str">
        <f aca="false">'Team Declaration'!$B6</f>
        <v>High Jump</v>
      </c>
      <c r="H4" s="125"/>
      <c r="I4" s="129" t="s">
        <v>26</v>
      </c>
      <c r="J4" s="125"/>
      <c r="K4" s="129"/>
      <c r="L4" s="130"/>
      <c r="M4" s="127" t="str">
        <f aca="false">'Team Declaration'!$B6</f>
        <v>High Jump</v>
      </c>
      <c r="N4" s="125"/>
      <c r="O4" s="129" t="s">
        <v>27</v>
      </c>
      <c r="P4" s="125"/>
      <c r="Q4" s="129"/>
      <c r="R4" s="130"/>
      <c r="S4" s="124"/>
      <c r="T4" s="131" t="n">
        <v>8</v>
      </c>
      <c r="U4" s="125" t="n">
        <v>1</v>
      </c>
      <c r="V4" s="125" t="n">
        <v>4</v>
      </c>
      <c r="W4" s="125" t="n">
        <v>7</v>
      </c>
      <c r="X4" s="125" t="n">
        <v>5</v>
      </c>
      <c r="Y4" s="125" t="n">
        <v>6</v>
      </c>
      <c r="Z4" s="125" t="n">
        <v>2</v>
      </c>
      <c r="AA4" s="125"/>
      <c r="AB4" s="120"/>
    </row>
    <row r="5" customFormat="false" ht="12.75" hidden="false" customHeight="false" outlineLevel="0" collapsed="false">
      <c r="A5" s="124"/>
      <c r="B5" s="132" t="str">
        <f aca="false">IF(D5=0,"",INDEX('Team Declaration'!$C$6:$BE$17,MATCH(A4,'Team Declaration'!$B$6:$B$17,0),MATCH(D5,'Team Declaration'!$C$4:$BE$4,0)))</f>
        <v>Grant Stirling</v>
      </c>
      <c r="C5" s="133" t="str">
        <f aca="false">IF(D5=0,"",INDEX('Team Declaration'!$C$4:$BF$34,31,MATCH(D5,'Team Declaration'!$C$4:$BF$4,0)))</f>
        <v>ERAC</v>
      </c>
      <c r="D5" s="134" t="s">
        <v>17</v>
      </c>
      <c r="E5" s="135" t="n">
        <v>1.4</v>
      </c>
      <c r="F5" s="130" t="n">
        <f aca="false">$S5</f>
        <v>6</v>
      </c>
      <c r="G5" s="124"/>
      <c r="H5" s="132" t="str">
        <f aca="false">IF(J5=0,"",INDEX('Team Declaration'!$C$6:$BE$17,MATCH(G4,'Team Declaration'!$B$6:$B$17,0),MATCH(J5,'Team Declaration'!$C$4:$BE$4,0)))</f>
        <v>Brian Slaughter</v>
      </c>
      <c r="I5" s="133" t="str">
        <f aca="false">IF(J5=0,"",INDEX('Team Declaration'!$C$4:$BF$34,31,MATCH(J5,'Team Declaration'!$C$4:$BF$4,0)))</f>
        <v>ERAC</v>
      </c>
      <c r="J5" s="134" t="n">
        <v>14</v>
      </c>
      <c r="K5" s="135" t="n">
        <v>1.4</v>
      </c>
      <c r="L5" s="130" t="n">
        <f aca="false">$S5</f>
        <v>6</v>
      </c>
      <c r="M5" s="124"/>
      <c r="N5" s="132" t="str">
        <f aca="false">IF(P5=0,"",INDEX('Team Declaration'!$C$6:$BE$17,MATCH(M4,'Team Declaration'!$B$6:$B$17,0),MATCH(P5,'Team Declaration'!$C$4:$BE$4,0)))</f>
        <v>John Morgan</v>
      </c>
      <c r="O5" s="133" t="str">
        <f aca="false">IF(P5=0,"",INDEX('Team Declaration'!$C$4:$BF$34,31,MATCH(P5,'Team Declaration'!$C$4:$BF$4,0)))</f>
        <v>HHH</v>
      </c>
      <c r="P5" s="134" t="n">
        <v>7</v>
      </c>
      <c r="Q5" s="135" t="n">
        <v>1.2</v>
      </c>
      <c r="R5" s="130" t="n">
        <f aca="false">$S5</f>
        <v>6</v>
      </c>
      <c r="S5" s="124" t="n">
        <v>6</v>
      </c>
      <c r="T5" s="131" t="n">
        <f aca="false">IF(OR($D5=T$1,$D5=T$2,$D5=T$3,$D5=T$4),$F5,0)+IF(OR($J5=T$1,$J5=T$2,$J5=T$3,$J5=T$4),$L5,0)+IF(OR($P5=T$1,$P5=T$2,$P5=T$3,$P5=T$4),$R5,0)</f>
        <v>0</v>
      </c>
      <c r="U5" s="124" t="n">
        <f aca="false">IF(OR($D5=U$1,$D5=U$2,$D5=U$3,$D5=U$4),$F5,0)+IF(OR($J5=U$1,$J5=U$2,$J5=U$3,$J5=U$4),$L5,0)+IF(OR($P5=U$1,$P5=U$2,$P5=U$3,$P5=U$4),$R5,0)</f>
        <v>0</v>
      </c>
      <c r="V5" s="124" t="n">
        <f aca="false">IF(OR($D5=V$1,$D5=V$2,$D5=V$3,$D5=V$4),$F5,0)+IF(OR($J5=V$1,$J5=V$2,$J5=V$3,$J5=V$4),$L5,0)+IF(OR($P5=V$1,$P5=V$2,$P5=V$3,$P5=V$4),$R5,0)</f>
        <v>12</v>
      </c>
      <c r="W5" s="124" t="n">
        <f aca="false">IF(OR($D5=W$1,$D5=W$2,$D5=W$3,$D5=W$4),$F5,0)+IF(OR($J5=W$1,$J5=W$2,$J5=W$3,$J5=W$4),$L5,0)+IF(OR($P5=W$1,$P5=W$2,$P5=W$3,$P5=W$4),$R5,0)</f>
        <v>6</v>
      </c>
      <c r="X5" s="124" t="n">
        <f aca="false">IF(OR($D5=X$1,$D5=X$2,$D5=X$3,$D5=X$4),$F5,0)+IF(OR($J5=X$1,$J5=X$2,$J5=X$3,$J5=X$4),$L5,0)+IF(OR($P5=X$1,$P5=X$2,$P5=X$3,$P5=X$4),$R5,0)</f>
        <v>0</v>
      </c>
      <c r="Y5" s="124" t="n">
        <f aca="false">IF(OR($D5=Y$1,$D5=Y$2,$D5=Y$3,$D5=Y$4),$F5,0)+IF(OR($J5=Y$1,$J5=Y$2,$J5=Y$3,$J5=Y$4),$L5,0)+IF(OR($P5=Y$1,$P5=Y$2,$P5=Y$3,$P5=Y$4),$R5,0)</f>
        <v>0</v>
      </c>
      <c r="Z5" s="124" t="n">
        <f aca="false">IF(OR($D5=Z$1,$D5=Z$2,$D5=Z$3,$D5=Z$4),$F5,0)+IF(OR($J5=Z$1,$J5=Z$2,$J5=Z$3,$J5=Z$4),$L5,0)+IF(OR($P5=Z$1,$P5=Z$2,$P5=Z$3,$P5=Z$4),$R5,0)</f>
        <v>0</v>
      </c>
      <c r="AA5" s="125"/>
      <c r="AB5" s="120"/>
    </row>
    <row r="6" customFormat="false" ht="12.75" hidden="false" customHeight="false" outlineLevel="0" collapsed="false">
      <c r="A6" s="124"/>
      <c r="B6" s="132" t="str">
        <f aca="false">IF(D6=0,"",INDEX('Team Declaration'!$C$6:$BE$17,MATCH(A4,'Team Declaration'!$B$6:$B$17,0),MATCH(D6,'Team Declaration'!$C$4:$BE$4,0)))</f>
        <v/>
      </c>
      <c r="C6" s="133" t="str">
        <f aca="false">IF(D6=0,"",INDEX('Team Declaration'!$C$4:$BF$34,31,MATCH(D6,'Team Declaration'!$C$4:$BF$4,0)))</f>
        <v/>
      </c>
      <c r="D6" s="134"/>
      <c r="E6" s="135"/>
      <c r="F6" s="130" t="n">
        <f aca="false">$S6</f>
        <v>5</v>
      </c>
      <c r="G6" s="124"/>
      <c r="H6" s="132" t="str">
        <f aca="false">IF(J6=0,"",INDEX('Team Declaration'!$C$6:$BE$17,MATCH(G4,'Team Declaration'!$B$6:$B$17,0),MATCH(J6,'Team Declaration'!$C$4:$BE$4,0)))</f>
        <v>Mark Rahman</v>
      </c>
      <c r="I6" s="133" t="str">
        <f aca="false">IF(J6=0,"",INDEX('Team Declaration'!$C$4:$BF$34,31,MATCH(J6,'Team Declaration'!$C$4:$BF$4,0)))</f>
        <v>HHH</v>
      </c>
      <c r="J6" s="134" t="n">
        <v>17</v>
      </c>
      <c r="K6" s="135" t="n">
        <v>1.25</v>
      </c>
      <c r="L6" s="130" t="n">
        <f aca="false">$S6</f>
        <v>5</v>
      </c>
      <c r="M6" s="124"/>
      <c r="N6" s="132" t="str">
        <f aca="false">IF(P6=0,"",INDEX('Team Declaration'!$C$6:$BE$17,MATCH(M4,'Team Declaration'!$B$6:$B$17,0),MATCH(P6,'Team Declaration'!$C$4:$BE$4,0)))</f>
        <v/>
      </c>
      <c r="O6" s="133" t="str">
        <f aca="false">IF(P6=0,"",INDEX('Team Declaration'!$C$4:$BF$34,31,MATCH(P6,'Team Declaration'!$C$4:$BF$4,0)))</f>
        <v/>
      </c>
      <c r="P6" s="134"/>
      <c r="Q6" s="135"/>
      <c r="R6" s="130" t="n">
        <f aca="false">$S6</f>
        <v>5</v>
      </c>
      <c r="S6" s="124" t="n">
        <v>5</v>
      </c>
      <c r="T6" s="131" t="n">
        <f aca="false">IF(OR($D6=T$1,$D6=T$2,$D6=T$3,$D6=T$4),$F6,0)+IF(OR($J6=T$1,$J6=T$2,$J6=T$3,$J6=T$4),$L6,0)+IF(OR($P6=T$1,$P6=T$2,$P6=T$3,$P6=T$4),$R6,0)</f>
        <v>0</v>
      </c>
      <c r="U6" s="124" t="n">
        <f aca="false">IF(OR($D6=U$1,$D6=U$2,$D6=U$3,$D6=U$4),$F6,0)+IF(OR($J6=U$1,$J6=U$2,$J6=U$3,$J6=U$4),$L6,0)+IF(OR($P6=U$1,$P6=U$2,$P6=U$3,$P6=U$4),$R6,0)</f>
        <v>0</v>
      </c>
      <c r="V6" s="124" t="n">
        <f aca="false">IF(OR($D6=V$1,$D6=V$2,$D6=V$3,$D6=V$4),$F6,0)+IF(OR($J6=V$1,$J6=V$2,$J6=V$3,$J6=V$4),$L6,0)+IF(OR($P6=V$1,$P6=V$2,$P6=V$3,$P6=V$4),$R6,0)</f>
        <v>0</v>
      </c>
      <c r="W6" s="124" t="n">
        <f aca="false">IF(OR($D6=W$1,$D6=W$2,$D6=W$3,$D6=W$4),$F6,0)+IF(OR($J6=W$1,$J6=W$2,$J6=W$3,$J6=W$4),$L6,0)+IF(OR($P6=W$1,$P6=W$2,$P6=W$3,$P6=W$4),$R6,0)</f>
        <v>5</v>
      </c>
      <c r="X6" s="124" t="n">
        <f aca="false">IF(OR($D6=X$1,$D6=X$2,$D6=X$3,$D6=X$4),$F6,0)+IF(OR($J6=X$1,$J6=X$2,$J6=X$3,$J6=X$4),$L6,0)+IF(OR($P6=X$1,$P6=X$2,$P6=X$3,$P6=X$4),$R6,0)</f>
        <v>0</v>
      </c>
      <c r="Y6" s="124" t="n">
        <f aca="false">IF(OR($D6=Y$1,$D6=Y$2,$D6=Y$3,$D6=Y$4),$F6,0)+IF(OR($J6=Y$1,$J6=Y$2,$J6=Y$3,$J6=Y$4),$L6,0)+IF(OR($P6=Y$1,$P6=Y$2,$P6=Y$3,$P6=Y$4),$R6,0)</f>
        <v>0</v>
      </c>
      <c r="Z6" s="124" t="n">
        <f aca="false">IF(OR($D6=Z$1,$D6=Z$2,$D6=Z$3,$D6=Z$4),$F6,0)+IF(OR($J6=Z$1,$J6=Z$2,$J6=Z$3,$J6=Z$4),$L6,0)+IF(OR($P6=Z$1,$P6=Z$2,$P6=Z$3,$P6=Z$4),$R6,0)</f>
        <v>0</v>
      </c>
      <c r="AA6" s="125"/>
      <c r="AB6" s="120"/>
    </row>
    <row r="7" customFormat="false" ht="12.75" hidden="false" customHeight="false" outlineLevel="0" collapsed="false">
      <c r="A7" s="124"/>
      <c r="B7" s="132" t="str">
        <f aca="false">IF(D7=0,"",INDEX('Team Declaration'!$C$6:$BE$17,MATCH(A4,'Team Declaration'!$B$6:$B$17,0),MATCH(D7,'Team Declaration'!$C$4:$BE$4,0)))</f>
        <v/>
      </c>
      <c r="C7" s="133" t="str">
        <f aca="false">IF(D7=0,"",INDEX('Team Declaration'!$C$4:$BF$34,31,MATCH(D7,'Team Declaration'!$C$4:$BF$4,0)))</f>
        <v/>
      </c>
      <c r="D7" s="134"/>
      <c r="E7" s="135"/>
      <c r="F7" s="130" t="n">
        <f aca="false">$S7</f>
        <v>4</v>
      </c>
      <c r="G7" s="124"/>
      <c r="H7" s="132" t="str">
        <f aca="false">IF(J7=0,"",INDEX('Team Declaration'!$C$6:$BE$17,MATCH(G4,'Team Declaration'!$B$6:$B$17,0),MATCH(J7,'Team Declaration'!$C$4:$BE$4,0)))</f>
        <v>Mike Ellis-Martin</v>
      </c>
      <c r="I7" s="133" t="str">
        <f aca="false">IF(J7=0,"",INDEX('Team Declaration'!$C$4:$BF$34,31,MATCH(J7,'Team Declaration'!$C$4:$BF$4,0)))</f>
        <v>B&amp;H</v>
      </c>
      <c r="J7" s="134" t="n">
        <v>11</v>
      </c>
      <c r="K7" s="135" t="n">
        <v>1.15</v>
      </c>
      <c r="L7" s="130" t="n">
        <f aca="false">$S7</f>
        <v>4</v>
      </c>
      <c r="M7" s="124"/>
      <c r="N7" s="132" t="str">
        <f aca="false">IF(P7=0,"",INDEX('Team Declaration'!$C$6:$BE$17,MATCH(M4,'Team Declaration'!$B$6:$B$17,0),MATCH(P7,'Team Declaration'!$C$4:$BE$4,0)))</f>
        <v/>
      </c>
      <c r="O7" s="133" t="str">
        <f aca="false">IF(P7=0,"",INDEX('Team Declaration'!$C$4:$BF$34,31,MATCH(P7,'Team Declaration'!$C$4:$BF$4,0)))</f>
        <v/>
      </c>
      <c r="P7" s="134"/>
      <c r="Q7" s="135"/>
      <c r="R7" s="130" t="n">
        <f aca="false">$S7</f>
        <v>4</v>
      </c>
      <c r="S7" s="124" t="n">
        <v>4</v>
      </c>
      <c r="T7" s="131" t="n">
        <f aca="false">IF(OR($D7=T$1,$D7=T$2,$D7=T$3,$D7=T$4),$F7,0)+IF(OR($J7=T$1,$J7=T$2,$J7=T$3,$J7=T$4),$L7,0)+IF(OR($P7=T$1,$P7=T$2,$P7=T$3,$P7=T$4),$R7,0)</f>
        <v>0</v>
      </c>
      <c r="U7" s="124" t="n">
        <f aca="false">IF(OR($D7=U$1,$D7=U$2,$D7=U$3,$D7=U$4),$F7,0)+IF(OR($J7=U$1,$J7=U$2,$J7=U$3,$J7=U$4),$L7,0)+IF(OR($P7=U$1,$P7=U$2,$P7=U$3,$P7=U$4),$R7,0)</f>
        <v>4</v>
      </c>
      <c r="V7" s="124" t="n">
        <f aca="false">IF(OR($D7=V$1,$D7=V$2,$D7=V$3,$D7=V$4),$F7,0)+IF(OR($J7=V$1,$J7=V$2,$J7=V$3,$J7=V$4),$L7,0)+IF(OR($P7=V$1,$P7=V$2,$P7=V$3,$P7=V$4),$R7,0)</f>
        <v>0</v>
      </c>
      <c r="W7" s="124" t="n">
        <f aca="false">IF(OR($D7=W$1,$D7=W$2,$D7=W$3,$D7=W$4),$F7,0)+IF(OR($J7=W$1,$J7=W$2,$J7=W$3,$J7=W$4),$L7,0)+IF(OR($P7=W$1,$P7=W$2,$P7=W$3,$P7=W$4),$R7,0)</f>
        <v>0</v>
      </c>
      <c r="X7" s="124" t="n">
        <f aca="false">IF(OR($D7=X$1,$D7=X$2,$D7=X$3,$D7=X$4),$F7,0)+IF(OR($J7=X$1,$J7=X$2,$J7=X$3,$J7=X$4),$L7,0)+IF(OR($P7=X$1,$P7=X$2,$P7=X$3,$P7=X$4),$R7,0)</f>
        <v>0</v>
      </c>
      <c r="Y7" s="124" t="n">
        <f aca="false">IF(OR($D7=Y$1,$D7=Y$2,$D7=Y$3,$D7=Y$4),$F7,0)+IF(OR($J7=Y$1,$J7=Y$2,$J7=Y$3,$J7=Y$4),$L7,0)+IF(OR($P7=Y$1,$P7=Y$2,$P7=Y$3,$P7=Y$4),$R7,0)</f>
        <v>0</v>
      </c>
      <c r="Z7" s="124" t="n">
        <f aca="false">IF(OR($D7=Z$1,$D7=Z$2,$D7=Z$3,$D7=Z$4),$F7,0)+IF(OR($J7=Z$1,$J7=Z$2,$J7=Z$3,$J7=Z$4),$L7,0)+IF(OR($P7=Z$1,$P7=Z$2,$P7=Z$3,$P7=Z$4),$R7,0)</f>
        <v>0</v>
      </c>
      <c r="AA7" s="125"/>
      <c r="AB7" s="120"/>
    </row>
    <row r="8" customFormat="false" ht="12.75" hidden="false" customHeight="false" outlineLevel="0" collapsed="false">
      <c r="A8" s="124"/>
      <c r="B8" s="132" t="str">
        <f aca="false">IF(D8=0,"",INDEX('Team Declaration'!$C$6:$BE$17,MATCH(A4,'Team Declaration'!$B$6:$B$17,0),MATCH(D8,'Team Declaration'!$C$4:$BE$4,0)))</f>
        <v/>
      </c>
      <c r="C8" s="133" t="str">
        <f aca="false">IF(D8=0,"",INDEX('Team Declaration'!$C$4:$BF$34,31,MATCH(D8,'Team Declaration'!$C$4:$BF$4,0)))</f>
        <v/>
      </c>
      <c r="D8" s="134"/>
      <c r="E8" s="135"/>
      <c r="F8" s="130" t="n">
        <f aca="false">$S8</f>
        <v>3</v>
      </c>
      <c r="G8" s="124"/>
      <c r="H8" s="132" t="str">
        <f aca="false">IF(J8=0,"",INDEX('Team Declaration'!$C$6:$BE$17,MATCH(G4,'Team Declaration'!$B$6:$B$17,0),MATCH(J8,'Team Declaration'!$C$4:$BE$4,0)))</f>
        <v/>
      </c>
      <c r="I8" s="133" t="str">
        <f aca="false">IF(J8=0,"",INDEX('Team Declaration'!$C$4:$BF$34,31,MATCH(J8,'Team Declaration'!$C$4:$BF$4,0)))</f>
        <v/>
      </c>
      <c r="J8" s="134"/>
      <c r="K8" s="135"/>
      <c r="L8" s="130" t="n">
        <f aca="false">$S8</f>
        <v>3</v>
      </c>
      <c r="M8" s="124"/>
      <c r="N8" s="132" t="str">
        <f aca="false">IF(P8=0,"",INDEX('Team Declaration'!$C$6:$BE$17,MATCH(M4,'Team Declaration'!$B$6:$B$17,0),MATCH(P8,'Team Declaration'!$C$4:$BE$4,0)))</f>
        <v/>
      </c>
      <c r="O8" s="133" t="str">
        <f aca="false">IF(P8=0,"",INDEX('Team Declaration'!$C$4:$BF$34,31,MATCH(P8,'Team Declaration'!$C$4:$BF$4,0)))</f>
        <v/>
      </c>
      <c r="P8" s="134"/>
      <c r="Q8" s="135"/>
      <c r="R8" s="130" t="n">
        <f aca="false">$S8</f>
        <v>3</v>
      </c>
      <c r="S8" s="124" t="n">
        <v>3</v>
      </c>
      <c r="T8" s="131" t="n">
        <f aca="false">IF(OR($D8=T$1,$D8=T$2,$D8=T$3,$D8=T$4),$F8,0)+IF(OR($J8=T$1,$J8=T$2,$J8=T$3,$J8=T$4),$L8,0)+IF(OR($P8=T$1,$P8=T$2,$P8=T$3,$P8=T$4),$R8,0)</f>
        <v>0</v>
      </c>
      <c r="U8" s="124" t="n">
        <f aca="false">IF(OR($D8=U$1,$D8=U$2,$D8=U$3,$D8=U$4),$F8,0)+IF(OR($J8=U$1,$J8=U$2,$J8=U$3,$J8=U$4),$L8,0)+IF(OR($P8=U$1,$P8=U$2,$P8=U$3,$P8=U$4),$R8,0)</f>
        <v>0</v>
      </c>
      <c r="V8" s="124" t="n">
        <f aca="false">IF(OR($D8=V$1,$D8=V$2,$D8=V$3,$D8=V$4),$F8,0)+IF(OR($J8=V$1,$J8=V$2,$J8=V$3,$J8=V$4),$L8,0)+IF(OR($P8=V$1,$P8=V$2,$P8=V$3,$P8=V$4),$R8,0)</f>
        <v>0</v>
      </c>
      <c r="W8" s="124" t="n">
        <f aca="false">IF(OR($D8=W$1,$D8=W$2,$D8=W$3,$D8=W$4),$F8,0)+IF(OR($J8=W$1,$J8=W$2,$J8=W$3,$J8=W$4),$L8,0)+IF(OR($P8=W$1,$P8=W$2,$P8=W$3,$P8=W$4),$R8,0)</f>
        <v>0</v>
      </c>
      <c r="X8" s="124" t="n">
        <f aca="false">IF(OR($D8=X$1,$D8=X$2,$D8=X$3,$D8=X$4),$F8,0)+IF(OR($J8=X$1,$J8=X$2,$J8=X$3,$J8=X$4),$L8,0)+IF(OR($P8=X$1,$P8=X$2,$P8=X$3,$P8=X$4),$R8,0)</f>
        <v>0</v>
      </c>
      <c r="Y8" s="124" t="n">
        <f aca="false">IF(OR($D8=Y$1,$D8=Y$2,$D8=Y$3,$D8=Y$4),$F8,0)+IF(OR($J8=Y$1,$J8=Y$2,$J8=Y$3,$J8=Y$4),$L8,0)+IF(OR($P8=Y$1,$P8=Y$2,$P8=Y$3,$P8=Y$4),$R8,0)</f>
        <v>0</v>
      </c>
      <c r="Z8" s="124" t="n">
        <f aca="false">IF(OR($D8=Z$1,$D8=Z$2,$D8=Z$3,$D8=Z$4),$F8,0)+IF(OR($J8=Z$1,$J8=Z$2,$J8=Z$3,$J8=Z$4),$L8,0)+IF(OR($P8=Z$1,$P8=Z$2,$P8=Z$3,$P8=Z$4),$R8,0)</f>
        <v>0</v>
      </c>
      <c r="AA8" s="125"/>
      <c r="AB8" s="120"/>
    </row>
    <row r="9" customFormat="false" ht="12.75" hidden="false" customHeight="false" outlineLevel="0" collapsed="false">
      <c r="A9" s="124"/>
      <c r="B9" s="132"/>
      <c r="C9" s="133" t="str">
        <f aca="false">IF(D9=0,"",INDEX('Team Declaration'!$C$4:$BF$34,31,MATCH(D9,'Team Declaration'!$C$4:$BF$4,0)))</f>
        <v/>
      </c>
      <c r="D9" s="134"/>
      <c r="E9" s="135"/>
      <c r="F9" s="130" t="n">
        <f aca="false">$S9</f>
        <v>2</v>
      </c>
      <c r="G9" s="124"/>
      <c r="H9" s="132" t="str">
        <f aca="false">IF(J9=0,"",INDEX('Team Declaration'!$C$6:$BE$17,MATCH(G4,'Team Declaration'!$B$6:$B$17,0),MATCH(J9,'Team Declaration'!$C$4:$BE$4,0)))</f>
        <v/>
      </c>
      <c r="I9" s="133" t="str">
        <f aca="false">IF(J9=0,"",INDEX('Team Declaration'!$C$4:$BF$34,31,MATCH(J9,'Team Declaration'!$C$4:$BF$4,0)))</f>
        <v/>
      </c>
      <c r="J9" s="134"/>
      <c r="K9" s="135"/>
      <c r="L9" s="130" t="n">
        <f aca="false">$S9</f>
        <v>2</v>
      </c>
      <c r="M9" s="124"/>
      <c r="N9" s="132" t="str">
        <f aca="false">IF(P9=0,"",INDEX('Team Declaration'!$C$6:$BE$17,MATCH(M4,'Team Declaration'!$B$6:$B$17,0),MATCH(P9,'Team Declaration'!$C$4:$BE$4,0)))</f>
        <v/>
      </c>
      <c r="O9" s="133" t="str">
        <f aca="false">IF(P9=0,"",INDEX('Team Declaration'!$C$4:$BF$34,31,MATCH(P9,'Team Declaration'!$C$4:$BF$4,0)))</f>
        <v/>
      </c>
      <c r="P9" s="134"/>
      <c r="Q9" s="135"/>
      <c r="R9" s="130" t="n">
        <f aca="false">$S9</f>
        <v>2</v>
      </c>
      <c r="S9" s="124" t="n">
        <v>2</v>
      </c>
      <c r="T9" s="131" t="n">
        <f aca="false">IF(OR($D9=T$1,$D9=T$2,$D9=T$3,$D9=T$4),$F9,0)+IF(OR($J9=T$1,$J9=T$2,$J9=T$3,$J9=T$4),$L9,0)+IF(OR($P9=T$1,$P9=T$2,$P9=T$3,$P9=T$4),$R9,0)</f>
        <v>0</v>
      </c>
      <c r="U9" s="124" t="n">
        <f aca="false">IF(OR($D9=U$1,$D9=U$2,$D9=U$3,$D9=U$4),$F9,0)+IF(OR($J9=U$1,$J9=U$2,$J9=U$3,$J9=U$4),$L9,0)+IF(OR($P9=U$1,$P9=U$2,$P9=U$3,$P9=U$4),$R9,0)</f>
        <v>0</v>
      </c>
      <c r="V9" s="124" t="n">
        <f aca="false">IF(OR($D9=V$1,$D9=V$2,$D9=V$3,$D9=V$4),$F9,0)+IF(OR($J9=V$1,$J9=V$2,$J9=V$3,$J9=V$4),$L9,0)+IF(OR($P9=V$1,$P9=V$2,$P9=V$3,$P9=V$4),$R9,0)</f>
        <v>0</v>
      </c>
      <c r="W9" s="124" t="n">
        <f aca="false">IF(OR($D9=W$1,$D9=W$2,$D9=W$3,$D9=W$4),$F9,0)+IF(OR($J9=W$1,$J9=W$2,$J9=W$3,$J9=W$4),$L9,0)+IF(OR($P9=W$1,$P9=W$2,$P9=W$3,$P9=W$4),$R9,0)</f>
        <v>0</v>
      </c>
      <c r="X9" s="124" t="n">
        <f aca="false">IF(OR($D9=X$1,$D9=X$2,$D9=X$3,$D9=X$4),$F9,0)+IF(OR($J9=X$1,$J9=X$2,$J9=X$3,$J9=X$4),$L9,0)+IF(OR($P9=X$1,$P9=X$2,$P9=X$3,$P9=X$4),$R9,0)</f>
        <v>0</v>
      </c>
      <c r="Y9" s="124" t="n">
        <f aca="false">IF(OR($D9=Y$1,$D9=Y$2,$D9=Y$3,$D9=Y$4),$F9,0)+IF(OR($J9=Y$1,$J9=Y$2,$J9=Y$3,$J9=Y$4),$L9,0)+IF(OR($P9=Y$1,$P9=Y$2,$P9=Y$3,$P9=Y$4),$R9,0)</f>
        <v>0</v>
      </c>
      <c r="Z9" s="124" t="n">
        <f aca="false">IF(OR($D9=Z$1,$D9=Z$2,$D9=Z$3,$D9=Z$4),$F9,0)+IF(OR($J9=Z$1,$J9=Z$2,$J9=Z$3,$J9=Z$4),$L9,0)+IF(OR($P9=Z$1,$P9=Z$2,$P9=Z$3,$P9=Z$4),$R9,0)</f>
        <v>0</v>
      </c>
      <c r="AA9" s="125"/>
      <c r="AB9" s="120"/>
    </row>
    <row r="10" customFormat="false" ht="12.75" hidden="false" customHeight="false" outlineLevel="0" collapsed="false">
      <c r="A10" s="124"/>
      <c r="B10" s="132" t="str">
        <f aca="false">IF(D10=0,"",INDEX('Team Declaration'!$C$6:$BE$17,MATCH(A4,'Team Declaration'!$B$6:$B$17,0),MATCH(D10,'Team Declaration'!$C$4:$BE$4,0)))</f>
        <v/>
      </c>
      <c r="C10" s="133" t="str">
        <f aca="false">IF(D10=0,"",INDEX('Team Declaration'!$C$4:$BF$34,31,MATCH(D10,'Team Declaration'!$C$4:$BF$4,0)))</f>
        <v/>
      </c>
      <c r="D10" s="134"/>
      <c r="E10" s="135"/>
      <c r="F10" s="130" t="n">
        <f aca="false">$S10</f>
        <v>1</v>
      </c>
      <c r="G10" s="124"/>
      <c r="H10" s="132" t="str">
        <f aca="false">IF(J10=0,"",INDEX('Team Declaration'!$C$6:$BE$17,MATCH(G4,'Team Declaration'!$B$6:$B$17,0),MATCH(J10,'Team Declaration'!$C$4:$BE$4,0)))</f>
        <v/>
      </c>
      <c r="I10" s="133" t="str">
        <f aca="false">IF(J10=0,"",INDEX('Team Declaration'!$C$4:$BF$34,31,MATCH(J10,'Team Declaration'!$C$4:$BF$4,0)))</f>
        <v/>
      </c>
      <c r="J10" s="134"/>
      <c r="K10" s="135"/>
      <c r="L10" s="130" t="n">
        <f aca="false">$S10</f>
        <v>1</v>
      </c>
      <c r="M10" s="124"/>
      <c r="N10" s="132" t="str">
        <f aca="false">IF(P10=0,"",INDEX('Team Declaration'!$C$6:$BE$17,MATCH(M4,'Team Declaration'!$B$6:$B$17,0),MATCH(P10,'Team Declaration'!$C$4:$BE$4,0)))</f>
        <v/>
      </c>
      <c r="O10" s="133" t="str">
        <f aca="false">IF(P10=0,"",INDEX('Team Declaration'!$C$4:$BF$34,31,MATCH(P10,'Team Declaration'!$C$4:$BF$4,0)))</f>
        <v/>
      </c>
      <c r="P10" s="134"/>
      <c r="Q10" s="135"/>
      <c r="R10" s="130" t="n">
        <f aca="false">$S10</f>
        <v>1</v>
      </c>
      <c r="S10" s="124" t="n">
        <v>1</v>
      </c>
      <c r="T10" s="131" t="n">
        <f aca="false">IF(OR($D10=T$1,$D10=T$2,$D10=T$3,$D10=T$4),$F10,0)+IF(OR($J10=T$1,$J10=T$2,$J10=T$3,$J10=T$4),$L10,0)+IF(OR($P10=T$1,$P10=T$2,$P10=T$3,$P10=T$4),$R10,0)</f>
        <v>0</v>
      </c>
      <c r="U10" s="124" t="n">
        <f aca="false">IF(OR($D10=U$1,$D10=U$2,$D10=U$3,$D10=U$4),$F10,0)+IF(OR($J10=U$1,$J10=U$2,$J10=U$3,$J10=U$4),$L10,0)+IF(OR($P10=U$1,$P10=U$2,$P10=U$3,$P10=U$4),$R10,0)</f>
        <v>0</v>
      </c>
      <c r="V10" s="124" t="n">
        <f aca="false">IF(OR($D10=V$1,$D10=V$2,$D10=V$3,$D10=V$4),$F10,0)+IF(OR($J10=V$1,$J10=V$2,$J10=V$3,$J10=V$4),$L10,0)+IF(OR($P10=V$1,$P10=V$2,$P10=V$3,$P10=V$4),$R10,0)</f>
        <v>0</v>
      </c>
      <c r="W10" s="124" t="n">
        <f aca="false">IF(OR($D10=W$1,$D10=W$2,$D10=W$3,$D10=W$4),$F10,0)+IF(OR($J10=W$1,$J10=W$2,$J10=W$3,$J10=W$4),$L10,0)+IF(OR($P10=W$1,$P10=W$2,$P10=W$3,$P10=W$4),$R10,0)</f>
        <v>0</v>
      </c>
      <c r="X10" s="124" t="n">
        <f aca="false">IF(OR($D10=X$1,$D10=X$2,$D10=X$3,$D10=X$4),$F10,0)+IF(OR($J10=X$1,$J10=X$2,$J10=X$3,$J10=X$4),$L10,0)+IF(OR($P10=X$1,$P10=X$2,$P10=X$3,$P10=X$4),$R10,0)</f>
        <v>0</v>
      </c>
      <c r="Y10" s="124" t="n">
        <f aca="false">IF(OR($D10=Y$1,$D10=Y$2,$D10=Y$3,$D10=Y$4),$F10,0)+IF(OR($J10=Y$1,$J10=Y$2,$J10=Y$3,$J10=Y$4),$L10,0)+IF(OR($P10=Y$1,$P10=Y$2,$P10=Y$3,$P10=Y$4),$R10,0)</f>
        <v>0</v>
      </c>
      <c r="Z10" s="124" t="n">
        <f aca="false">IF(OR($D10=Z$1,$D10=Z$2,$D10=Z$3,$D10=Z$4),$F10,0)+IF(OR($J10=Z$1,$J10=Z$2,$J10=Z$3,$J10=Z$4),$L10,0)+IF(OR($P10=Z$1,$P10=Z$2,$P10=Z$3,$P10=Z$4),$R10,0)</f>
        <v>0</v>
      </c>
      <c r="AA10" s="125"/>
      <c r="AB10" s="120"/>
    </row>
    <row r="11" customFormat="false" ht="12.75" hidden="false" customHeight="false" outlineLevel="0" collapsed="false">
      <c r="A11" s="127" t="str">
        <f aca="false">'Team Declaration'!$B9</f>
        <v>Javelin</v>
      </c>
      <c r="B11" s="125"/>
      <c r="C11" s="129" t="s">
        <v>11</v>
      </c>
      <c r="D11" s="125"/>
      <c r="E11" s="129"/>
      <c r="F11" s="130" t="n">
        <f aca="false">$S11</f>
        <v>0</v>
      </c>
      <c r="G11" s="127" t="str">
        <f aca="false">'Team Declaration'!$B9</f>
        <v>Javelin</v>
      </c>
      <c r="H11" s="125"/>
      <c r="I11" s="129" t="s">
        <v>26</v>
      </c>
      <c r="J11" s="125"/>
      <c r="K11" s="129"/>
      <c r="L11" s="130" t="n">
        <f aca="false">$S11</f>
        <v>0</v>
      </c>
      <c r="M11" s="127" t="str">
        <f aca="false">'Team Declaration'!$B9</f>
        <v>Javelin</v>
      </c>
      <c r="N11" s="124"/>
      <c r="O11" s="129" t="s">
        <v>27</v>
      </c>
      <c r="P11" s="125"/>
      <c r="Q11" s="129"/>
      <c r="R11" s="130" t="n">
        <f aca="false">$S11</f>
        <v>0</v>
      </c>
      <c r="S11" s="124"/>
      <c r="T11" s="136" t="n">
        <v>1E-006</v>
      </c>
      <c r="U11" s="136" t="n">
        <v>2E-006</v>
      </c>
      <c r="V11" s="136" t="n">
        <v>3E-006</v>
      </c>
      <c r="W11" s="136" t="n">
        <v>4E-006</v>
      </c>
      <c r="X11" s="136" t="n">
        <v>5E-006</v>
      </c>
      <c r="Y11" s="136" t="n">
        <v>6E-006</v>
      </c>
      <c r="Z11" s="136" t="n">
        <v>7E-006</v>
      </c>
      <c r="AA11" s="125"/>
      <c r="AB11" s="120"/>
    </row>
    <row r="12" customFormat="false" ht="12.75" hidden="false" customHeight="false" outlineLevel="0" collapsed="false">
      <c r="A12" s="124"/>
      <c r="B12" s="132" t="str">
        <f aca="false">IF(D12=0,"",INDEX('Team Declaration'!$C$6:$BE$17,MATCH(A11,'Team Declaration'!$B$6:$B$17,0),MATCH(D12,'Team Declaration'!$C$4:$BE$4,0)))</f>
        <v>Ben Anderson</v>
      </c>
      <c r="C12" s="133" t="str">
        <f aca="false">IF(D12=0,"",INDEX('Team Declaration'!$C$4:$BF$34,31,MATCH(D12,'Team Declaration'!$C$4:$BF$4,0)))</f>
        <v>ERAC</v>
      </c>
      <c r="D12" s="134" t="s">
        <v>17</v>
      </c>
      <c r="E12" s="135" t="n">
        <v>29.92</v>
      </c>
      <c r="F12" s="130" t="n">
        <f aca="false">$S12</f>
        <v>6</v>
      </c>
      <c r="G12" s="124"/>
      <c r="H12" s="132" t="str">
        <f aca="false">IF(J12=0,"",INDEX('Team Declaration'!$C$6:$BE$17,MATCH(G11,'Team Declaration'!$B$6:$B$17,0),MATCH(J12,'Team Declaration'!$C$4:$BE$4,0)))</f>
        <v>Brian Slaughter</v>
      </c>
      <c r="I12" s="133" t="str">
        <f aca="false">IF(J12=0,"",INDEX('Team Declaration'!$C$4:$BF$34,31,MATCH(J12,'Team Declaration'!$C$4:$BF$4,0)))</f>
        <v>ERAC</v>
      </c>
      <c r="J12" s="134" t="n">
        <v>14</v>
      </c>
      <c r="K12" s="135" t="n">
        <v>34.36</v>
      </c>
      <c r="L12" s="130" t="n">
        <f aca="false">$S12</f>
        <v>6</v>
      </c>
      <c r="M12" s="124"/>
      <c r="N12" s="132" t="str">
        <f aca="false">IF(P12=0,"",INDEX('Team Declaration'!$C$6:$BE$17,MATCH(M11,'Team Declaration'!$B$6:$B$17,0),MATCH(P12,'Team Declaration'!$C$4:$BE$4,0)))</f>
        <v>Bob Sumsion</v>
      </c>
      <c r="O12" s="133" t="str">
        <f aca="false">IF(P12=0,"",INDEX('Team Declaration'!$C$4:$BF$34,31,MATCH(P12,'Team Declaration'!$C$4:$BF$4,0)))</f>
        <v>ERAC</v>
      </c>
      <c r="P12" s="134" t="n">
        <v>4</v>
      </c>
      <c r="Q12" s="135" t="n">
        <v>31.28</v>
      </c>
      <c r="R12" s="130" t="n">
        <f aca="false">$S12</f>
        <v>6</v>
      </c>
      <c r="S12" s="124" t="n">
        <v>6</v>
      </c>
      <c r="T12" s="131" t="n">
        <f aca="false">IF(OR($D12=T$1,$D12=T$2,$D12=T$3,$D12=T$4),$F12,0)+IF(OR($J12=T$1,$J12=T$2,$J12=T$3,$J12=T$4),$L12,0)+IF(OR($P12=T$1,$P12=T$2,$P12=T$3,$P12=T$4),$R12,0)</f>
        <v>0</v>
      </c>
      <c r="U12" s="124" t="n">
        <f aca="false">IF(OR($D12=U$1,$D12=U$2,$D12=U$3,$D12=U$4),$F12,0)+IF(OR($J12=U$1,$J12=U$2,$J12=U$3,$J12=U$4),$L12,0)+IF(OR($P12=U$1,$P12=U$2,$P12=U$3,$P12=U$4),$R12,0)</f>
        <v>0</v>
      </c>
      <c r="V12" s="124" t="n">
        <f aca="false">IF(OR($D12=V$1,$D12=V$2,$D12=V$3,$D12=V$4),$F12,0)+IF(OR($J12=V$1,$J12=V$2,$J12=V$3,$J12=V$4),$L12,0)+IF(OR($P12=V$1,$P12=V$2,$P12=V$3,$P12=V$4),$R12,0)</f>
        <v>18</v>
      </c>
      <c r="W12" s="124" t="n">
        <f aca="false">IF(OR($D12=W$1,$D12=W$2,$D12=W$3,$D12=W$4),$F12,0)+IF(OR($J12=W$1,$J12=W$2,$J12=W$3,$J12=W$4),$L12,0)+IF(OR($P12=W$1,$P12=W$2,$P12=W$3,$P12=W$4),$R12,0)</f>
        <v>0</v>
      </c>
      <c r="X12" s="124" t="n">
        <f aca="false">IF(OR($D12=X$1,$D12=X$2,$D12=X$3,$D12=X$4),$F12,0)+IF(OR($J12=X$1,$J12=X$2,$J12=X$3,$J12=X$4),$L12,0)+IF(OR($P12=X$1,$P12=X$2,$P12=X$3,$P12=X$4),$R12,0)</f>
        <v>0</v>
      </c>
      <c r="Y12" s="124" t="n">
        <f aca="false">IF(OR($D12=Y$1,$D12=Y$2,$D12=Y$3,$D12=Y$4),$F12,0)+IF(OR($J12=Y$1,$J12=Y$2,$J12=Y$3,$J12=Y$4),$L12,0)+IF(OR($P12=Y$1,$P12=Y$2,$P12=Y$3,$P12=Y$4),$R12,0)</f>
        <v>0</v>
      </c>
      <c r="Z12" s="124" t="n">
        <f aca="false">IF(OR($D12=Z$1,$D12=Z$2,$D12=Z$3,$D12=Z$4),$F12,0)+IF(OR($J12=Z$1,$J12=Z$2,$J12=Z$3,$J12=Z$4),$L12,0)+IF(OR($P12=Z$1,$P12=Z$2,$P12=Z$3,$P12=Z$4),$R12,0)</f>
        <v>0</v>
      </c>
      <c r="AA12" s="125"/>
      <c r="AB12" s="120"/>
    </row>
    <row r="13" customFormat="false" ht="12.75" hidden="false" customHeight="false" outlineLevel="0" collapsed="false">
      <c r="A13" s="124"/>
      <c r="B13" s="132" t="str">
        <f aca="false">IF(D13=0,"",INDEX('Team Declaration'!$C$6:$BE$17,MATCH(A11,'Team Declaration'!$B$6:$B$17,0),MATCH(D13,'Team Declaration'!$C$4:$BE$4,0)))</f>
        <v>Tim Carder</v>
      </c>
      <c r="C13" s="133" t="str">
        <f aca="false">IF(D13=0,"",INDEX('Team Declaration'!$C$4:$BF$34,31,MATCH(D13,'Team Declaration'!$C$4:$BF$4,0)))</f>
        <v>B&amp;H</v>
      </c>
      <c r="D13" s="134" t="s">
        <v>13</v>
      </c>
      <c r="E13" s="135" t="n">
        <v>12.623</v>
      </c>
      <c r="F13" s="130" t="n">
        <f aca="false">$S13</f>
        <v>5</v>
      </c>
      <c r="G13" s="124"/>
      <c r="H13" s="132" t="str">
        <f aca="false">IF(J13=0,"",INDEX('Team Declaration'!$C$6:$BE$17,MATCH(G11,'Team Declaration'!$B$6:$B$17,0),MATCH(J13,'Team Declaration'!$C$4:$BE$4,0)))</f>
        <v>Mike Bale</v>
      </c>
      <c r="I13" s="133" t="str">
        <f aca="false">IF(J13=0,"",INDEX('Team Declaration'!$C$4:$BF$34,31,MATCH(J13,'Team Declaration'!$C$4:$BF$4,0)))</f>
        <v>HHH</v>
      </c>
      <c r="J13" s="134" t="n">
        <v>17</v>
      </c>
      <c r="K13" s="135" t="n">
        <v>21.22</v>
      </c>
      <c r="L13" s="130" t="n">
        <f aca="false">$S13</f>
        <v>5</v>
      </c>
      <c r="M13" s="124"/>
      <c r="N13" s="132" t="str">
        <f aca="false">IF(P13=0,"",INDEX('Team Declaration'!$C$6:$BE$17,MATCH(M11,'Team Declaration'!$B$6:$B$17,0),MATCH(P13,'Team Declaration'!$C$4:$BE$4,0)))</f>
        <v>Peter Kennedy</v>
      </c>
      <c r="O13" s="133" t="str">
        <f aca="false">IF(P13=0,"",INDEX('Team Declaration'!$C$4:$BF$34,31,MATCH(P13,'Team Declaration'!$C$4:$BF$4,0)))</f>
        <v>HHH</v>
      </c>
      <c r="P13" s="134" t="n">
        <v>7</v>
      </c>
      <c r="Q13" s="135" t="n">
        <v>11.14</v>
      </c>
      <c r="R13" s="130" t="n">
        <f aca="false">$S13</f>
        <v>5</v>
      </c>
      <c r="S13" s="124" t="n">
        <v>5</v>
      </c>
      <c r="T13" s="131" t="n">
        <f aca="false">IF(OR($D13=T$1,$D13=T$2,$D13=T$3,$D13=T$4),$F13,0)+IF(OR($J13=T$1,$J13=T$2,$J13=T$3,$J13=T$4),$L13,0)+IF(OR($P13=T$1,$P13=T$2,$P13=T$3,$P13=T$4),$R13,0)</f>
        <v>0</v>
      </c>
      <c r="U13" s="124" t="n">
        <f aca="false">IF(OR($D13=U$1,$D13=U$2,$D13=U$3,$D13=U$4),$F13,0)+IF(OR($J13=U$1,$J13=U$2,$J13=U$3,$J13=U$4),$L13,0)+IF(OR($P13=U$1,$P13=U$2,$P13=U$3,$P13=U$4),$R13,0)</f>
        <v>5</v>
      </c>
      <c r="V13" s="124" t="n">
        <f aca="false">IF(OR($D13=V$1,$D13=V$2,$D13=V$3,$D13=V$4),$F13,0)+IF(OR($J13=V$1,$J13=V$2,$J13=V$3,$J13=V$4),$L13,0)+IF(OR($P13=V$1,$P13=V$2,$P13=V$3,$P13=V$4),$R13,0)</f>
        <v>0</v>
      </c>
      <c r="W13" s="124" t="n">
        <f aca="false">IF(OR($D13=W$1,$D13=W$2,$D13=W$3,$D13=W$4),$F13,0)+IF(OR($J13=W$1,$J13=W$2,$J13=W$3,$J13=W$4),$L13,0)+IF(OR($P13=W$1,$P13=W$2,$P13=W$3,$P13=W$4),$R13,0)</f>
        <v>10</v>
      </c>
      <c r="X13" s="124" t="n">
        <f aca="false">IF(OR($D13=X$1,$D13=X$2,$D13=X$3,$D13=X$4),$F13,0)+IF(OR($J13=X$1,$J13=X$2,$J13=X$3,$J13=X$4),$L13,0)+IF(OR($P13=X$1,$P13=X$2,$P13=X$3,$P13=X$4),$R13,0)</f>
        <v>0</v>
      </c>
      <c r="Y13" s="124" t="n">
        <f aca="false">IF(OR($D13=Y$1,$D13=Y$2,$D13=Y$3,$D13=Y$4),$F13,0)+IF(OR($J13=Y$1,$J13=Y$2,$J13=Y$3,$J13=Y$4),$L13,0)+IF(OR($P13=Y$1,$P13=Y$2,$P13=Y$3,$P13=Y$4),$R13,0)</f>
        <v>0</v>
      </c>
      <c r="Z13" s="124" t="n">
        <f aca="false">IF(OR($D13=Z$1,$D13=Z$2,$D13=Z$3,$D13=Z$4),$F13,0)+IF(OR($J13=Z$1,$J13=Z$2,$J13=Z$3,$J13=Z$4),$L13,0)+IF(OR($P13=Z$1,$P13=Z$2,$P13=Z$3,$P13=Z$4),$R13,0)</f>
        <v>0</v>
      </c>
      <c r="AA13" s="125"/>
      <c r="AB13" s="120"/>
    </row>
    <row r="14" customFormat="false" ht="12.75" hidden="false" customHeight="false" outlineLevel="0" collapsed="false">
      <c r="A14" s="124"/>
      <c r="B14" s="132" t="str">
        <f aca="false">IF(D14=0,"",INDEX('Team Declaration'!$C$6:$BE$17,MATCH(A11,'Team Declaration'!$B$6:$B$17,0),MATCH(D14,'Team Declaration'!$C$4:$BE$4,0)))</f>
        <v>Tristan Sharp</v>
      </c>
      <c r="C14" s="133" t="str">
        <f aca="false">IF(D14=0,"",INDEX('Team Declaration'!$C$4:$BF$34,31,MATCH(D14,'Team Declaration'!$C$4:$BF$4,0)))</f>
        <v>A80</v>
      </c>
      <c r="D14" s="134" t="s">
        <v>11</v>
      </c>
      <c r="E14" s="135" t="n">
        <v>11.38</v>
      </c>
      <c r="F14" s="130" t="n">
        <f aca="false">$S14</f>
        <v>4</v>
      </c>
      <c r="G14" s="124"/>
      <c r="H14" s="132" t="str">
        <f aca="false">IF(J14=0,"",INDEX('Team Declaration'!$C$6:$BE$17,MATCH(G11,'Team Declaration'!$B$6:$B$17,0),MATCH(J14,'Team Declaration'!$C$4:$BE$4,0)))</f>
        <v>Mike Ellis-Martin</v>
      </c>
      <c r="I14" s="133" t="str">
        <f aca="false">IF(J14=0,"",INDEX('Team Declaration'!$C$4:$BF$34,31,MATCH(J14,'Team Declaration'!$C$4:$BF$4,0)))</f>
        <v>B&amp;H</v>
      </c>
      <c r="J14" s="134" t="n">
        <v>11</v>
      </c>
      <c r="K14" s="135" t="n">
        <v>20.82</v>
      </c>
      <c r="L14" s="130" t="n">
        <f aca="false">$S14</f>
        <v>4</v>
      </c>
      <c r="M14" s="124"/>
      <c r="N14" s="132" t="str">
        <f aca="false">IF(P14=0,"",INDEX('Team Declaration'!$C$6:$BE$17,MATCH(M11,'Team Declaration'!$B$6:$B$17,0),MATCH(P14,'Team Declaration'!$C$4:$BE$4,0)))</f>
        <v/>
      </c>
      <c r="O14" s="133" t="str">
        <f aca="false">IF(P14=0,"",INDEX('Team Declaration'!$C$4:$BF$34,31,MATCH(P14,'Team Declaration'!$C$4:$BF$4,0)))</f>
        <v/>
      </c>
      <c r="P14" s="134"/>
      <c r="Q14" s="135"/>
      <c r="R14" s="130" t="n">
        <f aca="false">$S14</f>
        <v>4</v>
      </c>
      <c r="S14" s="124" t="n">
        <v>4</v>
      </c>
      <c r="T14" s="131" t="n">
        <f aca="false">IF(OR($D14=T$1,$D14=T$2,$D14=T$3,$D14=T$4),$F14,0)+IF(OR($J14=T$1,$J14=T$2,$J14=T$3,$J14=T$4),$L14,0)+IF(OR($P14=T$1,$P14=T$2,$P14=T$3,$P14=T$4),$R14,0)</f>
        <v>4</v>
      </c>
      <c r="U14" s="124" t="n">
        <f aca="false">IF(OR($D14=U$1,$D14=U$2,$D14=U$3,$D14=U$4),$F14,0)+IF(OR($J14=U$1,$J14=U$2,$J14=U$3,$J14=U$4),$L14,0)+IF(OR($P14=U$1,$P14=U$2,$P14=U$3,$P14=U$4),$R14,0)</f>
        <v>4</v>
      </c>
      <c r="V14" s="124" t="n">
        <f aca="false">IF(OR($D14=V$1,$D14=V$2,$D14=V$3,$D14=V$4),$F14,0)+IF(OR($J14=V$1,$J14=V$2,$J14=V$3,$J14=V$4),$L14,0)+IF(OR($P14=V$1,$P14=V$2,$P14=V$3,$P14=V$4),$R14,0)</f>
        <v>0</v>
      </c>
      <c r="W14" s="124" t="n">
        <f aca="false">IF(OR($D14=W$1,$D14=W$2,$D14=W$3,$D14=W$4),$F14,0)+IF(OR($J14=W$1,$J14=W$2,$J14=W$3,$J14=W$4),$L14,0)+IF(OR($P14=W$1,$P14=W$2,$P14=W$3,$P14=W$4),$R14,0)</f>
        <v>0</v>
      </c>
      <c r="X14" s="124" t="n">
        <f aca="false">IF(OR($D14=X$1,$D14=X$2,$D14=X$3,$D14=X$4),$F14,0)+IF(OR($J14=X$1,$J14=X$2,$J14=X$3,$J14=X$4),$L14,0)+IF(OR($P14=X$1,$P14=X$2,$P14=X$3,$P14=X$4),$R14,0)</f>
        <v>0</v>
      </c>
      <c r="Y14" s="124" t="n">
        <f aca="false">IF(OR($D14=Y$1,$D14=Y$2,$D14=Y$3,$D14=Y$4),$F14,0)+IF(OR($J14=Y$1,$J14=Y$2,$J14=Y$3,$J14=Y$4),$L14,0)+IF(OR($P14=Y$1,$P14=Y$2,$P14=Y$3,$P14=Y$4),$R14,0)</f>
        <v>0</v>
      </c>
      <c r="Z14" s="124" t="n">
        <f aca="false">IF(OR($D14=Z$1,$D14=Z$2,$D14=Z$3,$D14=Z$4),$F14,0)+IF(OR($J14=Z$1,$J14=Z$2,$J14=Z$3,$J14=Z$4),$L14,0)+IF(OR($P14=Z$1,$P14=Z$2,$P14=Z$3,$P14=Z$4),$R14,0)</f>
        <v>0</v>
      </c>
      <c r="AA14" s="125"/>
      <c r="AB14" s="120"/>
    </row>
    <row r="15" customFormat="false" ht="12.75" hidden="false" customHeight="false" outlineLevel="0" collapsed="false">
      <c r="A15" s="124"/>
      <c r="B15" s="132" t="str">
        <f aca="false">IF(D15=0,"",INDEX('Team Declaration'!$C$6:$BE$17,MATCH(A11,'Team Declaration'!$B$6:$B$17,0),MATCH(D15,'Team Declaration'!$C$4:$BE$4,0)))</f>
        <v/>
      </c>
      <c r="C15" s="133" t="str">
        <f aca="false">IF(D15=0,"",INDEX('Team Declaration'!$C$4:$BF$34,31,MATCH(D15,'Team Declaration'!$C$4:$BF$4,0)))</f>
        <v/>
      </c>
      <c r="D15" s="134"/>
      <c r="E15" s="135"/>
      <c r="F15" s="130" t="n">
        <f aca="false">$S15</f>
        <v>3</v>
      </c>
      <c r="G15" s="124"/>
      <c r="H15" s="132" t="str">
        <f aca="false">IF(J15=0,"",INDEX('Team Declaration'!$C$6:$BE$17,MATCH(G11,'Team Declaration'!$B$6:$B$17,0),MATCH(J15,'Team Declaration'!$C$4:$BE$4,0)))</f>
        <v/>
      </c>
      <c r="I15" s="133" t="str">
        <f aca="false">IF(J15=0,"",INDEX('Team Declaration'!$C$4:$BF$34,31,MATCH(J15,'Team Declaration'!$C$4:$BF$4,0)))</f>
        <v/>
      </c>
      <c r="J15" s="134"/>
      <c r="K15" s="135"/>
      <c r="L15" s="130" t="n">
        <f aca="false">$S15</f>
        <v>3</v>
      </c>
      <c r="M15" s="124"/>
      <c r="N15" s="132" t="str">
        <f aca="false">IF(P15=0,"",INDEX('Team Declaration'!$C$6:$BE$17,MATCH(M11,'Team Declaration'!$B$6:$B$17,0),MATCH(P15,'Team Declaration'!$C$4:$BE$4,0)))</f>
        <v/>
      </c>
      <c r="O15" s="133" t="str">
        <f aca="false">IF(P15=0,"",INDEX('Team Declaration'!$C$4:$BF$34,31,MATCH(P15,'Team Declaration'!$C$4:$BF$4,0)))</f>
        <v/>
      </c>
      <c r="P15" s="134"/>
      <c r="Q15" s="135"/>
      <c r="R15" s="130" t="n">
        <f aca="false">$S15</f>
        <v>3</v>
      </c>
      <c r="S15" s="124" t="n">
        <v>3</v>
      </c>
      <c r="T15" s="131" t="n">
        <f aca="false">IF(OR($D15=T$1,$D15=T$2,$D15=T$3,$D15=T$4),$F15,0)+IF(OR($J15=T$1,$J15=T$2,$J15=T$3,$J15=T$4),$L15,0)+IF(OR($P15=T$1,$P15=T$2,$P15=T$3,$P15=T$4),$R15,0)</f>
        <v>0</v>
      </c>
      <c r="U15" s="124" t="n">
        <f aca="false">IF(OR($D15=U$1,$D15=U$2,$D15=U$3,$D15=U$4),$F15,0)+IF(OR($J15=U$1,$J15=U$2,$J15=U$3,$J15=U$4),$L15,0)+IF(OR($P15=U$1,$P15=U$2,$P15=U$3,$P15=U$4),$R15,0)</f>
        <v>0</v>
      </c>
      <c r="V15" s="124" t="n">
        <f aca="false">IF(OR($D15=V$1,$D15=V$2,$D15=V$3,$D15=V$4),$F15,0)+IF(OR($J15=V$1,$J15=V$2,$J15=V$3,$J15=V$4),$L15,0)+IF(OR($P15=V$1,$P15=V$2,$P15=V$3,$P15=V$4),$R15,0)</f>
        <v>0</v>
      </c>
      <c r="W15" s="124" t="n">
        <f aca="false">IF(OR($D15=W$1,$D15=W$2,$D15=W$3,$D15=W$4),$F15,0)+IF(OR($J15=W$1,$J15=W$2,$J15=W$3,$J15=W$4),$L15,0)+IF(OR($P15=W$1,$P15=W$2,$P15=W$3,$P15=W$4),$R15,0)</f>
        <v>0</v>
      </c>
      <c r="X15" s="124" t="n">
        <f aca="false">IF(OR($D15=X$1,$D15=X$2,$D15=X$3,$D15=X$4),$F15,0)+IF(OR($J15=X$1,$J15=X$2,$J15=X$3,$J15=X$4),$L15,0)+IF(OR($P15=X$1,$P15=X$2,$P15=X$3,$P15=X$4),$R15,0)</f>
        <v>0</v>
      </c>
      <c r="Y15" s="124" t="n">
        <f aca="false">IF(OR($D15=Y$1,$D15=Y$2,$D15=Y$3,$D15=Y$4),$F15,0)+IF(OR($J15=Y$1,$J15=Y$2,$J15=Y$3,$J15=Y$4),$L15,0)+IF(OR($P15=Y$1,$P15=Y$2,$P15=Y$3,$P15=Y$4),$R15,0)</f>
        <v>0</v>
      </c>
      <c r="Z15" s="124" t="n">
        <f aca="false">IF(OR($D15=Z$1,$D15=Z$2,$D15=Z$3,$D15=Z$4),$F15,0)+IF(OR($J15=Z$1,$J15=Z$2,$J15=Z$3,$J15=Z$4),$L15,0)+IF(OR($P15=Z$1,$P15=Z$2,$P15=Z$3,$P15=Z$4),$R15,0)</f>
        <v>0</v>
      </c>
      <c r="AA15" s="125"/>
      <c r="AB15" s="120"/>
    </row>
    <row r="16" customFormat="false" ht="12.75" hidden="false" customHeight="false" outlineLevel="0" collapsed="false">
      <c r="A16" s="124"/>
      <c r="B16" s="132" t="str">
        <f aca="false">IF(D16=0,"",INDEX('Team Declaration'!$C$6:$BE$17,MATCH(A11,'Team Declaration'!$B$6:$B$17,0),MATCH(D16,'Team Declaration'!$C$4:$BE$4,0)))</f>
        <v/>
      </c>
      <c r="C16" s="133" t="str">
        <f aca="false">IF(D16=0,"",INDEX('Team Declaration'!$C$4:$BF$34,31,MATCH(D16,'Team Declaration'!$C$4:$BF$4,0)))</f>
        <v/>
      </c>
      <c r="D16" s="134"/>
      <c r="E16" s="135"/>
      <c r="F16" s="130" t="n">
        <f aca="false">$S16</f>
        <v>2</v>
      </c>
      <c r="G16" s="124"/>
      <c r="H16" s="132" t="str">
        <f aca="false">IF(J16=0,"",INDEX('Team Declaration'!$C$6:$BE$17,MATCH(G11,'Team Declaration'!$B$6:$B$17,0),MATCH(J16,'Team Declaration'!$C$4:$BE$4,0)))</f>
        <v/>
      </c>
      <c r="I16" s="133" t="str">
        <f aca="false">IF(J16=0,"",INDEX('Team Declaration'!$C$4:$BF$34,31,MATCH(J16,'Team Declaration'!$C$4:$BF$4,0)))</f>
        <v/>
      </c>
      <c r="J16" s="134"/>
      <c r="K16" s="135"/>
      <c r="L16" s="130" t="n">
        <f aca="false">$S16</f>
        <v>2</v>
      </c>
      <c r="M16" s="124"/>
      <c r="N16" s="132" t="str">
        <f aca="false">IF(P16=0,"",INDEX('Team Declaration'!$C$6:$BE$17,MATCH(M11,'Team Declaration'!$B$6:$B$17,0),MATCH(P16,'Team Declaration'!$C$4:$BE$4,0)))</f>
        <v/>
      </c>
      <c r="O16" s="133" t="str">
        <f aca="false">IF(P16=0,"",INDEX('Team Declaration'!$C$4:$BF$34,31,MATCH(P16,'Team Declaration'!$C$4:$BF$4,0)))</f>
        <v/>
      </c>
      <c r="P16" s="134"/>
      <c r="Q16" s="135"/>
      <c r="R16" s="130" t="n">
        <f aca="false">$S16</f>
        <v>2</v>
      </c>
      <c r="S16" s="124" t="n">
        <v>2</v>
      </c>
      <c r="T16" s="131" t="n">
        <f aca="false">IF(OR($D16=T$1,$D16=T$2,$D16=T$3,$D16=T$4),$F16,0)+IF(OR($J16=T$1,$J16=T$2,$J16=T$3,$J16=T$4),$L16,0)+IF(OR($P16=T$1,$P16=T$2,$P16=T$3,$P16=T$4),$R16,0)</f>
        <v>0</v>
      </c>
      <c r="U16" s="124" t="n">
        <f aca="false">IF(OR($D16=U$1,$D16=U$2,$D16=U$3,$D16=U$4),$F16,0)+IF(OR($J16=U$1,$J16=U$2,$J16=U$3,$J16=U$4),$L16,0)+IF(OR($P16=U$1,$P16=U$2,$P16=U$3,$P16=U$4),$R16,0)</f>
        <v>0</v>
      </c>
      <c r="V16" s="124" t="n">
        <f aca="false">IF(OR($D16=V$1,$D16=V$2,$D16=V$3,$D16=V$4),$F16,0)+IF(OR($J16=V$1,$J16=V$2,$J16=V$3,$J16=V$4),$L16,0)+IF(OR($P16=V$1,$P16=V$2,$P16=V$3,$P16=V$4),$R16,0)</f>
        <v>0</v>
      </c>
      <c r="W16" s="124" t="n">
        <f aca="false">IF(OR($D16=W$1,$D16=W$2,$D16=W$3,$D16=W$4),$F16,0)+IF(OR($J16=W$1,$J16=W$2,$J16=W$3,$J16=W$4),$L16,0)+IF(OR($P16=W$1,$P16=W$2,$P16=W$3,$P16=W$4),$R16,0)</f>
        <v>0</v>
      </c>
      <c r="X16" s="124" t="n">
        <f aca="false">IF(OR($D16=X$1,$D16=X$2,$D16=X$3,$D16=X$4),$F16,0)+IF(OR($J16=X$1,$J16=X$2,$J16=X$3,$J16=X$4),$L16,0)+IF(OR($P16=X$1,$P16=X$2,$P16=X$3,$P16=X$4),$R16,0)</f>
        <v>0</v>
      </c>
      <c r="Y16" s="124" t="n">
        <f aca="false">IF(OR($D16=Y$1,$D16=Y$2,$D16=Y$3,$D16=Y$4),$F16,0)+IF(OR($J16=Y$1,$J16=Y$2,$J16=Y$3,$J16=Y$4),$L16,0)+IF(OR($P16=Y$1,$P16=Y$2,$P16=Y$3,$P16=Y$4),$R16,0)</f>
        <v>0</v>
      </c>
      <c r="Z16" s="124" t="n">
        <f aca="false">IF(OR($D16=Z$1,$D16=Z$2,$D16=Z$3,$D16=Z$4),$F16,0)+IF(OR($J16=Z$1,$J16=Z$2,$J16=Z$3,$J16=Z$4),$L16,0)+IF(OR($P16=Z$1,$P16=Z$2,$P16=Z$3,$P16=Z$4),$R16,0)</f>
        <v>0</v>
      </c>
      <c r="AA16" s="125"/>
      <c r="AB16" s="120"/>
    </row>
    <row r="17" customFormat="false" ht="12.75" hidden="false" customHeight="false" outlineLevel="0" collapsed="false">
      <c r="A17" s="124"/>
      <c r="B17" s="132" t="str">
        <f aca="false">IF(D17=0,"",INDEX('Team Declaration'!$C$6:$BE$17,MATCH(A11,'Team Declaration'!$B$6:$B$17,0),MATCH(D17,'Team Declaration'!$C$4:$BE$4,0)))</f>
        <v/>
      </c>
      <c r="C17" s="133" t="str">
        <f aca="false">IF(D17=0,"",INDEX('Team Declaration'!$C$4:$BF$34,31,MATCH(D17,'Team Declaration'!$C$4:$BF$4,0)))</f>
        <v/>
      </c>
      <c r="D17" s="134"/>
      <c r="E17" s="135"/>
      <c r="F17" s="130" t="n">
        <f aca="false">$S17</f>
        <v>1</v>
      </c>
      <c r="G17" s="124"/>
      <c r="H17" s="132" t="str">
        <f aca="false">IF(J17=0,"",INDEX('Team Declaration'!$C$6:$BE$17,MATCH(G11,'Team Declaration'!$B$6:$B$17,0),MATCH(J17,'Team Declaration'!$C$4:$BE$4,0)))</f>
        <v/>
      </c>
      <c r="I17" s="133" t="str">
        <f aca="false">IF(J17=0,"",INDEX('Team Declaration'!$C$4:$BF$34,31,MATCH(J17,'Team Declaration'!$C$4:$BF$4,0)))</f>
        <v/>
      </c>
      <c r="J17" s="134"/>
      <c r="K17" s="135"/>
      <c r="L17" s="130" t="n">
        <f aca="false">$S17</f>
        <v>1</v>
      </c>
      <c r="M17" s="124"/>
      <c r="N17" s="132" t="str">
        <f aca="false">IF(P17=0,"",INDEX('Team Declaration'!$C$6:$BE$17,MATCH(M11,'Team Declaration'!$B$6:$B$17,0),MATCH(P17,'Team Declaration'!$C$4:$BE$4,0)))</f>
        <v/>
      </c>
      <c r="O17" s="133" t="str">
        <f aca="false">IF(P17=0,"",INDEX('Team Declaration'!$C$4:$BF$34,31,MATCH(P17,'Team Declaration'!$C$4:$BF$4,0)))</f>
        <v/>
      </c>
      <c r="P17" s="134"/>
      <c r="Q17" s="135"/>
      <c r="R17" s="130" t="n">
        <f aca="false">$S17</f>
        <v>1</v>
      </c>
      <c r="S17" s="124" t="n">
        <v>1</v>
      </c>
      <c r="T17" s="131" t="n">
        <f aca="false">IF(OR($D17=T$1,$D17=T$2,$D17=T$3,$D17=T$4),$F17,0)+IF(OR($J17=T$1,$J17=T$2,$J17=T$3,$J17=T$4),$L17,0)+IF(OR($P17=T$1,$P17=T$2,$P17=T$3,$P17=T$4),$R17,0)</f>
        <v>0</v>
      </c>
      <c r="U17" s="124" t="n">
        <f aca="false">IF(OR($D17=U$1,$D17=U$2,$D17=U$3,$D17=U$4),$F17,0)+IF(OR($J17=U$1,$J17=U$2,$J17=U$3,$J17=U$4),$L17,0)+IF(OR($P17=U$1,$P17=U$2,$P17=U$3,$P17=U$4),$R17,0)</f>
        <v>0</v>
      </c>
      <c r="V17" s="124" t="n">
        <f aca="false">IF(OR($D17=V$1,$D17=V$2,$D17=V$3,$D17=V$4),$F17,0)+IF(OR($J17=V$1,$J17=V$2,$J17=V$3,$J17=V$4),$L17,0)+IF(OR($P17=V$1,$P17=V$2,$P17=V$3,$P17=V$4),$R17,0)</f>
        <v>0</v>
      </c>
      <c r="W17" s="124" t="n">
        <f aca="false">IF(OR($D17=W$1,$D17=W$2,$D17=W$3,$D17=W$4),$F17,0)+IF(OR($J17=W$1,$J17=W$2,$J17=W$3,$J17=W$4),$L17,0)+IF(OR($P17=W$1,$P17=W$2,$P17=W$3,$P17=W$4),$R17,0)</f>
        <v>0</v>
      </c>
      <c r="X17" s="124" t="n">
        <f aca="false">IF(OR($D17=X$1,$D17=X$2,$D17=X$3,$D17=X$4),$F17,0)+IF(OR($J17=X$1,$J17=X$2,$J17=X$3,$J17=X$4),$L17,0)+IF(OR($P17=X$1,$P17=X$2,$P17=X$3,$P17=X$4),$R17,0)</f>
        <v>0</v>
      </c>
      <c r="Y17" s="124" t="n">
        <f aca="false">IF(OR($D17=Y$1,$D17=Y$2,$D17=Y$3,$D17=Y$4),$F17,0)+IF(OR($J17=Y$1,$J17=Y$2,$J17=Y$3,$J17=Y$4),$L17,0)+IF(OR($P17=Y$1,$P17=Y$2,$P17=Y$3,$P17=Y$4),$R17,0)</f>
        <v>0</v>
      </c>
      <c r="Z17" s="124" t="n">
        <f aca="false">IF(OR($D17=Z$1,$D17=Z$2,$D17=Z$3,$D17=Z$4),$F17,0)+IF(OR($J17=Z$1,$J17=Z$2,$J17=Z$3,$J17=Z$4),$L17,0)+IF(OR($P17=Z$1,$P17=Z$2,$P17=Z$3,$P17=Z$4),$R17,0)</f>
        <v>0</v>
      </c>
      <c r="AA17" s="125"/>
      <c r="AB17" s="120"/>
    </row>
    <row r="18" customFormat="false" ht="12.75" hidden="false" customHeight="false" outlineLevel="0" collapsed="false">
      <c r="A18" s="127" t="str">
        <f aca="false">'Team Declaration'!$B11</f>
        <v>1500 metres</v>
      </c>
      <c r="B18" s="129"/>
      <c r="C18" s="129" t="s">
        <v>11</v>
      </c>
      <c r="D18" s="129"/>
      <c r="E18" s="129"/>
      <c r="F18" s="130" t="n">
        <f aca="false">$S18</f>
        <v>0</v>
      </c>
      <c r="G18" s="127" t="str">
        <f aca="false">'Team Declaration'!$B11</f>
        <v>1500 metres</v>
      </c>
      <c r="H18" s="129"/>
      <c r="I18" s="129" t="s">
        <v>13</v>
      </c>
      <c r="J18" s="129"/>
      <c r="K18" s="129"/>
      <c r="L18" s="130" t="n">
        <f aca="false">$S18</f>
        <v>0</v>
      </c>
      <c r="M18" s="127" t="str">
        <f aca="false">'Team Declaration'!$B11</f>
        <v>1500 metres</v>
      </c>
      <c r="N18" s="129"/>
      <c r="O18" s="129" t="s">
        <v>26</v>
      </c>
      <c r="P18" s="129"/>
      <c r="Q18" s="129"/>
      <c r="R18" s="130" t="n">
        <f aca="false">$S18</f>
        <v>0</v>
      </c>
      <c r="S18" s="124"/>
      <c r="T18" s="131" t="n">
        <f aca="false">IF(OR($D18=T$1,$D18=T$2,$D18=T$3,$D18=T$4),$F18,0)+IF(OR($J18=T$1,$J18=T$2,$J18=T$3,$J18=T$4),$L18,0)+IF(OR($P18=T$1,$P18=T$2,$P18=T$3,$P18=T$4),$R18,0)</f>
        <v>0</v>
      </c>
      <c r="U18" s="124" t="n">
        <f aca="false">IF(OR($D18=U$1,$D18=U$2,$D18=U$3,$D18=U$4),$F18,0)+IF(OR($J18=U$1,$J18=U$2,$J18=U$3,$J18=U$4),$L18,0)+IF(OR($P18=U$1,$P18=U$2,$P18=U$3,$P18=U$4),$R18,0)</f>
        <v>0</v>
      </c>
      <c r="V18" s="124" t="n">
        <f aca="false">IF(OR($D18=V$1,$D18=V$2,$D18=V$3,$D18=V$4),$F18,0)+IF(OR($J18=V$1,$J18=V$2,$J18=V$3,$J18=V$4),$L18,0)+IF(OR($P18=V$1,$P18=V$2,$P18=V$3,$P18=V$4),$R18,0)</f>
        <v>0</v>
      </c>
      <c r="W18" s="124" t="n">
        <f aca="false">IF(OR($D18=W$1,$D18=W$2,$D18=W$3,$D18=W$4),$F18,0)+IF(OR($J18=W$1,$J18=W$2,$J18=W$3,$J18=W$4),$L18,0)+IF(OR($P18=W$1,$P18=W$2,$P18=W$3,$P18=W$4),$R18,0)</f>
        <v>0</v>
      </c>
      <c r="X18" s="124" t="n">
        <f aca="false">IF(OR($D18=X$1,$D18=X$2,$D18=X$3,$D18=X$4),$F18,0)+IF(OR($J18=X$1,$J18=X$2,$J18=X$3,$J18=X$4),$L18,0)+IF(OR($P18=X$1,$P18=X$2,$P18=X$3,$P18=X$4),$R18,0)</f>
        <v>0</v>
      </c>
      <c r="Y18" s="124" t="n">
        <f aca="false">IF(OR($D18=Y$1,$D18=Y$2,$D18=Y$3,$D18=Y$4),$F18,0)+IF(OR($J18=Y$1,$J18=Y$2,$J18=Y$3,$J18=Y$4),$L18,0)+IF(OR($P18=Y$1,$P18=Y$2,$P18=Y$3,$P18=Y$4),$R18,0)</f>
        <v>0</v>
      </c>
      <c r="Z18" s="124" t="n">
        <f aca="false">IF(OR($D18=Z$1,$D18=Z$2,$D18=Z$3,$D18=Z$4),$F18,0)+IF(OR($J18=Z$1,$J18=Z$2,$J18=Z$3,$J18=Z$4),$L18,0)+IF(OR($P18=Z$1,$P18=Z$2,$P18=Z$3,$P18=Z$4),$R18,0)</f>
        <v>0</v>
      </c>
      <c r="AA18" s="125"/>
      <c r="AB18" s="120"/>
    </row>
    <row r="19" customFormat="false" ht="12.75" hidden="false" customHeight="false" outlineLevel="0" collapsed="false">
      <c r="A19" s="124"/>
      <c r="B19" s="132" t="str">
        <f aca="false">IF(D19=0,"",INDEX('Team Declaration'!$C$6:$BE$17,MATCH(A18,'Team Declaration'!$B$6:$B$17,0),MATCH(D19,'Team Declaration'!$C$4:$BE$4,0)))</f>
        <v>Del Wallace</v>
      </c>
      <c r="C19" s="133" t="str">
        <f aca="false">IF(D19=0,"",INDEX('Team Declaration'!$C$4:$BF$34,31,MATCH(D19,'Team Declaration'!$C$4:$BF$4,0)))</f>
        <v>A80</v>
      </c>
      <c r="D19" s="134" t="s">
        <v>11</v>
      </c>
      <c r="E19" s="137" t="s">
        <v>139</v>
      </c>
      <c r="F19" s="130" t="n">
        <f aca="false">$S19</f>
        <v>6</v>
      </c>
      <c r="G19" s="124"/>
      <c r="H19" s="132" t="str">
        <f aca="false">IF(J19=0,"",INDEX('Team Declaration'!$C$6:$BE$17,MATCH(G18,'Team Declaration'!$B$6:$B$17,0),MATCH(J19,'Team Declaration'!$C$4:$BE$4,0)))</f>
        <v>Jon Bowditch</v>
      </c>
      <c r="I19" s="133" t="str">
        <f aca="false">IF(J19=0,"",INDEX('Team Declaration'!$C$4:$BF$34,31,MATCH(J19,'Team Declaration'!$C$4:$BF$4,0)))</f>
        <v>A80</v>
      </c>
      <c r="J19" s="134" t="s">
        <v>12</v>
      </c>
      <c r="K19" s="137" t="s">
        <v>140</v>
      </c>
      <c r="L19" s="130" t="n">
        <f aca="false">$S19</f>
        <v>6</v>
      </c>
      <c r="M19" s="124"/>
      <c r="N19" s="132" t="str">
        <f aca="false">IF(P19=0,"",INDEX('Team Declaration'!$C$6:$BE$17,MATCH(M18,'Team Declaration'!$B$6:$B$17,0),MATCH(P19,'Team Declaration'!$C$4:$BE$4,0)))</f>
        <v>Peter Witcomb</v>
      </c>
      <c r="O19" s="133" t="str">
        <f aca="false">IF(P19=0,"",INDEX('Team Declaration'!$C$4:$BF$34,31,MATCH(P19,'Team Declaration'!$C$4:$BF$4,0)))</f>
        <v>B&amp;H</v>
      </c>
      <c r="P19" s="134" t="n">
        <v>11</v>
      </c>
      <c r="Q19" s="137" t="s">
        <v>141</v>
      </c>
      <c r="R19" s="130" t="n">
        <f aca="false">$S19</f>
        <v>6</v>
      </c>
      <c r="S19" s="124" t="n">
        <v>6</v>
      </c>
      <c r="T19" s="131" t="n">
        <f aca="false">IF(OR($D19=T$1,$D19=T$2,$D19=T$3,$D19=T$4),$F19,0)+IF(OR($J19=T$1,$J19=T$2,$J19=T$3,$J19=T$4),$L19,0)+IF(OR($P19=T$1,$P19=T$2,$P19=T$3,$P19=T$4),$R19,0)</f>
        <v>12</v>
      </c>
      <c r="U19" s="124" t="n">
        <f aca="false">IF(OR($D19=U$1,$D19=U$2,$D19=U$3,$D19=U$4),$F19,0)+IF(OR($J19=U$1,$J19=U$2,$J19=U$3,$J19=U$4),$L19,0)+IF(OR($P19=U$1,$P19=U$2,$P19=U$3,$P19=U$4),$R19,0)</f>
        <v>6</v>
      </c>
      <c r="V19" s="124" t="n">
        <f aca="false">IF(OR($D19=V$1,$D19=V$2,$D19=V$3,$D19=V$4),$F19,0)+IF(OR($J19=V$1,$J19=V$2,$J19=V$3,$J19=V$4),$L19,0)+IF(OR($P19=V$1,$P19=V$2,$P19=V$3,$P19=V$4),$R19,0)</f>
        <v>0</v>
      </c>
      <c r="W19" s="124" t="n">
        <f aca="false">IF(OR($D19=W$1,$D19=W$2,$D19=W$3,$D19=W$4),$F19,0)+IF(OR($J19=W$1,$J19=W$2,$J19=W$3,$J19=W$4),$L19,0)+IF(OR($P19=W$1,$P19=W$2,$P19=W$3,$P19=W$4),$R19,0)</f>
        <v>0</v>
      </c>
      <c r="X19" s="124" t="n">
        <f aca="false">IF(OR($D19=X$1,$D19=X$2,$D19=X$3,$D19=X$4),$F19,0)+IF(OR($J19=X$1,$J19=X$2,$J19=X$3,$J19=X$4),$L19,0)+IF(OR($P19=X$1,$P19=X$2,$P19=X$3,$P19=X$4),$R19,0)</f>
        <v>0</v>
      </c>
      <c r="Y19" s="124" t="n">
        <f aca="false">IF(OR($D19=Y$1,$D19=Y$2,$D19=Y$3,$D19=Y$4),$F19,0)+IF(OR($J19=Y$1,$J19=Y$2,$J19=Y$3,$J19=Y$4),$L19,0)+IF(OR($P19=Y$1,$P19=Y$2,$P19=Y$3,$P19=Y$4),$R19,0)</f>
        <v>0</v>
      </c>
      <c r="Z19" s="124" t="n">
        <f aca="false">IF(OR($D19=Z$1,$D19=Z$2,$D19=Z$3,$D19=Z$4),$F19,0)+IF(OR($J19=Z$1,$J19=Z$2,$J19=Z$3,$J19=Z$4),$L19,0)+IF(OR($P19=Z$1,$P19=Z$2,$P19=Z$3,$P19=Z$4),$R19,0)</f>
        <v>0</v>
      </c>
      <c r="AA19" s="125"/>
      <c r="AB19" s="120"/>
    </row>
    <row r="20" customFormat="false" ht="12.75" hidden="false" customHeight="false" outlineLevel="0" collapsed="false">
      <c r="A20" s="124"/>
      <c r="B20" s="132" t="str">
        <f aca="false">IF(D20=0,"",INDEX('Team Declaration'!$C$6:$BE$17,MATCH(A18,'Team Declaration'!$B$6:$B$17,0),MATCH(D20,'Team Declaration'!$C$4:$BE$4,0)))</f>
        <v>Mark Cage</v>
      </c>
      <c r="C20" s="133" t="str">
        <f aca="false">IF(D20=0,"",INDEX('Team Declaration'!$C$4:$BF$34,31,MATCH(D20,'Team Declaration'!$C$4:$BF$4,0)))</f>
        <v>HHH</v>
      </c>
      <c r="D20" s="134" t="s">
        <v>21</v>
      </c>
      <c r="E20" s="137" t="s">
        <v>142</v>
      </c>
      <c r="F20" s="130" t="n">
        <f aca="false">$S20</f>
        <v>5</v>
      </c>
      <c r="G20" s="124"/>
      <c r="H20" s="132" t="str">
        <f aca="false">IF(J20=0,"",INDEX('Team Declaration'!$C$6:$BE$17,MATCH(G18,'Team Declaration'!$B$6:$B$17,0),MATCH(J20,'Team Declaration'!$C$4:$BE$4,0)))</f>
        <v>Mark Halls</v>
      </c>
      <c r="I20" s="133" t="str">
        <f aca="false">IF(J20=0,"",INDEX('Team Declaration'!$C$4:$BF$34,31,MATCH(J20,'Team Declaration'!$C$4:$BF$4,0)))</f>
        <v>B&amp;H</v>
      </c>
      <c r="J20" s="134" t="s">
        <v>14</v>
      </c>
      <c r="K20" s="137" t="s">
        <v>143</v>
      </c>
      <c r="L20" s="130" t="n">
        <f aca="false">$S20</f>
        <v>5</v>
      </c>
      <c r="M20" s="124"/>
      <c r="N20" s="132" t="str">
        <f aca="false">IF(P20=0,"",INDEX('Team Declaration'!$C$6:$BE$17,MATCH(M18,'Team Declaration'!$B$6:$B$17,0),MATCH(P20,'Team Declaration'!$C$4:$BE$4,0)))</f>
        <v>Paul Gasson</v>
      </c>
      <c r="O20" s="133" t="str">
        <f aca="false">IF(P20=0,"",INDEX('Team Declaration'!$C$4:$BF$34,31,MATCH(P20,'Team Declaration'!$C$4:$BF$4,0)))</f>
        <v>A80</v>
      </c>
      <c r="P20" s="134" t="n">
        <v>10</v>
      </c>
      <c r="Q20" s="137" t="s">
        <v>144</v>
      </c>
      <c r="R20" s="130" t="n">
        <f aca="false">$S20</f>
        <v>5</v>
      </c>
      <c r="S20" s="124" t="n">
        <v>5</v>
      </c>
      <c r="T20" s="131" t="n">
        <f aca="false">IF(OR($D20=T$1,$D20=T$2,$D20=T$3,$D20=T$4),$F20,0)+IF(OR($J20=T$1,$J20=T$2,$J20=T$3,$J20=T$4),$L20,0)+IF(OR($P20=T$1,$P20=T$2,$P20=T$3,$P20=T$4),$R20,0)</f>
        <v>5</v>
      </c>
      <c r="U20" s="124" t="n">
        <f aca="false">IF(OR($D20=U$1,$D20=U$2,$D20=U$3,$D20=U$4),$F20,0)+IF(OR($J20=U$1,$J20=U$2,$J20=U$3,$J20=U$4),$L20,0)+IF(OR($P20=U$1,$P20=U$2,$P20=U$3,$P20=U$4),$R20,0)</f>
        <v>5</v>
      </c>
      <c r="V20" s="124" t="n">
        <f aca="false">IF(OR($D20=V$1,$D20=V$2,$D20=V$3,$D20=V$4),$F20,0)+IF(OR($J20=V$1,$J20=V$2,$J20=V$3,$J20=V$4),$L20,0)+IF(OR($P20=V$1,$P20=V$2,$P20=V$3,$P20=V$4),$R20,0)</f>
        <v>0</v>
      </c>
      <c r="W20" s="124" t="n">
        <f aca="false">IF(OR($D20=W$1,$D20=W$2,$D20=W$3,$D20=W$4),$F20,0)+IF(OR($J20=W$1,$J20=W$2,$J20=W$3,$J20=W$4),$L20,0)+IF(OR($P20=W$1,$P20=W$2,$P20=W$3,$P20=W$4),$R20,0)</f>
        <v>5</v>
      </c>
      <c r="X20" s="124" t="n">
        <f aca="false">IF(OR($D20=X$1,$D20=X$2,$D20=X$3,$D20=X$4),$F20,0)+IF(OR($J20=X$1,$J20=X$2,$J20=X$3,$J20=X$4),$L20,0)+IF(OR($P20=X$1,$P20=X$2,$P20=X$3,$P20=X$4),$R20,0)</f>
        <v>0</v>
      </c>
      <c r="Y20" s="124" t="n">
        <f aca="false">IF(OR($D20=Y$1,$D20=Y$2,$D20=Y$3,$D20=Y$4),$F20,0)+IF(OR($J20=Y$1,$J20=Y$2,$J20=Y$3,$J20=Y$4),$L20,0)+IF(OR($P20=Y$1,$P20=Y$2,$P20=Y$3,$P20=Y$4),$R20,0)</f>
        <v>0</v>
      </c>
      <c r="Z20" s="124" t="n">
        <f aca="false">IF(OR($D20=Z$1,$D20=Z$2,$D20=Z$3,$D20=Z$4),$F20,0)+IF(OR($J20=Z$1,$J20=Z$2,$J20=Z$3,$J20=Z$4),$L20,0)+IF(OR($P20=Z$1,$P20=Z$2,$P20=Z$3,$P20=Z$4),$R20,0)</f>
        <v>0</v>
      </c>
      <c r="AA20" s="125"/>
      <c r="AB20" s="120"/>
    </row>
    <row r="21" customFormat="false" ht="12.75" hidden="false" customHeight="false" outlineLevel="0" collapsed="false">
      <c r="A21" s="124"/>
      <c r="B21" s="132" t="str">
        <f aca="false">IF(D21=0,"",INDEX('Team Declaration'!$C$6:$BE$17,MATCH(A18,'Team Declaration'!$B$6:$B$17,0),MATCH(D21,'Team Declaration'!$C$4:$BE$4,0)))</f>
        <v>Martin Bell</v>
      </c>
      <c r="C21" s="133" t="str">
        <f aca="false">IF(D21=0,"",INDEX('Team Declaration'!$C$4:$BF$34,31,MATCH(D21,'Team Declaration'!$C$4:$BF$4,0)))</f>
        <v>ERAC</v>
      </c>
      <c r="D21" s="134" t="s">
        <v>17</v>
      </c>
      <c r="E21" s="137" t="s">
        <v>145</v>
      </c>
      <c r="F21" s="130" t="n">
        <f aca="false">$S21</f>
        <v>4</v>
      </c>
      <c r="G21" s="124"/>
      <c r="H21" s="132" t="str">
        <f aca="false">IF(J21=0,"",INDEX('Team Declaration'!$C$6:$BE$17,MATCH(G18,'Team Declaration'!$B$6:$B$17,0),MATCH(J21,'Team Declaration'!$C$4:$BE$4,0)))</f>
        <v>Julian Boyer</v>
      </c>
      <c r="I21" s="133" t="str">
        <f aca="false">IF(J21=0,"",INDEX('Team Declaration'!$C$4:$BF$34,31,MATCH(J21,'Team Declaration'!$C$4:$BF$4,0)))</f>
        <v>HHH</v>
      </c>
      <c r="J21" s="134" t="s">
        <v>22</v>
      </c>
      <c r="K21" s="137" t="s">
        <v>146</v>
      </c>
      <c r="L21" s="130" t="n">
        <f aca="false">$S21</f>
        <v>4</v>
      </c>
      <c r="M21" s="124"/>
      <c r="N21" s="132" t="str">
        <f aca="false">IF(P21=0,"",INDEX('Team Declaration'!$C$6:$BE$17,MATCH(M18,'Team Declaration'!$B$6:$B$17,0),MATCH(P21,'Team Declaration'!$C$4:$BE$4,0)))</f>
        <v>Rod Chinn</v>
      </c>
      <c r="O21" s="133" t="str">
        <f aca="false">IF(P21=0,"",INDEX('Team Declaration'!$C$4:$BF$34,31,MATCH(P21,'Team Declaration'!$C$4:$BF$4,0)))</f>
        <v>HHH</v>
      </c>
      <c r="P21" s="134" t="n">
        <v>17</v>
      </c>
      <c r="Q21" s="137" t="s">
        <v>147</v>
      </c>
      <c r="R21" s="130" t="n">
        <f aca="false">$S21</f>
        <v>4</v>
      </c>
      <c r="S21" s="124" t="n">
        <v>4</v>
      </c>
      <c r="T21" s="131" t="n">
        <f aca="false">IF(OR($D21=T$1,$D21=T$2,$D21=T$3,$D21=T$4),$F21,0)+IF(OR($J21=T$1,$J21=T$2,$J21=T$3,$J21=T$4),$L21,0)+IF(OR($P21=T$1,$P21=T$2,$P21=T$3,$P21=T$4),$R21,0)</f>
        <v>0</v>
      </c>
      <c r="U21" s="124" t="n">
        <f aca="false">IF(OR($D21=U$1,$D21=U$2,$D21=U$3,$D21=U$4),$F21,0)+IF(OR($J21=U$1,$J21=U$2,$J21=U$3,$J21=U$4),$L21,0)+IF(OR($P21=U$1,$P21=U$2,$P21=U$3,$P21=U$4),$R21,0)</f>
        <v>0</v>
      </c>
      <c r="V21" s="124" t="n">
        <f aca="false">IF(OR($D21=V$1,$D21=V$2,$D21=V$3,$D21=V$4),$F21,0)+IF(OR($J21=V$1,$J21=V$2,$J21=V$3,$J21=V$4),$L21,0)+IF(OR($P21=V$1,$P21=V$2,$P21=V$3,$P21=V$4),$R21,0)</f>
        <v>4</v>
      </c>
      <c r="W21" s="124" t="n">
        <f aca="false">IF(OR($D21=W$1,$D21=W$2,$D21=W$3,$D21=W$4),$F21,0)+IF(OR($J21=W$1,$J21=W$2,$J21=W$3,$J21=W$4),$L21,0)+IF(OR($P21=W$1,$P21=W$2,$P21=W$3,$P21=W$4),$R21,0)</f>
        <v>8</v>
      </c>
      <c r="X21" s="124" t="n">
        <f aca="false">IF(OR($D21=X$1,$D21=X$2,$D21=X$3,$D21=X$4),$F21,0)+IF(OR($J21=X$1,$J21=X$2,$J21=X$3,$J21=X$4),$L21,0)+IF(OR($P21=X$1,$P21=X$2,$P21=X$3,$P21=X$4),$R21,0)</f>
        <v>0</v>
      </c>
      <c r="Y21" s="124" t="n">
        <f aca="false">IF(OR($D21=Y$1,$D21=Y$2,$D21=Y$3,$D21=Y$4),$F21,0)+IF(OR($J21=Y$1,$J21=Y$2,$J21=Y$3,$J21=Y$4),$L21,0)+IF(OR($P21=Y$1,$P21=Y$2,$P21=Y$3,$P21=Y$4),$R21,0)</f>
        <v>0</v>
      </c>
      <c r="Z21" s="124" t="n">
        <f aca="false">IF(OR($D21=Z$1,$D21=Z$2,$D21=Z$3,$D21=Z$4),$F21,0)+IF(OR($J21=Z$1,$J21=Z$2,$J21=Z$3,$J21=Z$4),$L21,0)+IF(OR($P21=Z$1,$P21=Z$2,$P21=Z$3,$P21=Z$4),$R21,0)</f>
        <v>0</v>
      </c>
      <c r="AA21" s="125"/>
      <c r="AB21" s="120"/>
    </row>
    <row r="22" customFormat="false" ht="12.75" hidden="false" customHeight="false" outlineLevel="0" collapsed="false">
      <c r="A22" s="124"/>
      <c r="B22" s="132" t="str">
        <f aca="false">IF(D22=0,"",INDEX('Team Declaration'!$C$6:$BE$17,MATCH(A18,'Team Declaration'!$B$6:$B$17,0),MATCH(D22,'Team Declaration'!$C$4:$BE$4,0)))</f>
        <v>Simon Ho</v>
      </c>
      <c r="C22" s="133" t="str">
        <f aca="false">IF(D22=0,"",INDEX('Team Declaration'!$C$4:$BF$34,31,MATCH(D22,'Team Declaration'!$C$4:$BF$4,0)))</f>
        <v>B&amp;H</v>
      </c>
      <c r="D22" s="134" t="s">
        <v>13</v>
      </c>
      <c r="E22" s="137" t="s">
        <v>148</v>
      </c>
      <c r="F22" s="130" t="n">
        <f aca="false">$S22</f>
        <v>3</v>
      </c>
      <c r="G22" s="124"/>
      <c r="H22" s="132" t="str">
        <f aca="false">IF(J22=0,"",INDEX('Team Declaration'!$C$6:$BE$17,MATCH(G18,'Team Declaration'!$B$6:$B$17,0),MATCH(J22,'Team Declaration'!$C$4:$BE$4,0)))</f>
        <v>Bill Fraser</v>
      </c>
      <c r="I22" s="133" t="str">
        <f aca="false">IF(J22=0,"",INDEX('Team Declaration'!$C$4:$BF$34,31,MATCH(J22,'Team Declaration'!$C$4:$BF$4,0)))</f>
        <v>ERAC</v>
      </c>
      <c r="J22" s="134" t="s">
        <v>18</v>
      </c>
      <c r="K22" s="137" t="s">
        <v>149</v>
      </c>
      <c r="L22" s="130" t="n">
        <f aca="false">$S22</f>
        <v>3</v>
      </c>
      <c r="M22" s="124"/>
      <c r="N22" s="132" t="str">
        <f aca="false">IF(P22=0,"",INDEX('Team Declaration'!$C$6:$BE$17,MATCH(M18,'Team Declaration'!$B$6:$B$17,0),MATCH(P22,'Team Declaration'!$C$4:$BE$4,0)))</f>
        <v>Graham Purdye</v>
      </c>
      <c r="O22" s="133" t="str">
        <f aca="false">IF(P22=0,"",INDEX('Team Declaration'!$C$4:$BF$34,31,MATCH(P22,'Team Declaration'!$C$4:$BF$4,0)))</f>
        <v>ERAC</v>
      </c>
      <c r="P22" s="134" t="n">
        <v>14</v>
      </c>
      <c r="Q22" s="137" t="s">
        <v>150</v>
      </c>
      <c r="R22" s="130" t="n">
        <f aca="false">$S22</f>
        <v>3</v>
      </c>
      <c r="S22" s="124" t="n">
        <v>3</v>
      </c>
      <c r="T22" s="131" t="n">
        <f aca="false">IF(OR($D22=T$1,$D22=T$2,$D22=T$3,$D22=T$4),$F22,0)+IF(OR($J22=T$1,$J22=T$2,$J22=T$3,$J22=T$4),$L22,0)+IF(OR($P22=T$1,$P22=T$2,$P22=T$3,$P22=T$4),$R22,0)</f>
        <v>0</v>
      </c>
      <c r="U22" s="124" t="n">
        <f aca="false">IF(OR($D22=U$1,$D22=U$2,$D22=U$3,$D22=U$4),$F22,0)+IF(OR($J22=U$1,$J22=U$2,$J22=U$3,$J22=U$4),$L22,0)+IF(OR($P22=U$1,$P22=U$2,$P22=U$3,$P22=U$4),$R22,0)</f>
        <v>3</v>
      </c>
      <c r="V22" s="124" t="n">
        <f aca="false">IF(OR($D22=V$1,$D22=V$2,$D22=V$3,$D22=V$4),$F22,0)+IF(OR($J22=V$1,$J22=V$2,$J22=V$3,$J22=V$4),$L22,0)+IF(OR($P22=V$1,$P22=V$2,$P22=V$3,$P22=V$4),$R22,0)</f>
        <v>6</v>
      </c>
      <c r="W22" s="124" t="n">
        <f aca="false">IF(OR($D22=W$1,$D22=W$2,$D22=W$3,$D22=W$4),$F22,0)+IF(OR($J22=W$1,$J22=W$2,$J22=W$3,$J22=W$4),$L22,0)+IF(OR($P22=W$1,$P22=W$2,$P22=W$3,$P22=W$4),$R22,0)</f>
        <v>0</v>
      </c>
      <c r="X22" s="124" t="n">
        <f aca="false">IF(OR($D22=X$1,$D22=X$2,$D22=X$3,$D22=X$4),$F22,0)+IF(OR($J22=X$1,$J22=X$2,$J22=X$3,$J22=X$4),$L22,0)+IF(OR($P22=X$1,$P22=X$2,$P22=X$3,$P22=X$4),$R22,0)</f>
        <v>0</v>
      </c>
      <c r="Y22" s="124" t="n">
        <f aca="false">IF(OR($D22=Y$1,$D22=Y$2,$D22=Y$3,$D22=Y$4),$F22,0)+IF(OR($J22=Y$1,$J22=Y$2,$J22=Y$3,$J22=Y$4),$L22,0)+IF(OR($P22=Y$1,$P22=Y$2,$P22=Y$3,$P22=Y$4),$R22,0)</f>
        <v>0</v>
      </c>
      <c r="Z22" s="124" t="n">
        <f aca="false">IF(OR($D22=Z$1,$D22=Z$2,$D22=Z$3,$D22=Z$4),$F22,0)+IF(OR($J22=Z$1,$J22=Z$2,$J22=Z$3,$J22=Z$4),$L22,0)+IF(OR($P22=Z$1,$P22=Z$2,$P22=Z$3,$P22=Z$4),$R22,0)</f>
        <v>0</v>
      </c>
      <c r="AA22" s="125"/>
      <c r="AB22" s="120"/>
    </row>
    <row r="23" customFormat="false" ht="12.75" hidden="false" customHeight="false" outlineLevel="0" collapsed="false">
      <c r="A23" s="124"/>
      <c r="B23" s="132" t="str">
        <f aca="false">IF(D23=0,"",INDEX('Team Declaration'!$C$6:$BE$17,MATCH(A18,'Team Declaration'!$B$6:$B$17,0),MATCH(D23,'Team Declaration'!$C$4:$BE$4,0)))</f>
        <v/>
      </c>
      <c r="C23" s="133" t="str">
        <f aca="false">IF(D23=0,"",INDEX('Team Declaration'!$C$4:$BF$34,31,MATCH(D23,'Team Declaration'!$C$4:$BF$4,0)))</f>
        <v/>
      </c>
      <c r="D23" s="134"/>
      <c r="E23" s="137"/>
      <c r="F23" s="130" t="n">
        <f aca="false">$S23</f>
        <v>2</v>
      </c>
      <c r="G23" s="124"/>
      <c r="H23" s="132" t="str">
        <f aca="false">IF(J23=0,"",INDEX('Team Declaration'!$C$6:$BE$17,MATCH(G18,'Team Declaration'!$B$6:$B$17,0),MATCH(J23,'Team Declaration'!$C$4:$BE$4,0)))</f>
        <v/>
      </c>
      <c r="I23" s="133" t="str">
        <f aca="false">IF(J23=0,"",INDEX('Team Declaration'!$C$4:$BF$34,31,MATCH(J23,'Team Declaration'!$C$4:$BF$4,0)))</f>
        <v/>
      </c>
      <c r="J23" s="134"/>
      <c r="K23" s="137"/>
      <c r="L23" s="130" t="n">
        <f aca="false">$S23</f>
        <v>2</v>
      </c>
      <c r="M23" s="124"/>
      <c r="N23" s="132" t="str">
        <f aca="false">IF(P23=0,"",INDEX('Team Declaration'!$C$6:$BE$17,MATCH(M18,'Team Declaration'!$B$6:$B$17,0),MATCH(P23,'Team Declaration'!$C$4:$BE$4,0)))</f>
        <v/>
      </c>
      <c r="O23" s="133" t="str">
        <f aca="false">IF(P23=0,"",INDEX('Team Declaration'!$C$4:$BF$34,31,MATCH(P23,'Team Declaration'!$C$4:$BF$4,0)))</f>
        <v/>
      </c>
      <c r="P23" s="134"/>
      <c r="Q23" s="137"/>
      <c r="R23" s="130" t="n">
        <f aca="false">$S23</f>
        <v>2</v>
      </c>
      <c r="S23" s="124" t="n">
        <v>2</v>
      </c>
      <c r="T23" s="131" t="n">
        <f aca="false">IF(OR($D23=T$1,$D23=T$2,$D23=T$3,$D23=T$4),$F23,0)+IF(OR($J23=T$1,$J23=T$2,$J23=T$3,$J23=T$4),$L23,0)+IF(OR($P23=T$1,$P23=T$2,$P23=T$3,$P23=T$4),$R23,0)</f>
        <v>0</v>
      </c>
      <c r="U23" s="124" t="n">
        <f aca="false">IF(OR($D23=U$1,$D23=U$2,$D23=U$3,$D23=U$4),$F23,0)+IF(OR($J23=U$1,$J23=U$2,$J23=U$3,$J23=U$4),$L23,0)+IF(OR($P23=U$1,$P23=U$2,$P23=U$3,$P23=U$4),$R23,0)</f>
        <v>0</v>
      </c>
      <c r="V23" s="124" t="n">
        <f aca="false">IF(OR($D23=V$1,$D23=V$2,$D23=V$3,$D23=V$4),$F23,0)+IF(OR($J23=V$1,$J23=V$2,$J23=V$3,$J23=V$4),$L23,0)+IF(OR($P23=V$1,$P23=V$2,$P23=V$3,$P23=V$4),$R23,0)</f>
        <v>0</v>
      </c>
      <c r="W23" s="124" t="n">
        <f aca="false">IF(OR($D23=W$1,$D23=W$2,$D23=W$3,$D23=W$4),$F23,0)+IF(OR($J23=W$1,$J23=W$2,$J23=W$3,$J23=W$4),$L23,0)+IF(OR($P23=W$1,$P23=W$2,$P23=W$3,$P23=W$4),$R23,0)</f>
        <v>0</v>
      </c>
      <c r="X23" s="124" t="n">
        <f aca="false">IF(OR($D23=X$1,$D23=X$2,$D23=X$3,$D23=X$4),$F23,0)+IF(OR($J23=X$1,$J23=X$2,$J23=X$3,$J23=X$4),$L23,0)+IF(OR($P23=X$1,$P23=X$2,$P23=X$3,$P23=X$4),$R23,0)</f>
        <v>0</v>
      </c>
      <c r="Y23" s="124" t="n">
        <f aca="false">IF(OR($D23=Y$1,$D23=Y$2,$D23=Y$3,$D23=Y$4),$F23,0)+IF(OR($J23=Y$1,$J23=Y$2,$J23=Y$3,$J23=Y$4),$L23,0)+IF(OR($P23=Y$1,$P23=Y$2,$P23=Y$3,$P23=Y$4),$R23,0)</f>
        <v>0</v>
      </c>
      <c r="Z23" s="124" t="n">
        <f aca="false">IF(OR($D23=Z$1,$D23=Z$2,$D23=Z$3,$D23=Z$4),$F23,0)+IF(OR($J23=Z$1,$J23=Z$2,$J23=Z$3,$J23=Z$4),$L23,0)+IF(OR($P23=Z$1,$P23=Z$2,$P23=Z$3,$P23=Z$4),$R23,0)</f>
        <v>0</v>
      </c>
      <c r="AA23" s="125"/>
      <c r="AB23" s="120"/>
    </row>
    <row r="24" customFormat="false" ht="12.75" hidden="false" customHeight="false" outlineLevel="0" collapsed="false">
      <c r="A24" s="124"/>
      <c r="B24" s="132" t="str">
        <f aca="false">IF(D24=0,"",INDEX('Team Declaration'!$C$6:$BE$17,MATCH(A18,'Team Declaration'!$B$6:$B$17,0),MATCH(D24,'Team Declaration'!$C$4:$BE$4,0)))</f>
        <v/>
      </c>
      <c r="C24" s="133" t="str">
        <f aca="false">IF(D24=0,"",INDEX('Team Declaration'!$C$4:$BF$34,31,MATCH(D24,'Team Declaration'!$C$4:$BF$4,0)))</f>
        <v/>
      </c>
      <c r="D24" s="134"/>
      <c r="E24" s="137"/>
      <c r="F24" s="130" t="n">
        <f aca="false">$S24</f>
        <v>1</v>
      </c>
      <c r="G24" s="124"/>
      <c r="H24" s="132" t="str">
        <f aca="false">IF(J24=0,"",INDEX('Team Declaration'!$C$6:$BE$17,MATCH(G18,'Team Declaration'!$B$6:$B$17,0),MATCH(J24,'Team Declaration'!$C$4:$BE$4,0)))</f>
        <v/>
      </c>
      <c r="I24" s="133" t="str">
        <f aca="false">IF(J24=0,"",INDEX('Team Declaration'!$C$4:$BF$34,31,MATCH(J24,'Team Declaration'!$C$4:$BF$4,0)))</f>
        <v/>
      </c>
      <c r="J24" s="134"/>
      <c r="K24" s="137"/>
      <c r="L24" s="130" t="n">
        <f aca="false">$S24</f>
        <v>1</v>
      </c>
      <c r="M24" s="124"/>
      <c r="N24" s="132" t="str">
        <f aca="false">IF(P24=0,"",INDEX('Team Declaration'!$C$6:$BE$17,MATCH(M18,'Team Declaration'!$B$6:$B$17,0),MATCH(P24,'Team Declaration'!$C$4:$BE$4,0)))</f>
        <v/>
      </c>
      <c r="O24" s="133" t="str">
        <f aca="false">IF(P24=0,"",INDEX('Team Declaration'!$C$4:$BF$34,31,MATCH(P24,'Team Declaration'!$C$4:$BF$4,0)))</f>
        <v/>
      </c>
      <c r="P24" s="134"/>
      <c r="Q24" s="137"/>
      <c r="R24" s="130" t="n">
        <f aca="false">$S24</f>
        <v>1</v>
      </c>
      <c r="S24" s="124" t="n">
        <v>1</v>
      </c>
      <c r="T24" s="131" t="n">
        <f aca="false">IF(OR($D24=T$1,$D24=T$2,$D24=T$3,$D24=T$4),$F24,0)+IF(OR($J24=T$1,$J24=T$2,$J24=T$3,$J24=T$4),$L24,0)+IF(OR($P24=T$1,$P24=T$2,$P24=T$3,$P24=T$4),$R24,0)</f>
        <v>0</v>
      </c>
      <c r="U24" s="124" t="n">
        <f aca="false">IF(OR($D24=U$1,$D24=U$2,$D24=U$3,$D24=U$4),$F24,0)+IF(OR($J24=U$1,$J24=U$2,$J24=U$3,$J24=U$4),$L24,0)+IF(OR($P24=U$1,$P24=U$2,$P24=U$3,$P24=U$4),$R24,0)</f>
        <v>0</v>
      </c>
      <c r="V24" s="124" t="n">
        <f aca="false">IF(OR($D24=V$1,$D24=V$2,$D24=V$3,$D24=V$4),$F24,0)+IF(OR($J24=V$1,$J24=V$2,$J24=V$3,$J24=V$4),$L24,0)+IF(OR($P24=V$1,$P24=V$2,$P24=V$3,$P24=V$4),$R24,0)</f>
        <v>0</v>
      </c>
      <c r="W24" s="124" t="n">
        <f aca="false">IF(OR($D24=W$1,$D24=W$2,$D24=W$3,$D24=W$4),$F24,0)+IF(OR($J24=W$1,$J24=W$2,$J24=W$3,$J24=W$4),$L24,0)+IF(OR($P24=W$1,$P24=W$2,$P24=W$3,$P24=W$4),$R24,0)</f>
        <v>0</v>
      </c>
      <c r="X24" s="124" t="n">
        <f aca="false">IF(OR($D24=X$1,$D24=X$2,$D24=X$3,$D24=X$4),$F24,0)+IF(OR($J24=X$1,$J24=X$2,$J24=X$3,$J24=X$4),$L24,0)+IF(OR($P24=X$1,$P24=X$2,$P24=X$3,$P24=X$4),$R24,0)</f>
        <v>0</v>
      </c>
      <c r="Y24" s="124" t="n">
        <f aca="false">IF(OR($D24=Y$1,$D24=Y$2,$D24=Y$3,$D24=Y$4),$F24,0)+IF(OR($J24=Y$1,$J24=Y$2,$J24=Y$3,$J24=Y$4),$L24,0)+IF(OR($P24=Y$1,$P24=Y$2,$P24=Y$3,$P24=Y$4),$R24,0)</f>
        <v>0</v>
      </c>
      <c r="Z24" s="124" t="n">
        <f aca="false">IF(OR($D24=Z$1,$D24=Z$2,$D24=Z$3,$D24=Z$4),$F24,0)+IF(OR($J24=Z$1,$J24=Z$2,$J24=Z$3,$J24=Z$4),$L24,0)+IF(OR($P24=Z$1,$P24=Z$2,$P24=Z$3,$P24=Z$4),$R24,0)</f>
        <v>0</v>
      </c>
      <c r="AA24" s="125"/>
      <c r="AB24" s="120"/>
    </row>
    <row r="25" customFormat="false" ht="12.75" hidden="false" customHeight="false" outlineLevel="0" collapsed="false">
      <c r="A25" s="127" t="str">
        <f aca="false">'Team Declaration'!$B12</f>
        <v>400 metres</v>
      </c>
      <c r="B25" s="129"/>
      <c r="C25" s="129" t="s">
        <v>11</v>
      </c>
      <c r="D25" s="129"/>
      <c r="E25" s="138"/>
      <c r="F25" s="130" t="n">
        <f aca="false">$S25</f>
        <v>0</v>
      </c>
      <c r="G25" s="127" t="str">
        <f aca="false">'Team Declaration'!$B12</f>
        <v>400 metres</v>
      </c>
      <c r="H25" s="125"/>
      <c r="I25" s="129" t="s">
        <v>13</v>
      </c>
      <c r="J25" s="129"/>
      <c r="K25" s="138"/>
      <c r="L25" s="130" t="n">
        <f aca="false">$S25</f>
        <v>0</v>
      </c>
      <c r="M25" s="127" t="str">
        <f aca="false">'Team Declaration'!$B12</f>
        <v>400 metres</v>
      </c>
      <c r="N25" s="129"/>
      <c r="O25" s="129" t="s">
        <v>26</v>
      </c>
      <c r="P25" s="129"/>
      <c r="Q25" s="138"/>
      <c r="R25" s="130" t="n">
        <f aca="false">$S25</f>
        <v>0</v>
      </c>
      <c r="S25" s="124"/>
      <c r="T25" s="131" t="n">
        <f aca="false">IF(OR($D25=T$1,$D25=T$2,$D25=T$3,$D25=T$4),$F25,0)+IF(OR($J25=T$1,$J25=T$2,$J25=T$3,$J25=T$4),$L25,0)+IF(OR($P25=T$1,$P25=T$2,$P25=T$3,$P25=T$4),$R25,0)</f>
        <v>0</v>
      </c>
      <c r="U25" s="124" t="n">
        <f aca="false">IF(OR($D25=U$1,$D25=U$2,$D25=U$3,$D25=U$4),$F25,0)+IF(OR($J25=U$1,$J25=U$2,$J25=U$3,$J25=U$4),$L25,0)+IF(OR($P25=U$1,$P25=U$2,$P25=U$3,$P25=U$4),$R25,0)</f>
        <v>0</v>
      </c>
      <c r="V25" s="124" t="n">
        <f aca="false">IF(OR($D25=V$1,$D25=V$2,$D25=V$3,$D25=V$4),$F25,0)+IF(OR($J25=V$1,$J25=V$2,$J25=V$3,$J25=V$4),$L25,0)+IF(OR($P25=V$1,$P25=V$2,$P25=V$3,$P25=V$4),$R25,0)</f>
        <v>0</v>
      </c>
      <c r="W25" s="124" t="n">
        <f aca="false">IF(OR($D25=W$1,$D25=W$2,$D25=W$3,$D25=W$4),$F25,0)+IF(OR($J25=W$1,$J25=W$2,$J25=W$3,$J25=W$4),$L25,0)+IF(OR($P25=W$1,$P25=W$2,$P25=W$3,$P25=W$4),$R25,0)</f>
        <v>0</v>
      </c>
      <c r="X25" s="124" t="n">
        <f aca="false">IF(OR($D25=X$1,$D25=X$2,$D25=X$3,$D25=X$4),$F25,0)+IF(OR($J25=X$1,$J25=X$2,$J25=X$3,$J25=X$4),$L25,0)+IF(OR($P25=X$1,$P25=X$2,$P25=X$3,$P25=X$4),$R25,0)</f>
        <v>0</v>
      </c>
      <c r="Y25" s="124" t="n">
        <f aca="false">IF(OR($D25=Y$1,$D25=Y$2,$D25=Y$3,$D25=Y$4),$F25,0)+IF(OR($J25=Y$1,$J25=Y$2,$J25=Y$3,$J25=Y$4),$L25,0)+IF(OR($P25=Y$1,$P25=Y$2,$P25=Y$3,$P25=Y$4),$R25,0)</f>
        <v>0</v>
      </c>
      <c r="Z25" s="124" t="n">
        <f aca="false">IF(OR($D25=Z$1,$D25=Z$2,$D25=Z$3,$D25=Z$4),$F25,0)+IF(OR($J25=Z$1,$J25=Z$2,$J25=Z$3,$J25=Z$4),$L25,0)+IF(OR($P25=Z$1,$P25=Z$2,$P25=Z$3,$P25=Z$4),$R25,0)</f>
        <v>0</v>
      </c>
      <c r="AA25" s="125"/>
      <c r="AB25" s="120"/>
    </row>
    <row r="26" customFormat="false" ht="12.75" hidden="false" customHeight="false" outlineLevel="0" collapsed="false">
      <c r="A26" s="124"/>
      <c r="B26" s="132" t="str">
        <f aca="false">IF(D26=0,"",INDEX('Team Declaration'!$C$6:$BE$17,MATCH(A25,'Team Declaration'!$B$6:$B$17,0),MATCH(D26,'Team Declaration'!$C$4:$BE$4,0)))</f>
        <v>Alan Rolfe</v>
      </c>
      <c r="C26" s="133" t="str">
        <f aca="false">IF(D26=0,"",INDEX('Team Declaration'!$C$4:$BF$34,31,MATCH(D26,'Team Declaration'!$C$4:$BF$4,0)))</f>
        <v>ERAC</v>
      </c>
      <c r="D26" s="134" t="s">
        <v>17</v>
      </c>
      <c r="E26" s="137" t="n">
        <v>61</v>
      </c>
      <c r="F26" s="130" t="n">
        <f aca="false">$S26</f>
        <v>6</v>
      </c>
      <c r="G26" s="124"/>
      <c r="H26" s="132" t="str">
        <f aca="false">IF(J26=0,"",INDEX('Team Declaration'!$C$6:$BE$17,MATCH(G25,'Team Declaration'!$B$6:$B$17,0),MATCH(J26,'Team Declaration'!$C$4:$BE$4,0)))</f>
        <v>Teo van Well</v>
      </c>
      <c r="I26" s="133" t="str">
        <f aca="false">IF(J26=0,"",INDEX('Team Declaration'!$C$4:$BF$34,31,MATCH(J26,'Team Declaration'!$C$4:$BF$4,0)))</f>
        <v>A80</v>
      </c>
      <c r="J26" s="134" t="s">
        <v>12</v>
      </c>
      <c r="K26" s="137" t="n">
        <v>62.5</v>
      </c>
      <c r="L26" s="130" t="n">
        <f aca="false">$S26</f>
        <v>6</v>
      </c>
      <c r="M26" s="124"/>
      <c r="N26" s="132" t="str">
        <f aca="false">IF(P26=0,"",INDEX('Team Declaration'!$C$6:$BE$17,MATCH(M25,'Team Declaration'!$B$6:$B$17,0),MATCH(P26,'Team Declaration'!$C$4:$BE$4,0)))</f>
        <v>Brian Slaughter</v>
      </c>
      <c r="O26" s="133" t="str">
        <f aca="false">IF(P26=0,"",INDEX('Team Declaration'!$C$4:$BF$34,31,MATCH(P26,'Team Declaration'!$C$4:$BF$4,0)))</f>
        <v>ERAC</v>
      </c>
      <c r="P26" s="134" t="n">
        <v>14</v>
      </c>
      <c r="Q26" s="137" t="n">
        <v>63</v>
      </c>
      <c r="R26" s="130" t="n">
        <f aca="false">$S26</f>
        <v>6</v>
      </c>
      <c r="S26" s="124" t="n">
        <v>6</v>
      </c>
      <c r="T26" s="131" t="n">
        <f aca="false">IF(OR($D26=T$1,$D26=T$2,$D26=T$3,$D26=T$4),$F26,0)+IF(OR($J26=T$1,$J26=T$2,$J26=T$3,$J26=T$4),$L26,0)+IF(OR($P26=T$1,$P26=T$2,$P26=T$3,$P26=T$4),$R26,0)</f>
        <v>6</v>
      </c>
      <c r="U26" s="124" t="n">
        <f aca="false">IF(OR($D26=U$1,$D26=U$2,$D26=U$3,$D26=U$4),$F26,0)+IF(OR($J26=U$1,$J26=U$2,$J26=U$3,$J26=U$4),$L26,0)+IF(OR($P26=U$1,$P26=U$2,$P26=U$3,$P26=U$4),$R26,0)</f>
        <v>0</v>
      </c>
      <c r="V26" s="124" t="n">
        <f aca="false">IF(OR($D26=V$1,$D26=V$2,$D26=V$3,$D26=V$4),$F26,0)+IF(OR($J26=V$1,$J26=V$2,$J26=V$3,$J26=V$4),$L26,0)+IF(OR($P26=V$1,$P26=V$2,$P26=V$3,$P26=V$4),$R26,0)</f>
        <v>12</v>
      </c>
      <c r="W26" s="124" t="n">
        <f aca="false">IF(OR($D26=W$1,$D26=W$2,$D26=W$3,$D26=W$4),$F26,0)+IF(OR($J26=W$1,$J26=W$2,$J26=W$3,$J26=W$4),$L26,0)+IF(OR($P26=W$1,$P26=W$2,$P26=W$3,$P26=W$4),$R26,0)</f>
        <v>0</v>
      </c>
      <c r="X26" s="124" t="n">
        <f aca="false">IF(OR($D26=X$1,$D26=X$2,$D26=X$3,$D26=X$4),$F26,0)+IF(OR($J26=X$1,$J26=X$2,$J26=X$3,$J26=X$4),$L26,0)+IF(OR($P26=X$1,$P26=X$2,$P26=X$3,$P26=X$4),$R26,0)</f>
        <v>0</v>
      </c>
      <c r="Y26" s="124" t="n">
        <f aca="false">IF(OR($D26=Y$1,$D26=Y$2,$D26=Y$3,$D26=Y$4),$F26,0)+IF(OR($J26=Y$1,$J26=Y$2,$J26=Y$3,$J26=Y$4),$L26,0)+IF(OR($P26=Y$1,$P26=Y$2,$P26=Y$3,$P26=Y$4),$R26,0)</f>
        <v>0</v>
      </c>
      <c r="Z26" s="124" t="n">
        <f aca="false">IF(OR($D26=Z$1,$D26=Z$2,$D26=Z$3,$D26=Z$4),$F26,0)+IF(OR($J26=Z$1,$J26=Z$2,$J26=Z$3,$J26=Z$4),$L26,0)+IF(OR($P26=Z$1,$P26=Z$2,$P26=Z$3,$P26=Z$4),$R26,0)</f>
        <v>0</v>
      </c>
      <c r="AA26" s="125"/>
      <c r="AB26" s="120"/>
    </row>
    <row r="27" customFormat="false" ht="12.75" hidden="false" customHeight="false" outlineLevel="0" collapsed="false">
      <c r="A27" s="124"/>
      <c r="B27" s="132" t="str">
        <f aca="false">IF(D27=0,"",INDEX('Team Declaration'!$C$6:$BE$17,MATCH(A25,'Team Declaration'!$B$6:$B$17,0),MATCH(D27,'Team Declaration'!$C$4:$BE$4,0)))</f>
        <v>Del Wallace</v>
      </c>
      <c r="C27" s="133" t="str">
        <f aca="false">IF(D27=0,"",INDEX('Team Declaration'!$C$4:$BF$34,31,MATCH(D27,'Team Declaration'!$C$4:$BF$4,0)))</f>
        <v>A80</v>
      </c>
      <c r="D27" s="134" t="s">
        <v>11</v>
      </c>
      <c r="E27" s="137" t="n">
        <v>61.9</v>
      </c>
      <c r="F27" s="130" t="n">
        <f aca="false">$S27</f>
        <v>5</v>
      </c>
      <c r="G27" s="124"/>
      <c r="H27" s="132" t="str">
        <f aca="false">IF(J27=0,"",INDEX('Team Declaration'!$C$6:$BE$17,MATCH(G25,'Team Declaration'!$B$6:$B$17,0),MATCH(J27,'Team Declaration'!$C$4:$BE$4,0)))</f>
        <v>Julian Boyer</v>
      </c>
      <c r="I27" s="133" t="str">
        <f aca="false">IF(J27=0,"",INDEX('Team Declaration'!$C$4:$BF$34,31,MATCH(J27,'Team Declaration'!$C$4:$BF$4,0)))</f>
        <v>HHH</v>
      </c>
      <c r="J27" s="134" t="s">
        <v>22</v>
      </c>
      <c r="K27" s="137" t="n">
        <v>62.9</v>
      </c>
      <c r="L27" s="130" t="n">
        <f aca="false">$S27</f>
        <v>5</v>
      </c>
      <c r="M27" s="124"/>
      <c r="N27" s="132" t="str">
        <f aca="false">IF(P27=0,"",INDEX('Team Declaration'!$C$6:$BE$17,MATCH(M25,'Team Declaration'!$B$6:$B$17,0),MATCH(P27,'Team Declaration'!$C$4:$BE$4,0)))</f>
        <v>Peter Kennedy</v>
      </c>
      <c r="O27" s="133" t="str">
        <f aca="false">IF(P27=0,"",INDEX('Team Declaration'!$C$4:$BF$34,31,MATCH(P27,'Team Declaration'!$C$4:$BF$4,0)))</f>
        <v>HHH</v>
      </c>
      <c r="P27" s="134" t="n">
        <v>17</v>
      </c>
      <c r="Q27" s="137" t="n">
        <v>69.1</v>
      </c>
      <c r="R27" s="130" t="n">
        <f aca="false">$S27</f>
        <v>5</v>
      </c>
      <c r="S27" s="124" t="n">
        <v>5</v>
      </c>
      <c r="T27" s="131" t="n">
        <f aca="false">IF(OR($D27=T$1,$D27=T$2,$D27=T$3,$D27=T$4),$F27,0)+IF(OR($J27=T$1,$J27=T$2,$J27=T$3,$J27=T$4),$L27,0)+IF(OR($P27=T$1,$P27=T$2,$P27=T$3,$P27=T$4),$R27,0)</f>
        <v>5</v>
      </c>
      <c r="U27" s="124" t="n">
        <f aca="false">IF(OR($D27=U$1,$D27=U$2,$D27=U$3,$D27=U$4),$F27,0)+IF(OR($J27=U$1,$J27=U$2,$J27=U$3,$J27=U$4),$L27,0)+IF(OR($P27=U$1,$P27=U$2,$P27=U$3,$P27=U$4),$R27,0)</f>
        <v>0</v>
      </c>
      <c r="V27" s="124" t="n">
        <f aca="false">IF(OR($D27=V$1,$D27=V$2,$D27=V$3,$D27=V$4),$F27,0)+IF(OR($J27=V$1,$J27=V$2,$J27=V$3,$J27=V$4),$L27,0)+IF(OR($P27=V$1,$P27=V$2,$P27=V$3,$P27=V$4),$R27,0)</f>
        <v>0</v>
      </c>
      <c r="W27" s="124" t="n">
        <f aca="false">IF(OR($D27=W$1,$D27=W$2,$D27=W$3,$D27=W$4),$F27,0)+IF(OR($J27=W$1,$J27=W$2,$J27=W$3,$J27=W$4),$L27,0)+IF(OR($P27=W$1,$P27=W$2,$P27=W$3,$P27=W$4),$R27,0)</f>
        <v>10</v>
      </c>
      <c r="X27" s="124" t="n">
        <f aca="false">IF(OR($D27=X$1,$D27=X$2,$D27=X$3,$D27=X$4),$F27,0)+IF(OR($J27=X$1,$J27=X$2,$J27=X$3,$J27=X$4),$L27,0)+IF(OR($P27=X$1,$P27=X$2,$P27=X$3,$P27=X$4),$R27,0)</f>
        <v>0</v>
      </c>
      <c r="Y27" s="124" t="n">
        <f aca="false">IF(OR($D27=Y$1,$D27=Y$2,$D27=Y$3,$D27=Y$4),$F27,0)+IF(OR($J27=Y$1,$J27=Y$2,$J27=Y$3,$J27=Y$4),$L27,0)+IF(OR($P27=Y$1,$P27=Y$2,$P27=Y$3,$P27=Y$4),$R27,0)</f>
        <v>0</v>
      </c>
      <c r="Z27" s="124" t="n">
        <f aca="false">IF(OR($D27=Z$1,$D27=Z$2,$D27=Z$3,$D27=Z$4),$F27,0)+IF(OR($J27=Z$1,$J27=Z$2,$J27=Z$3,$J27=Z$4),$L27,0)+IF(OR($P27=Z$1,$P27=Z$2,$P27=Z$3,$P27=Z$4),$R27,0)</f>
        <v>0</v>
      </c>
      <c r="AA27" s="125"/>
      <c r="AB27" s="120"/>
    </row>
    <row r="28" customFormat="false" ht="12.75" hidden="false" customHeight="false" outlineLevel="0" collapsed="false">
      <c r="A28" s="124"/>
      <c r="B28" s="132" t="str">
        <f aca="false">IF(D28=0,"",INDEX('Team Declaration'!$C$6:$BE$17,MATCH(A25,'Team Declaration'!$B$6:$B$17,0),MATCH(D28,'Team Declaration'!$C$4:$BE$4,0)))</f>
        <v>Mark Rahman</v>
      </c>
      <c r="C28" s="133" t="str">
        <f aca="false">IF(D28=0,"",INDEX('Team Declaration'!$C$4:$BF$34,31,MATCH(D28,'Team Declaration'!$C$4:$BF$4,0)))</f>
        <v>HHH</v>
      </c>
      <c r="D28" s="134" t="s">
        <v>21</v>
      </c>
      <c r="E28" s="137" t="n">
        <v>63.9</v>
      </c>
      <c r="F28" s="130" t="n">
        <f aca="false">$S28</f>
        <v>4</v>
      </c>
      <c r="G28" s="124"/>
      <c r="H28" s="132" t="str">
        <f aca="false">IF(J28=0,"",INDEX('Team Declaration'!$C$6:$BE$17,MATCH(G25,'Team Declaration'!$B$6:$B$17,0),MATCH(J28,'Team Declaration'!$C$4:$BE$4,0)))</f>
        <v>David Spencer</v>
      </c>
      <c r="I28" s="133" t="str">
        <f aca="false">IF(J28=0,"",INDEX('Team Declaration'!$C$4:$BF$34,31,MATCH(J28,'Team Declaration'!$C$4:$BF$4,0)))</f>
        <v>B&amp;H</v>
      </c>
      <c r="J28" s="134" t="s">
        <v>14</v>
      </c>
      <c r="K28" s="137" t="n">
        <v>64.7</v>
      </c>
      <c r="L28" s="130" t="n">
        <f aca="false">$S28</f>
        <v>4</v>
      </c>
      <c r="M28" s="124"/>
      <c r="N28" s="132" t="str">
        <f aca="false">IF(P28=0,"",INDEX('Team Declaration'!$C$6:$BE$17,MATCH(M25,'Team Declaration'!$B$6:$B$17,0),MATCH(P28,'Team Declaration'!$C$4:$BE$4,0)))</f>
        <v>Mark Halls</v>
      </c>
      <c r="O28" s="133" t="str">
        <f aca="false">IF(P28=0,"",INDEX('Team Declaration'!$C$4:$BF$34,31,MATCH(P28,'Team Declaration'!$C$4:$BF$4,0)))</f>
        <v>B&amp;H</v>
      </c>
      <c r="P28" s="134" t="n">
        <v>11</v>
      </c>
      <c r="Q28" s="137" t="n">
        <v>69.4</v>
      </c>
      <c r="R28" s="130" t="n">
        <f aca="false">$S28</f>
        <v>4</v>
      </c>
      <c r="S28" s="124" t="n">
        <v>4</v>
      </c>
      <c r="T28" s="131" t="n">
        <f aca="false">IF(OR($D28=T$1,$D28=T$2,$D28=T$3,$D28=T$4),$F28,0)+IF(OR($J28=T$1,$J28=T$2,$J28=T$3,$J28=T$4),$L28,0)+IF(OR($P28=T$1,$P28=T$2,$P28=T$3,$P28=T$4),$R28,0)</f>
        <v>0</v>
      </c>
      <c r="U28" s="124" t="n">
        <f aca="false">IF(OR($D28=U$1,$D28=U$2,$D28=U$3,$D28=U$4),$F28,0)+IF(OR($J28=U$1,$J28=U$2,$J28=U$3,$J28=U$4),$L28,0)+IF(OR($P28=U$1,$P28=U$2,$P28=U$3,$P28=U$4),$R28,0)</f>
        <v>8</v>
      </c>
      <c r="V28" s="124" t="n">
        <f aca="false">IF(OR($D28=V$1,$D28=V$2,$D28=V$3,$D28=V$4),$F28,0)+IF(OR($J28=V$1,$J28=V$2,$J28=V$3,$J28=V$4),$L28,0)+IF(OR($P28=V$1,$P28=V$2,$P28=V$3,$P28=V$4),$R28,0)</f>
        <v>0</v>
      </c>
      <c r="W28" s="124" t="n">
        <f aca="false">IF(OR($D28=W$1,$D28=W$2,$D28=W$3,$D28=W$4),$F28,0)+IF(OR($J28=W$1,$J28=W$2,$J28=W$3,$J28=W$4),$L28,0)+IF(OR($P28=W$1,$P28=W$2,$P28=W$3,$P28=W$4),$R28,0)</f>
        <v>4</v>
      </c>
      <c r="X28" s="124" t="n">
        <f aca="false">IF(OR($D28=X$1,$D28=X$2,$D28=X$3,$D28=X$4),$F28,0)+IF(OR($J28=X$1,$J28=X$2,$J28=X$3,$J28=X$4),$L28,0)+IF(OR($P28=X$1,$P28=X$2,$P28=X$3,$P28=X$4),$R28,0)</f>
        <v>0</v>
      </c>
      <c r="Y28" s="124" t="n">
        <f aca="false">IF(OR($D28=Y$1,$D28=Y$2,$D28=Y$3,$D28=Y$4),$F28,0)+IF(OR($J28=Y$1,$J28=Y$2,$J28=Y$3,$J28=Y$4),$L28,0)+IF(OR($P28=Y$1,$P28=Y$2,$P28=Y$3,$P28=Y$4),$R28,0)</f>
        <v>0</v>
      </c>
      <c r="Z28" s="124" t="n">
        <f aca="false">IF(OR($D28=Z$1,$D28=Z$2,$D28=Z$3,$D28=Z$4),$F28,0)+IF(OR($J28=Z$1,$J28=Z$2,$J28=Z$3,$J28=Z$4),$L28,0)+IF(OR($P28=Z$1,$P28=Z$2,$P28=Z$3,$P28=Z$4),$R28,0)</f>
        <v>0</v>
      </c>
      <c r="AA28" s="125"/>
      <c r="AB28" s="120"/>
    </row>
    <row r="29" customFormat="false" ht="12.75" hidden="false" customHeight="false" outlineLevel="0" collapsed="false">
      <c r="A29" s="124"/>
      <c r="B29" s="132" t="str">
        <f aca="false">IF(D29=0,"",INDEX('Team Declaration'!$C$6:$BE$17,MATCH(A25,'Team Declaration'!$B$6:$B$17,0),MATCH(D29,'Team Declaration'!$C$4:$BE$4,0)))</f>
        <v>Simon Ho</v>
      </c>
      <c r="C29" s="133" t="str">
        <f aca="false">IF(D29=0,"",INDEX('Team Declaration'!$C$4:$BF$34,31,MATCH(D29,'Team Declaration'!$C$4:$BF$4,0)))</f>
        <v>B&amp;H</v>
      </c>
      <c r="D29" s="134" t="s">
        <v>13</v>
      </c>
      <c r="E29" s="137" t="n">
        <v>65.4</v>
      </c>
      <c r="F29" s="130" t="n">
        <f aca="false">$S29</f>
        <v>3</v>
      </c>
      <c r="G29" s="124"/>
      <c r="H29" s="132" t="str">
        <f aca="false">IF(J29=0,"",INDEX('Team Declaration'!$C$6:$BE$17,MATCH(G25,'Team Declaration'!$B$6:$B$17,0),MATCH(J29,'Team Declaration'!$C$4:$BE$4,0)))</f>
        <v>Dave Mercer</v>
      </c>
      <c r="I29" s="133" t="str">
        <f aca="false">IF(J29=0,"",INDEX('Team Declaration'!$C$4:$BF$34,31,MATCH(J29,'Team Declaration'!$C$4:$BF$4,0)))</f>
        <v>ERAC</v>
      </c>
      <c r="J29" s="134" t="s">
        <v>18</v>
      </c>
      <c r="K29" s="137" t="n">
        <v>65.8</v>
      </c>
      <c r="L29" s="130" t="n">
        <f aca="false">$S29</f>
        <v>3</v>
      </c>
      <c r="M29" s="124"/>
      <c r="N29" s="132" t="str">
        <f aca="false">IF(P29=0,"",INDEX('Team Declaration'!$C$6:$BE$17,MATCH(M25,'Team Declaration'!$B$6:$B$17,0),MATCH(P29,'Team Declaration'!$C$4:$BE$4,0)))</f>
        <v>Shawn Buck</v>
      </c>
      <c r="O29" s="133" t="str">
        <f aca="false">IF(P29=0,"",INDEX('Team Declaration'!$C$4:$BF$34,31,MATCH(P29,'Team Declaration'!$C$4:$BF$4,0)))</f>
        <v>A80</v>
      </c>
      <c r="P29" s="134" t="n">
        <v>10</v>
      </c>
      <c r="Q29" s="137" t="n">
        <v>75.3</v>
      </c>
      <c r="R29" s="130" t="n">
        <f aca="false">$S29</f>
        <v>3</v>
      </c>
      <c r="S29" s="124" t="n">
        <v>3</v>
      </c>
      <c r="T29" s="131" t="n">
        <f aca="false">IF(OR($D29=T$1,$D29=T$2,$D29=T$3,$D29=T$4),$F29,0)+IF(OR($J29=T$1,$J29=T$2,$J29=T$3,$J29=T$4),$L29,0)+IF(OR($P29=T$1,$P29=T$2,$P29=T$3,$P29=T$4),$R29,0)</f>
        <v>3</v>
      </c>
      <c r="U29" s="124" t="n">
        <f aca="false">IF(OR($D29=U$1,$D29=U$2,$D29=U$3,$D29=U$4),$F29,0)+IF(OR($J29=U$1,$J29=U$2,$J29=U$3,$J29=U$4),$L29,0)+IF(OR($P29=U$1,$P29=U$2,$P29=U$3,$P29=U$4),$R29,0)</f>
        <v>3</v>
      </c>
      <c r="V29" s="124" t="n">
        <f aca="false">IF(OR($D29=V$1,$D29=V$2,$D29=V$3,$D29=V$4),$F29,0)+IF(OR($J29=V$1,$J29=V$2,$J29=V$3,$J29=V$4),$L29,0)+IF(OR($P29=V$1,$P29=V$2,$P29=V$3,$P29=V$4),$R29,0)</f>
        <v>3</v>
      </c>
      <c r="W29" s="124" t="n">
        <f aca="false">IF(OR($D29=W$1,$D29=W$2,$D29=W$3,$D29=W$4),$F29,0)+IF(OR($J29=W$1,$J29=W$2,$J29=W$3,$J29=W$4),$L29,0)+IF(OR($P29=W$1,$P29=W$2,$P29=W$3,$P29=W$4),$R29,0)</f>
        <v>0</v>
      </c>
      <c r="X29" s="124" t="n">
        <f aca="false">IF(OR($D29=X$1,$D29=X$2,$D29=X$3,$D29=X$4),$F29,0)+IF(OR($J29=X$1,$J29=X$2,$J29=X$3,$J29=X$4),$L29,0)+IF(OR($P29=X$1,$P29=X$2,$P29=X$3,$P29=X$4),$R29,0)</f>
        <v>0</v>
      </c>
      <c r="Y29" s="124" t="n">
        <f aca="false">IF(OR($D29=Y$1,$D29=Y$2,$D29=Y$3,$D29=Y$4),$F29,0)+IF(OR($J29=Y$1,$J29=Y$2,$J29=Y$3,$J29=Y$4),$L29,0)+IF(OR($P29=Y$1,$P29=Y$2,$P29=Y$3,$P29=Y$4),$R29,0)</f>
        <v>0</v>
      </c>
      <c r="Z29" s="124" t="n">
        <f aca="false">IF(OR($D29=Z$1,$D29=Z$2,$D29=Z$3,$D29=Z$4),$F29,0)+IF(OR($J29=Z$1,$J29=Z$2,$J29=Z$3,$J29=Z$4),$L29,0)+IF(OR($P29=Z$1,$P29=Z$2,$P29=Z$3,$P29=Z$4),$R29,0)</f>
        <v>0</v>
      </c>
      <c r="AA29" s="125"/>
      <c r="AB29" s="120"/>
    </row>
    <row r="30" customFormat="false" ht="12.75" hidden="false" customHeight="false" outlineLevel="0" collapsed="false">
      <c r="A30" s="124"/>
      <c r="B30" s="132" t="str">
        <f aca="false">IF(D30=0,"",INDEX('Team Declaration'!$C$6:$BE$17,MATCH(A25,'Team Declaration'!$B$6:$B$17,0),MATCH(D30,'Team Declaration'!$C$4:$BE$4,0)))</f>
        <v/>
      </c>
      <c r="C30" s="133" t="str">
        <f aca="false">IF(D30=0,"",INDEX('Team Declaration'!$C$4:$BF$34,31,MATCH(D30,'Team Declaration'!$C$4:$BF$4,0)))</f>
        <v/>
      </c>
      <c r="D30" s="134"/>
      <c r="E30" s="137"/>
      <c r="F30" s="130" t="n">
        <f aca="false">$S30</f>
        <v>2</v>
      </c>
      <c r="G30" s="124"/>
      <c r="H30" s="132" t="str">
        <f aca="false">IF(J30=0,"",INDEX('Team Declaration'!$C$6:$BE$17,MATCH(G25,'Team Declaration'!$B$6:$B$17,0),MATCH(J30,'Team Declaration'!$C$4:$BE$4,0)))</f>
        <v/>
      </c>
      <c r="I30" s="133" t="str">
        <f aca="false">IF(J30=0,"",INDEX('Team Declaration'!$C$4:$BF$34,31,MATCH(J30,'Team Declaration'!$C$4:$BF$4,0)))</f>
        <v/>
      </c>
      <c r="J30" s="134"/>
      <c r="K30" s="137"/>
      <c r="L30" s="130" t="n">
        <f aca="false">$S30</f>
        <v>2</v>
      </c>
      <c r="M30" s="124"/>
      <c r="N30" s="132" t="str">
        <f aca="false">IF(P30=0,"",INDEX('Team Declaration'!$C$6:$BE$17,MATCH(M25,'Team Declaration'!$B$6:$B$17,0),MATCH(P30,'Team Declaration'!$C$4:$BE$4,0)))</f>
        <v/>
      </c>
      <c r="O30" s="133" t="str">
        <f aca="false">IF(P30=0,"",INDEX('Team Declaration'!$C$4:$BF$34,31,MATCH(P30,'Team Declaration'!$C$4:$BF$4,0)))</f>
        <v/>
      </c>
      <c r="P30" s="134"/>
      <c r="Q30" s="137"/>
      <c r="R30" s="130" t="n">
        <f aca="false">$S30</f>
        <v>2</v>
      </c>
      <c r="S30" s="124" t="n">
        <v>2</v>
      </c>
      <c r="T30" s="131" t="n">
        <f aca="false">IF(OR($D30=T$1,$D30=T$2,$D30=T$3,$D30=T$4),$F30,0)+IF(OR($J30=T$1,$J30=T$2,$J30=T$3,$J30=T$4),$L30,0)+IF(OR($P30=T$1,$P30=T$2,$P30=T$3,$P30=T$4),$R30,0)</f>
        <v>0</v>
      </c>
      <c r="U30" s="124" t="n">
        <f aca="false">IF(OR($D30=U$1,$D30=U$2,$D30=U$3,$D30=U$4),$F30,0)+IF(OR($J30=U$1,$J30=U$2,$J30=U$3,$J30=U$4),$L30,0)+IF(OR($P30=U$1,$P30=U$2,$P30=U$3,$P30=U$4),$R30,0)</f>
        <v>0</v>
      </c>
      <c r="V30" s="124" t="n">
        <f aca="false">IF(OR($D30=V$1,$D30=V$2,$D30=V$3,$D30=V$4),$F30,0)+IF(OR($J30=V$1,$J30=V$2,$J30=V$3,$J30=V$4),$L30,0)+IF(OR($P30=V$1,$P30=V$2,$P30=V$3,$P30=V$4),$R30,0)</f>
        <v>0</v>
      </c>
      <c r="W30" s="124" t="n">
        <f aca="false">IF(OR($D30=W$1,$D30=W$2,$D30=W$3,$D30=W$4),$F30,0)+IF(OR($J30=W$1,$J30=W$2,$J30=W$3,$J30=W$4),$L30,0)+IF(OR($P30=W$1,$P30=W$2,$P30=W$3,$P30=W$4),$R30,0)</f>
        <v>0</v>
      </c>
      <c r="X30" s="124" t="n">
        <f aca="false">IF(OR($D30=X$1,$D30=X$2,$D30=X$3,$D30=X$4),$F30,0)+IF(OR($J30=X$1,$J30=X$2,$J30=X$3,$J30=X$4),$L30,0)+IF(OR($P30=X$1,$P30=X$2,$P30=X$3,$P30=X$4),$R30,0)</f>
        <v>0</v>
      </c>
      <c r="Y30" s="124" t="n">
        <f aca="false">IF(OR($D30=Y$1,$D30=Y$2,$D30=Y$3,$D30=Y$4),$F30,0)+IF(OR($J30=Y$1,$J30=Y$2,$J30=Y$3,$J30=Y$4),$L30,0)+IF(OR($P30=Y$1,$P30=Y$2,$P30=Y$3,$P30=Y$4),$R30,0)</f>
        <v>0</v>
      </c>
      <c r="Z30" s="124" t="n">
        <f aca="false">IF(OR($D30=Z$1,$D30=Z$2,$D30=Z$3,$D30=Z$4),$F30,0)+IF(OR($J30=Z$1,$J30=Z$2,$J30=Z$3,$J30=Z$4),$L30,0)+IF(OR($P30=Z$1,$P30=Z$2,$P30=Z$3,$P30=Z$4),$R30,0)</f>
        <v>0</v>
      </c>
      <c r="AA30" s="125"/>
      <c r="AB30" s="120"/>
    </row>
    <row r="31" customFormat="false" ht="12.75" hidden="false" customHeight="false" outlineLevel="0" collapsed="false">
      <c r="A31" s="124"/>
      <c r="B31" s="132" t="str">
        <f aca="false">IF(D31=0,"",INDEX('Team Declaration'!$C$6:$BE$17,MATCH(A25,'Team Declaration'!$B$6:$B$17,0),MATCH(D31,'Team Declaration'!$C$4:$BE$4,0)))</f>
        <v/>
      </c>
      <c r="C31" s="133" t="str">
        <f aca="false">IF(D31=0,"",INDEX('Team Declaration'!$C$4:$BF$34,31,MATCH(D31,'Team Declaration'!$C$4:$BF$4,0)))</f>
        <v/>
      </c>
      <c r="D31" s="134"/>
      <c r="E31" s="137"/>
      <c r="F31" s="130" t="n">
        <f aca="false">$S31</f>
        <v>1</v>
      </c>
      <c r="G31" s="124"/>
      <c r="H31" s="132" t="str">
        <f aca="false">IF(J31=0,"",INDEX('Team Declaration'!$C$6:$BE$17,MATCH(G25,'Team Declaration'!$B$6:$B$17,0),MATCH(J31,'Team Declaration'!$C$4:$BE$4,0)))</f>
        <v/>
      </c>
      <c r="I31" s="133" t="str">
        <f aca="false">IF(J31=0,"",INDEX('Team Declaration'!$C$4:$BF$34,31,MATCH(J31,'Team Declaration'!$C$4:$BF$4,0)))</f>
        <v/>
      </c>
      <c r="J31" s="134"/>
      <c r="K31" s="137"/>
      <c r="L31" s="130" t="n">
        <f aca="false">$S31</f>
        <v>1</v>
      </c>
      <c r="M31" s="124"/>
      <c r="N31" s="132" t="str">
        <f aca="false">IF(P31=0,"",INDEX('Team Declaration'!$C$6:$BE$17,MATCH(M25,'Team Declaration'!$B$6:$B$17,0),MATCH(P31,'Team Declaration'!$C$4:$BE$4,0)))</f>
        <v/>
      </c>
      <c r="O31" s="133" t="str">
        <f aca="false">IF(P31=0,"",INDEX('Team Declaration'!$C$4:$BF$34,31,MATCH(P31,'Team Declaration'!$C$4:$BF$4,0)))</f>
        <v/>
      </c>
      <c r="P31" s="134"/>
      <c r="Q31" s="137"/>
      <c r="R31" s="130" t="n">
        <f aca="false">$S31</f>
        <v>1</v>
      </c>
      <c r="S31" s="124" t="n">
        <v>1</v>
      </c>
      <c r="T31" s="131" t="n">
        <f aca="false">IF(OR($D31=T$1,$D31=T$2,$D31=T$3,$D31=T$4),$F31,0)+IF(OR($J31=T$1,$J31=T$2,$J31=T$3,$J31=T$4),$L31,0)+IF(OR($P31=T$1,$P31=T$2,$P31=T$3,$P31=T$4),$R31,0)</f>
        <v>0</v>
      </c>
      <c r="U31" s="124" t="n">
        <f aca="false">IF(OR($D31=U$1,$D31=U$2,$D31=U$3,$D31=U$4),$F31,0)+IF(OR($J31=U$1,$J31=U$2,$J31=U$3,$J31=U$4),$L31,0)+IF(OR($P31=U$1,$P31=U$2,$P31=U$3,$P31=U$4),$R31,0)</f>
        <v>0</v>
      </c>
      <c r="V31" s="124" t="n">
        <f aca="false">IF(OR($D31=V$1,$D31=V$2,$D31=V$3,$D31=V$4),$F31,0)+IF(OR($J31=V$1,$J31=V$2,$J31=V$3,$J31=V$4),$L31,0)+IF(OR($P31=V$1,$P31=V$2,$P31=V$3,$P31=V$4),$R31,0)</f>
        <v>0</v>
      </c>
      <c r="W31" s="124" t="n">
        <f aca="false">IF(OR($D31=W$1,$D31=W$2,$D31=W$3,$D31=W$4),$F31,0)+IF(OR($J31=W$1,$J31=W$2,$J31=W$3,$J31=W$4),$L31,0)+IF(OR($P31=W$1,$P31=W$2,$P31=W$3,$P31=W$4),$R31,0)</f>
        <v>0</v>
      </c>
      <c r="X31" s="124" t="n">
        <f aca="false">IF(OR($D31=X$1,$D31=X$2,$D31=X$3,$D31=X$4),$F31,0)+IF(OR($J31=X$1,$J31=X$2,$J31=X$3,$J31=X$4),$L31,0)+IF(OR($P31=X$1,$P31=X$2,$P31=X$3,$P31=X$4),$R31,0)</f>
        <v>0</v>
      </c>
      <c r="Y31" s="124" t="n">
        <f aca="false">IF(OR($D31=Y$1,$D31=Y$2,$D31=Y$3,$D31=Y$4),$F31,0)+IF(OR($J31=Y$1,$J31=Y$2,$J31=Y$3,$J31=Y$4),$L31,0)+IF(OR($P31=Y$1,$P31=Y$2,$P31=Y$3,$P31=Y$4),$R31,0)</f>
        <v>0</v>
      </c>
      <c r="Z31" s="124" t="n">
        <f aca="false">IF(OR($D31=Z$1,$D31=Z$2,$D31=Z$3,$D31=Z$4),$F31,0)+IF(OR($J31=Z$1,$J31=Z$2,$J31=Z$3,$J31=Z$4),$L31,0)+IF(OR($P31=Z$1,$P31=Z$2,$P31=Z$3,$P31=Z$4),$R31,0)</f>
        <v>0</v>
      </c>
      <c r="AA31" s="125"/>
      <c r="AB31" s="120"/>
    </row>
    <row r="32" customFormat="false" ht="12.75" hidden="false" customHeight="false" outlineLevel="0" collapsed="false">
      <c r="A32" s="127" t="str">
        <f aca="false">'Team Declaration'!$B13</f>
        <v>1000m Walk</v>
      </c>
      <c r="B32" s="129"/>
      <c r="C32" s="129" t="s">
        <v>11</v>
      </c>
      <c r="D32" s="129"/>
      <c r="E32" s="129"/>
      <c r="F32" s="130" t="n">
        <f aca="false">$S32</f>
        <v>0</v>
      </c>
      <c r="G32" s="127" t="str">
        <f aca="false">'Team Declaration'!$B13</f>
        <v>1000m Walk</v>
      </c>
      <c r="H32" s="129"/>
      <c r="I32" s="129" t="s">
        <v>13</v>
      </c>
      <c r="J32" s="129"/>
      <c r="K32" s="129"/>
      <c r="L32" s="130" t="n">
        <f aca="false">$S32</f>
        <v>0</v>
      </c>
      <c r="M32" s="127" t="str">
        <f aca="false">'Team Declaration'!$B13</f>
        <v>1000m Walk</v>
      </c>
      <c r="N32" s="129"/>
      <c r="O32" s="129" t="s">
        <v>26</v>
      </c>
      <c r="P32" s="129"/>
      <c r="Q32" s="129"/>
      <c r="R32" s="130" t="n">
        <f aca="false">$S32</f>
        <v>0</v>
      </c>
      <c r="S32" s="124"/>
      <c r="T32" s="131" t="n">
        <f aca="false">IF(OR($D32=T$1,$D32=T$2,$D32=T$3,$D32=T$4),$F32,0)+IF(OR($J32=T$1,$J32=T$2,$J32=T$3,$J32=T$4),$L32,0)+IF(OR($P32=T$1,$P32=T$2,$P32=T$3,$P32=T$4),$R32,0)</f>
        <v>0</v>
      </c>
      <c r="U32" s="124" t="n">
        <f aca="false">IF(OR($D32=U$1,$D32=U$2,$D32=U$3,$D32=U$4),$F32,0)+IF(OR($J32=U$1,$J32=U$2,$J32=U$3,$J32=U$4),$L32,0)+IF(OR($P32=U$1,$P32=U$2,$P32=U$3,$P32=U$4),$R32,0)</f>
        <v>0</v>
      </c>
      <c r="V32" s="124" t="n">
        <f aca="false">IF(OR($D32=V$1,$D32=V$2,$D32=V$3,$D32=V$4),$F32,0)+IF(OR($J32=V$1,$J32=V$2,$J32=V$3,$J32=V$4),$L32,0)+IF(OR($P32=V$1,$P32=V$2,$P32=V$3,$P32=V$4),$R32,0)</f>
        <v>0</v>
      </c>
      <c r="W32" s="124" t="n">
        <f aca="false">IF(OR($D32=W$1,$D32=W$2,$D32=W$3,$D32=W$4),$F32,0)+IF(OR($J32=W$1,$J32=W$2,$J32=W$3,$J32=W$4),$L32,0)+IF(OR($P32=W$1,$P32=W$2,$P32=W$3,$P32=W$4),$R32,0)</f>
        <v>0</v>
      </c>
      <c r="X32" s="124" t="n">
        <f aca="false">IF(OR($D32=X$1,$D32=X$2,$D32=X$3,$D32=X$4),$F32,0)+IF(OR($J32=X$1,$J32=X$2,$J32=X$3,$J32=X$4),$L32,0)+IF(OR($P32=X$1,$P32=X$2,$P32=X$3,$P32=X$4),$R32,0)</f>
        <v>0</v>
      </c>
      <c r="Y32" s="124" t="n">
        <f aca="false">IF(OR($D32=Y$1,$D32=Y$2,$D32=Y$3,$D32=Y$4),$F32,0)+IF(OR($J32=Y$1,$J32=Y$2,$J32=Y$3,$J32=Y$4),$L32,0)+IF(OR($P32=Y$1,$P32=Y$2,$P32=Y$3,$P32=Y$4),$R32,0)</f>
        <v>0</v>
      </c>
      <c r="Z32" s="124" t="n">
        <f aca="false">IF(OR($D32=Z$1,$D32=Z$2,$D32=Z$3,$D32=Z$4),$F32,0)+IF(OR($J32=Z$1,$J32=Z$2,$J32=Z$3,$J32=Z$4),$L32,0)+IF(OR($P32=Z$1,$P32=Z$2,$P32=Z$3,$P32=Z$4),$R32,0)</f>
        <v>0</v>
      </c>
      <c r="AA32" s="125"/>
      <c r="AB32" s="120"/>
    </row>
    <row r="33" customFormat="false" ht="12.75" hidden="false" customHeight="false" outlineLevel="0" collapsed="false">
      <c r="A33" s="124"/>
      <c r="B33" s="132" t="str">
        <f aca="false">IF(D33=0,"",INDEX('Team Declaration'!$C$6:$BE$17,MATCH(A32,'Team Declaration'!$B$6:$B$17,0),MATCH(D33,'Team Declaration'!$C$4:$BE$4,0)))</f>
        <v>Dave Mercer</v>
      </c>
      <c r="C33" s="133" t="str">
        <f aca="false">IF(D33=0,"",INDEX('Team Declaration'!$C$4:$BF$34,31,MATCH(D33,'Team Declaration'!$C$4:$BF$4,0)))</f>
        <v>ERAC</v>
      </c>
      <c r="D33" s="134" t="s">
        <v>17</v>
      </c>
      <c r="E33" s="137" t="s">
        <v>151</v>
      </c>
      <c r="F33" s="130" t="n">
        <f aca="false">$S33</f>
        <v>6</v>
      </c>
      <c r="G33" s="124"/>
      <c r="H33" s="132" t="str">
        <f aca="false">IF(J33=0,"",INDEX('Team Declaration'!$C$6:$BE$17,MATCH(G32,'Team Declaration'!$B$6:$B$17,0),MATCH(J33,'Team Declaration'!$C$4:$BE$4,0)))</f>
        <v>Barry Morris</v>
      </c>
      <c r="I33" s="133" t="str">
        <f aca="false">IF(J33=0,"",INDEX('Team Declaration'!$C$4:$BF$34,31,MATCH(J33,'Team Declaration'!$C$4:$BF$4,0)))</f>
        <v>ERAC</v>
      </c>
      <c r="J33" s="134" t="s">
        <v>18</v>
      </c>
      <c r="K33" s="137" t="s">
        <v>152</v>
      </c>
      <c r="L33" s="130" t="n">
        <f aca="false">$S33</f>
        <v>6</v>
      </c>
      <c r="M33" s="124"/>
      <c r="N33" s="132" t="str">
        <f aca="false">IF(P33=0,"",INDEX('Team Declaration'!$C$6:$BE$17,MATCH(M32,'Team Declaration'!$B$6:$B$17,0),MATCH(P33,'Team Declaration'!$C$4:$BE$4,0)))</f>
        <v>Andy Payne</v>
      </c>
      <c r="O33" s="133" t="str">
        <f aca="false">IF(P33=0,"",INDEX('Team Declaration'!$C$4:$BF$34,31,MATCH(P33,'Team Declaration'!$C$4:$BF$4,0)))</f>
        <v>ERAC</v>
      </c>
      <c r="P33" s="134" t="n">
        <v>14</v>
      </c>
      <c r="Q33" s="137" t="s">
        <v>153</v>
      </c>
      <c r="R33" s="130" t="n">
        <f aca="false">$S33</f>
        <v>6</v>
      </c>
      <c r="S33" s="124" t="n">
        <v>6</v>
      </c>
      <c r="T33" s="131" t="n">
        <f aca="false">IF(OR($D33=T$1,$D33=T$2,$D33=T$3,$D33=T$4),$F33,0)+IF(OR($J33=T$1,$J33=T$2,$J33=T$3,$J33=T$4),$L33,0)+IF(OR($P33=T$1,$P33=T$2,$P33=T$3,$P33=T$4),$R33,0)</f>
        <v>0</v>
      </c>
      <c r="U33" s="124" t="n">
        <f aca="false">IF(OR($D33=U$1,$D33=U$2,$D33=U$3,$D33=U$4),$F33,0)+IF(OR($J33=U$1,$J33=U$2,$J33=U$3,$J33=U$4),$L33,0)+IF(OR($P33=U$1,$P33=U$2,$P33=U$3,$P33=U$4),$R33,0)</f>
        <v>0</v>
      </c>
      <c r="V33" s="124" t="n">
        <f aca="false">IF(OR($D33=V$1,$D33=V$2,$D33=V$3,$D33=V$4),$F33,0)+IF(OR($J33=V$1,$J33=V$2,$J33=V$3,$J33=V$4),$L33,0)+IF(OR($P33=V$1,$P33=V$2,$P33=V$3,$P33=V$4),$R33,0)</f>
        <v>18</v>
      </c>
      <c r="W33" s="124" t="n">
        <f aca="false">IF(OR($D33=W$1,$D33=W$2,$D33=W$3,$D33=W$4),$F33,0)+IF(OR($J33=W$1,$J33=W$2,$J33=W$3,$J33=W$4),$L33,0)+IF(OR($P33=W$1,$P33=W$2,$P33=W$3,$P33=W$4),$R33,0)</f>
        <v>0</v>
      </c>
      <c r="X33" s="124" t="n">
        <f aca="false">IF(OR($D33=X$1,$D33=X$2,$D33=X$3,$D33=X$4),$F33,0)+IF(OR($J33=X$1,$J33=X$2,$J33=X$3,$J33=X$4),$L33,0)+IF(OR($P33=X$1,$P33=X$2,$P33=X$3,$P33=X$4),$R33,0)</f>
        <v>0</v>
      </c>
      <c r="Y33" s="124" t="n">
        <f aca="false">IF(OR($D33=Y$1,$D33=Y$2,$D33=Y$3,$D33=Y$4),$F33,0)+IF(OR($J33=Y$1,$J33=Y$2,$J33=Y$3,$J33=Y$4),$L33,0)+IF(OR($P33=Y$1,$P33=Y$2,$P33=Y$3,$P33=Y$4),$R33,0)</f>
        <v>0</v>
      </c>
      <c r="Z33" s="124" t="n">
        <f aca="false">IF(OR($D33=Z$1,$D33=Z$2,$D33=Z$3,$D33=Z$4),$F33,0)+IF(OR($J33=Z$1,$J33=Z$2,$J33=Z$3,$J33=Z$4),$L33,0)+IF(OR($P33=Z$1,$P33=Z$2,$P33=Z$3,$P33=Z$4),$R33,0)</f>
        <v>0</v>
      </c>
      <c r="AA33" s="125"/>
      <c r="AB33" s="120"/>
    </row>
    <row r="34" customFormat="false" ht="12.75" hidden="false" customHeight="false" outlineLevel="0" collapsed="false">
      <c r="A34" s="124"/>
      <c r="B34" s="132" t="str">
        <f aca="false">IF(D34=0,"",INDEX('Team Declaration'!$C$6:$BE$17,MATCH(A32,'Team Declaration'!$B$6:$B$17,0),MATCH(D34,'Team Declaration'!$C$4:$BE$4,0)))</f>
        <v/>
      </c>
      <c r="C34" s="133" t="str">
        <f aca="false">IF(D34=0,"",INDEX('Team Declaration'!$C$4:$BF$34,31,MATCH(D34,'Team Declaration'!$C$4:$BF$4,0)))</f>
        <v/>
      </c>
      <c r="D34" s="134"/>
      <c r="E34" s="137"/>
      <c r="F34" s="130" t="n">
        <f aca="false">$S34</f>
        <v>5</v>
      </c>
      <c r="G34" s="124"/>
      <c r="H34" s="132" t="str">
        <f aca="false">IF(J34=0,"",INDEX('Team Declaration'!$C$6:$BE$17,MATCH(G32,'Team Declaration'!$B$6:$B$17,0),MATCH(J34,'Team Declaration'!$C$4:$BE$4,0)))</f>
        <v/>
      </c>
      <c r="I34" s="133" t="str">
        <f aca="false">IF(J34=0,"",INDEX('Team Declaration'!$C$4:$BF$34,31,MATCH(J34,'Team Declaration'!$C$4:$BF$4,0)))</f>
        <v/>
      </c>
      <c r="J34" s="134"/>
      <c r="K34" s="137"/>
      <c r="L34" s="130" t="n">
        <f aca="false">$S34</f>
        <v>5</v>
      </c>
      <c r="M34" s="124"/>
      <c r="N34" s="132" t="str">
        <f aca="false">IF(P34=0,"",INDEX('Team Declaration'!$C$6:$BE$17,MATCH(M32,'Team Declaration'!$B$6:$B$17,0),MATCH(P34,'Team Declaration'!$C$4:$BE$4,0)))</f>
        <v>Mike Ellis-Martin</v>
      </c>
      <c r="O34" s="133" t="str">
        <f aca="false">IF(P34=0,"",INDEX('Team Declaration'!$C$4:$BF$34,31,MATCH(P34,'Team Declaration'!$C$4:$BF$4,0)))</f>
        <v>B&amp;H</v>
      </c>
      <c r="P34" s="134" t="n">
        <v>11</v>
      </c>
      <c r="Q34" s="137" t="s">
        <v>154</v>
      </c>
      <c r="R34" s="130" t="n">
        <f aca="false">$S34</f>
        <v>5</v>
      </c>
      <c r="S34" s="124" t="n">
        <v>5</v>
      </c>
      <c r="T34" s="131" t="n">
        <f aca="false">IF(OR($D34=T$1,$D34=T$2,$D34=T$3,$D34=T$4),$F34,0)+IF(OR($J34=T$1,$J34=T$2,$J34=T$3,$J34=T$4),$L34,0)+IF(OR($P34=T$1,$P34=T$2,$P34=T$3,$P34=T$4),$R34,0)</f>
        <v>0</v>
      </c>
      <c r="U34" s="124" t="n">
        <f aca="false">IF(OR($D34=U$1,$D34=U$2,$D34=U$3,$D34=U$4),$F34,0)+IF(OR($J34=U$1,$J34=U$2,$J34=U$3,$J34=U$4),$L34,0)+IF(OR($P34=U$1,$P34=U$2,$P34=U$3,$P34=U$4),$R34,0)</f>
        <v>5</v>
      </c>
      <c r="V34" s="124" t="n">
        <f aca="false">IF(OR($D34=V$1,$D34=V$2,$D34=V$3,$D34=V$4),$F34,0)+IF(OR($J34=V$1,$J34=V$2,$J34=V$3,$J34=V$4),$L34,0)+IF(OR($P34=V$1,$P34=V$2,$P34=V$3,$P34=V$4),$R34,0)</f>
        <v>0</v>
      </c>
      <c r="W34" s="124" t="n">
        <f aca="false">IF(OR($D34=W$1,$D34=W$2,$D34=W$3,$D34=W$4),$F34,0)+IF(OR($J34=W$1,$J34=W$2,$J34=W$3,$J34=W$4),$L34,0)+IF(OR($P34=W$1,$P34=W$2,$P34=W$3,$P34=W$4),$R34,0)</f>
        <v>0</v>
      </c>
      <c r="X34" s="124" t="n">
        <f aca="false">IF(OR($D34=X$1,$D34=X$2,$D34=X$3,$D34=X$4),$F34,0)+IF(OR($J34=X$1,$J34=X$2,$J34=X$3,$J34=X$4),$L34,0)+IF(OR($P34=X$1,$P34=X$2,$P34=X$3,$P34=X$4),$R34,0)</f>
        <v>0</v>
      </c>
      <c r="Y34" s="124" t="n">
        <f aca="false">IF(OR($D34=Y$1,$D34=Y$2,$D34=Y$3,$D34=Y$4),$F34,0)+IF(OR($J34=Y$1,$J34=Y$2,$J34=Y$3,$J34=Y$4),$L34,0)+IF(OR($P34=Y$1,$P34=Y$2,$P34=Y$3,$P34=Y$4),$R34,0)</f>
        <v>0</v>
      </c>
      <c r="Z34" s="124" t="n">
        <f aca="false">IF(OR($D34=Z$1,$D34=Z$2,$D34=Z$3,$D34=Z$4),$F34,0)+IF(OR($J34=Z$1,$J34=Z$2,$J34=Z$3,$J34=Z$4),$L34,0)+IF(OR($P34=Z$1,$P34=Z$2,$P34=Z$3,$P34=Z$4),$R34,0)</f>
        <v>0</v>
      </c>
      <c r="AA34" s="125"/>
      <c r="AB34" s="120"/>
    </row>
    <row r="35" customFormat="false" ht="12.75" hidden="false" customHeight="false" outlineLevel="0" collapsed="false">
      <c r="A35" s="124"/>
      <c r="B35" s="132" t="str">
        <f aca="false">IF(D35=0,"",INDEX('Team Declaration'!$C$6:$BE$17,MATCH(A32,'Team Declaration'!$B$6:$B$17,0),MATCH(D35,'Team Declaration'!$C$4:$BE$4,0)))</f>
        <v/>
      </c>
      <c r="C35" s="133" t="str">
        <f aca="false">IF(D35=0,"",INDEX('Team Declaration'!$C$4:$BF$34,31,MATCH(D35,'Team Declaration'!$C$4:$BF$4,0)))</f>
        <v/>
      </c>
      <c r="D35" s="134"/>
      <c r="E35" s="137"/>
      <c r="F35" s="130" t="n">
        <f aca="false">$S35</f>
        <v>4</v>
      </c>
      <c r="G35" s="124"/>
      <c r="H35" s="132" t="str">
        <f aca="false">IF(J35=0,"",INDEX('Team Declaration'!$C$6:$BE$17,MATCH(G32,'Team Declaration'!$B$6:$B$17,0),MATCH(J35,'Team Declaration'!$C$4:$BE$4,0)))</f>
        <v/>
      </c>
      <c r="I35" s="133" t="str">
        <f aca="false">IF(J35=0,"",INDEX('Team Declaration'!$C$4:$BF$34,31,MATCH(J35,'Team Declaration'!$C$4:$BF$4,0)))</f>
        <v/>
      </c>
      <c r="J35" s="134"/>
      <c r="K35" s="137"/>
      <c r="L35" s="130" t="n">
        <f aca="false">$S35</f>
        <v>4</v>
      </c>
      <c r="M35" s="124"/>
      <c r="N35" s="132" t="str">
        <f aca="false">IF(P35=0,"",INDEX('Team Declaration'!$C$6:$BE$17,MATCH(M32,'Team Declaration'!$B$6:$B$17,0),MATCH(P35,'Team Declaration'!$C$4:$BE$4,0)))</f>
        <v/>
      </c>
      <c r="O35" s="133" t="str">
        <f aca="false">IF(P35=0,"",INDEX('Team Declaration'!$C$4:$BF$34,31,MATCH(P35,'Team Declaration'!$C$4:$BF$4,0)))</f>
        <v/>
      </c>
      <c r="P35" s="134"/>
      <c r="Q35" s="137"/>
      <c r="R35" s="130" t="n">
        <f aca="false">$S35</f>
        <v>4</v>
      </c>
      <c r="S35" s="124" t="n">
        <v>4</v>
      </c>
      <c r="T35" s="131" t="n">
        <f aca="false">IF(OR($D35=T$1,$D35=T$2,$D35=T$3,$D35=T$4),$F35,0)+IF(OR($J35=T$1,$J35=T$2,$J35=T$3,$J35=T$4),$L35,0)+IF(OR($P35=T$1,$P35=T$2,$P35=T$3,$P35=T$4),$R35,0)</f>
        <v>0</v>
      </c>
      <c r="U35" s="124" t="n">
        <f aca="false">IF(OR($D35=U$1,$D35=U$2,$D35=U$3,$D35=U$4),$F35,0)+IF(OR($J35=U$1,$J35=U$2,$J35=U$3,$J35=U$4),$L35,0)+IF(OR($P35=U$1,$P35=U$2,$P35=U$3,$P35=U$4),$R35,0)</f>
        <v>0</v>
      </c>
      <c r="V35" s="124" t="n">
        <f aca="false">IF(OR($D35=V$1,$D35=V$2,$D35=V$3,$D35=V$4),$F35,0)+IF(OR($J35=V$1,$J35=V$2,$J35=V$3,$J35=V$4),$L35,0)+IF(OR($P35=V$1,$P35=V$2,$P35=V$3,$P35=V$4),$R35,0)</f>
        <v>0</v>
      </c>
      <c r="W35" s="124" t="n">
        <f aca="false">IF(OR($D35=W$1,$D35=W$2,$D35=W$3,$D35=W$4),$F35,0)+IF(OR($J35=W$1,$J35=W$2,$J35=W$3,$J35=W$4),$L35,0)+IF(OR($P35=W$1,$P35=W$2,$P35=W$3,$P35=W$4),$R35,0)</f>
        <v>0</v>
      </c>
      <c r="X35" s="124" t="n">
        <f aca="false">IF(OR($D35=X$1,$D35=X$2,$D35=X$3,$D35=X$4),$F35,0)+IF(OR($J35=X$1,$J35=X$2,$J35=X$3,$J35=X$4),$L35,0)+IF(OR($P35=X$1,$P35=X$2,$P35=X$3,$P35=X$4),$R35,0)</f>
        <v>0</v>
      </c>
      <c r="Y35" s="124" t="n">
        <f aca="false">IF(OR($D35=Y$1,$D35=Y$2,$D35=Y$3,$D35=Y$4),$F35,0)+IF(OR($J35=Y$1,$J35=Y$2,$J35=Y$3,$J35=Y$4),$L35,0)+IF(OR($P35=Y$1,$P35=Y$2,$P35=Y$3,$P35=Y$4),$R35,0)</f>
        <v>0</v>
      </c>
      <c r="Z35" s="124" t="n">
        <f aca="false">IF(OR($D35=Z$1,$D35=Z$2,$D35=Z$3,$D35=Z$4),$F35,0)+IF(OR($J35=Z$1,$J35=Z$2,$J35=Z$3,$J35=Z$4),$L35,0)+IF(OR($P35=Z$1,$P35=Z$2,$P35=Z$3,$P35=Z$4),$R35,0)</f>
        <v>0</v>
      </c>
      <c r="AA35" s="125"/>
      <c r="AB35" s="120"/>
    </row>
    <row r="36" customFormat="false" ht="12.75" hidden="false" customHeight="false" outlineLevel="0" collapsed="false">
      <c r="A36" s="124"/>
      <c r="B36" s="132" t="str">
        <f aca="false">IF(D36=0,"",INDEX('Team Declaration'!$C$6:$BE$17,MATCH(A32,'Team Declaration'!$B$6:$B$17,0),MATCH(D36,'Team Declaration'!$C$4:$BE$4,0)))</f>
        <v/>
      </c>
      <c r="C36" s="133" t="str">
        <f aca="false">IF(D36=0,"",INDEX('Team Declaration'!$C$4:$BF$34,31,MATCH(D36,'Team Declaration'!$C$4:$BF$4,0)))</f>
        <v/>
      </c>
      <c r="D36" s="134"/>
      <c r="E36" s="137"/>
      <c r="F36" s="130" t="n">
        <f aca="false">$S36</f>
        <v>3</v>
      </c>
      <c r="G36" s="124"/>
      <c r="H36" s="132" t="str">
        <f aca="false">IF(J36=0,"",INDEX('Team Declaration'!$C$6:$BE$17,MATCH(G32,'Team Declaration'!$B$6:$B$17,0),MATCH(J36,'Team Declaration'!$C$4:$BE$4,0)))</f>
        <v/>
      </c>
      <c r="I36" s="133" t="str">
        <f aca="false">IF(J36=0,"",INDEX('Team Declaration'!$C$4:$BF$34,31,MATCH(J36,'Team Declaration'!$C$4:$BF$4,0)))</f>
        <v/>
      </c>
      <c r="J36" s="134"/>
      <c r="K36" s="137"/>
      <c r="L36" s="130" t="n">
        <f aca="false">$S36</f>
        <v>3</v>
      </c>
      <c r="M36" s="124"/>
      <c r="N36" s="132" t="str">
        <f aca="false">IF(P36=0,"",INDEX('Team Declaration'!$C$6:$BE$17,MATCH(M32,'Team Declaration'!$B$6:$B$17,0),MATCH(P36,'Team Declaration'!$C$4:$BE$4,0)))</f>
        <v/>
      </c>
      <c r="O36" s="133" t="str">
        <f aca="false">IF(P36=0,"",INDEX('Team Declaration'!$C$4:$BF$34,31,MATCH(P36,'Team Declaration'!$C$4:$BF$4,0)))</f>
        <v/>
      </c>
      <c r="P36" s="134"/>
      <c r="Q36" s="137"/>
      <c r="R36" s="130" t="n">
        <f aca="false">$S36</f>
        <v>3</v>
      </c>
      <c r="S36" s="124" t="n">
        <v>3</v>
      </c>
      <c r="T36" s="131" t="n">
        <f aca="false">IF(OR($D36=T$1,$D36=T$2,$D36=T$3,$D36=T$4),$F36,0)+IF(OR($J36=T$1,$J36=T$2,$J36=T$3,$J36=T$4),$L36,0)+IF(OR($P36=T$1,$P36=T$2,$P36=T$3,$P36=T$4),$R36,0)</f>
        <v>0</v>
      </c>
      <c r="U36" s="124" t="n">
        <f aca="false">IF(OR($D36=U$1,$D36=U$2,$D36=U$3,$D36=U$4),$F36,0)+IF(OR($J36=U$1,$J36=U$2,$J36=U$3,$J36=U$4),$L36,0)+IF(OR($P36=U$1,$P36=U$2,$P36=U$3,$P36=U$4),$R36,0)</f>
        <v>0</v>
      </c>
      <c r="V36" s="124" t="n">
        <f aca="false">IF(OR($D36=V$1,$D36=V$2,$D36=V$3,$D36=V$4),$F36,0)+IF(OR($J36=V$1,$J36=V$2,$J36=V$3,$J36=V$4),$L36,0)+IF(OR($P36=V$1,$P36=V$2,$P36=V$3,$P36=V$4),$R36,0)</f>
        <v>0</v>
      </c>
      <c r="W36" s="124" t="n">
        <f aca="false">IF(OR($D36=W$1,$D36=W$2,$D36=W$3,$D36=W$4),$F36,0)+IF(OR($J36=W$1,$J36=W$2,$J36=W$3,$J36=W$4),$L36,0)+IF(OR($P36=W$1,$P36=W$2,$P36=W$3,$P36=W$4),$R36,0)</f>
        <v>0</v>
      </c>
      <c r="X36" s="124" t="n">
        <f aca="false">IF(OR($D36=X$1,$D36=X$2,$D36=X$3,$D36=X$4),$F36,0)+IF(OR($J36=X$1,$J36=X$2,$J36=X$3,$J36=X$4),$L36,0)+IF(OR($P36=X$1,$P36=X$2,$P36=X$3,$P36=X$4),$R36,0)</f>
        <v>0</v>
      </c>
      <c r="Y36" s="124" t="n">
        <f aca="false">IF(OR($D36=Y$1,$D36=Y$2,$D36=Y$3,$D36=Y$4),$F36,0)+IF(OR($J36=Y$1,$J36=Y$2,$J36=Y$3,$J36=Y$4),$L36,0)+IF(OR($P36=Y$1,$P36=Y$2,$P36=Y$3,$P36=Y$4),$R36,0)</f>
        <v>0</v>
      </c>
      <c r="Z36" s="124" t="n">
        <f aca="false">IF(OR($D36=Z$1,$D36=Z$2,$D36=Z$3,$D36=Z$4),$F36,0)+IF(OR($J36=Z$1,$J36=Z$2,$J36=Z$3,$J36=Z$4),$L36,0)+IF(OR($P36=Z$1,$P36=Z$2,$P36=Z$3,$P36=Z$4),$R36,0)</f>
        <v>0</v>
      </c>
      <c r="AA36" s="125"/>
      <c r="AB36" s="120"/>
    </row>
    <row r="37" customFormat="false" ht="12.75" hidden="false" customHeight="false" outlineLevel="0" collapsed="false">
      <c r="A37" s="124"/>
      <c r="B37" s="132" t="str">
        <f aca="false">IF(D37=0,"",INDEX('Team Declaration'!$C$6:$BE$17,MATCH(A32,'Team Declaration'!$B$6:$B$17,0),MATCH(D37,'Team Declaration'!$C$4:$BE$4,0)))</f>
        <v/>
      </c>
      <c r="C37" s="133" t="str">
        <f aca="false">IF(D37=0,"",INDEX('Team Declaration'!$C$4:$BF$34,31,MATCH(D37,'Team Declaration'!$C$4:$BF$4,0)))</f>
        <v/>
      </c>
      <c r="D37" s="134"/>
      <c r="E37" s="137"/>
      <c r="F37" s="130" t="n">
        <f aca="false">$S37</f>
        <v>2</v>
      </c>
      <c r="G37" s="124"/>
      <c r="H37" s="132" t="str">
        <f aca="false">IF(J37=0,"",INDEX('Team Declaration'!$C$6:$BE$17,MATCH(G32,'Team Declaration'!$B$6:$B$17,0),MATCH(J37,'Team Declaration'!$C$4:$BE$4,0)))</f>
        <v/>
      </c>
      <c r="I37" s="133" t="str">
        <f aca="false">IF(J37=0,"",INDEX('Team Declaration'!$C$4:$BF$34,31,MATCH(J37,'Team Declaration'!$C$4:$BF$4,0)))</f>
        <v/>
      </c>
      <c r="J37" s="134"/>
      <c r="K37" s="137"/>
      <c r="L37" s="130" t="n">
        <f aca="false">$S37</f>
        <v>2</v>
      </c>
      <c r="M37" s="124"/>
      <c r="N37" s="132" t="str">
        <f aca="false">IF(P37=0,"",INDEX('Team Declaration'!$C$6:$BE$17,MATCH(M32,'Team Declaration'!$B$6:$B$17,0),MATCH(P37,'Team Declaration'!$C$4:$BE$4,0)))</f>
        <v/>
      </c>
      <c r="O37" s="133" t="str">
        <f aca="false">IF(P37=0,"",INDEX('Team Declaration'!$C$4:$BF$34,31,MATCH(P37,'Team Declaration'!$C$4:$BF$4,0)))</f>
        <v/>
      </c>
      <c r="P37" s="134"/>
      <c r="Q37" s="137"/>
      <c r="R37" s="130" t="n">
        <f aca="false">$S37</f>
        <v>2</v>
      </c>
      <c r="S37" s="124" t="n">
        <v>2</v>
      </c>
      <c r="T37" s="131" t="n">
        <f aca="false">IF(OR($D37=T$1,$D37=T$2,$D37=T$3,$D37=T$4),$F37,0)+IF(OR($J37=T$1,$J37=T$2,$J37=T$3,$J37=T$4),$L37,0)+IF(OR($P37=T$1,$P37=T$2,$P37=T$3,$P37=T$4),$R37,0)</f>
        <v>0</v>
      </c>
      <c r="U37" s="124" t="n">
        <f aca="false">IF(OR($D37=U$1,$D37=U$2,$D37=U$3,$D37=U$4),$F37,0)+IF(OR($J37=U$1,$J37=U$2,$J37=U$3,$J37=U$4),$L37,0)+IF(OR($P37=U$1,$P37=U$2,$P37=U$3,$P37=U$4),$R37,0)</f>
        <v>0</v>
      </c>
      <c r="V37" s="124" t="n">
        <f aca="false">IF(OR($D37=V$1,$D37=V$2,$D37=V$3,$D37=V$4),$F37,0)+IF(OR($J37=V$1,$J37=V$2,$J37=V$3,$J37=V$4),$L37,0)+IF(OR($P37=V$1,$P37=V$2,$P37=V$3,$P37=V$4),$R37,0)</f>
        <v>0</v>
      </c>
      <c r="W37" s="124" t="n">
        <f aca="false">IF(OR($D37=W$1,$D37=W$2,$D37=W$3,$D37=W$4),$F37,0)+IF(OR($J37=W$1,$J37=W$2,$J37=W$3,$J37=W$4),$L37,0)+IF(OR($P37=W$1,$P37=W$2,$P37=W$3,$P37=W$4),$R37,0)</f>
        <v>0</v>
      </c>
      <c r="X37" s="124" t="n">
        <f aca="false">IF(OR($D37=X$1,$D37=X$2,$D37=X$3,$D37=X$4),$F37,0)+IF(OR($J37=X$1,$J37=X$2,$J37=X$3,$J37=X$4),$L37,0)+IF(OR($P37=X$1,$P37=X$2,$P37=X$3,$P37=X$4),$R37,0)</f>
        <v>0</v>
      </c>
      <c r="Y37" s="124" t="n">
        <f aca="false">IF(OR($D37=Y$1,$D37=Y$2,$D37=Y$3,$D37=Y$4),$F37,0)+IF(OR($J37=Y$1,$J37=Y$2,$J37=Y$3,$J37=Y$4),$L37,0)+IF(OR($P37=Y$1,$P37=Y$2,$P37=Y$3,$P37=Y$4),$R37,0)</f>
        <v>0</v>
      </c>
      <c r="Z37" s="124" t="n">
        <f aca="false">IF(OR($D37=Z$1,$D37=Z$2,$D37=Z$3,$D37=Z$4),$F37,0)+IF(OR($J37=Z$1,$J37=Z$2,$J37=Z$3,$J37=Z$4),$L37,0)+IF(OR($P37=Z$1,$P37=Z$2,$P37=Z$3,$P37=Z$4),$R37,0)</f>
        <v>0</v>
      </c>
      <c r="AA37" s="125"/>
      <c r="AB37" s="120"/>
    </row>
    <row r="38" customFormat="false" ht="12.75" hidden="false" customHeight="false" outlineLevel="0" collapsed="false">
      <c r="A38" s="124"/>
      <c r="B38" s="132" t="str">
        <f aca="false">IF(D38=0,"",INDEX('Team Declaration'!$C$6:$BE$17,MATCH(A32,'Team Declaration'!$B$6:$B$17,0),MATCH(D38,'Team Declaration'!$C$4:$BE$4,0)))</f>
        <v/>
      </c>
      <c r="C38" s="133" t="str">
        <f aca="false">IF(D38=0,"",INDEX('Team Declaration'!$C$4:$BF$34,31,MATCH(D38,'Team Declaration'!$C$4:$BF$4,0)))</f>
        <v/>
      </c>
      <c r="D38" s="134"/>
      <c r="E38" s="137"/>
      <c r="F38" s="130" t="n">
        <f aca="false">$S38</f>
        <v>1</v>
      </c>
      <c r="G38" s="124"/>
      <c r="H38" s="132" t="str">
        <f aca="false">IF(J38=0,"",INDEX('Team Declaration'!$C$6:$BE$17,MATCH(G32,'Team Declaration'!$B$6:$B$17,0),MATCH(J38,'Team Declaration'!$C$4:$BE$4,0)))</f>
        <v/>
      </c>
      <c r="I38" s="133" t="str">
        <f aca="false">IF(J38=0,"",INDEX('Team Declaration'!$C$4:$BF$34,31,MATCH(J38,'Team Declaration'!$C$4:$BF$4,0)))</f>
        <v/>
      </c>
      <c r="J38" s="134"/>
      <c r="K38" s="137"/>
      <c r="L38" s="130" t="n">
        <f aca="false">$S38</f>
        <v>1</v>
      </c>
      <c r="M38" s="124"/>
      <c r="N38" s="132" t="str">
        <f aca="false">IF(P38=0,"",INDEX('Team Declaration'!$C$6:$BE$17,MATCH(M32,'Team Declaration'!$B$6:$B$17,0),MATCH(P38,'Team Declaration'!$C$4:$BE$4,0)))</f>
        <v/>
      </c>
      <c r="O38" s="133" t="str">
        <f aca="false">IF(P38=0,"",INDEX('Team Declaration'!$C$4:$BF$34,31,MATCH(P38,'Team Declaration'!$C$4:$BF$4,0)))</f>
        <v/>
      </c>
      <c r="P38" s="134"/>
      <c r="Q38" s="137"/>
      <c r="R38" s="130" t="n">
        <f aca="false">$S38</f>
        <v>1</v>
      </c>
      <c r="S38" s="124" t="n">
        <v>1</v>
      </c>
      <c r="T38" s="131" t="n">
        <f aca="false">IF(OR($D38=T$1,$D38=T$2,$D38=T$3,$D38=T$4),$F38,0)+IF(OR($J38=T$1,$J38=T$2,$J38=T$3,$J38=T$4),$L38,0)+IF(OR($P38=T$1,$P38=T$2,$P38=T$3,$P38=T$4),$R38,0)</f>
        <v>0</v>
      </c>
      <c r="U38" s="124" t="n">
        <f aca="false">IF(OR($D38=U$1,$D38=U$2,$D38=U$3,$D38=U$4),$F38,0)+IF(OR($J38=U$1,$J38=U$2,$J38=U$3,$J38=U$4),$L38,0)+IF(OR($P38=U$1,$P38=U$2,$P38=U$3,$P38=U$4),$R38,0)</f>
        <v>0</v>
      </c>
      <c r="V38" s="124" t="n">
        <f aca="false">IF(OR($D38=V$1,$D38=V$2,$D38=V$3,$D38=V$4),$F38,0)+IF(OR($J38=V$1,$J38=V$2,$J38=V$3,$J38=V$4),$L38,0)+IF(OR($P38=V$1,$P38=V$2,$P38=V$3,$P38=V$4),$R38,0)</f>
        <v>0</v>
      </c>
      <c r="W38" s="124" t="n">
        <f aca="false">IF(OR($D38=W$1,$D38=W$2,$D38=W$3,$D38=W$4),$F38,0)+IF(OR($J38=W$1,$J38=W$2,$J38=W$3,$J38=W$4),$L38,0)+IF(OR($P38=W$1,$P38=W$2,$P38=W$3,$P38=W$4),$R38,0)</f>
        <v>0</v>
      </c>
      <c r="X38" s="124" t="n">
        <f aca="false">IF(OR($D38=X$1,$D38=X$2,$D38=X$3,$D38=X$4),$F38,0)+IF(OR($J38=X$1,$J38=X$2,$J38=X$3,$J38=X$4),$L38,0)+IF(OR($P38=X$1,$P38=X$2,$P38=X$3,$P38=X$4),$R38,0)</f>
        <v>0</v>
      </c>
      <c r="Y38" s="124" t="n">
        <f aca="false">IF(OR($D38=Y$1,$D38=Y$2,$D38=Y$3,$D38=Y$4),$F38,0)+IF(OR($J38=Y$1,$J38=Y$2,$J38=Y$3,$J38=Y$4),$L38,0)+IF(OR($P38=Y$1,$P38=Y$2,$P38=Y$3,$P38=Y$4),$R38,0)</f>
        <v>0</v>
      </c>
      <c r="Z38" s="124" t="n">
        <f aca="false">IF(OR($D38=Z$1,$D38=Z$2,$D38=Z$3,$D38=Z$4),$F38,0)+IF(OR($J38=Z$1,$J38=Z$2,$J38=Z$3,$J38=Z$4),$L38,0)+IF(OR($P38=Z$1,$P38=Z$2,$P38=Z$3,$P38=Z$4),$R38,0)</f>
        <v>0</v>
      </c>
      <c r="AA38" s="125"/>
      <c r="AB38" s="120"/>
    </row>
    <row r="39" customFormat="false" ht="12.75" hidden="false" customHeight="false" outlineLevel="0" collapsed="false">
      <c r="A39" s="127" t="str">
        <f aca="false">'Team Declaration'!$B10</f>
        <v>100 metres</v>
      </c>
      <c r="B39" s="129"/>
      <c r="C39" s="129" t="s">
        <v>11</v>
      </c>
      <c r="D39" s="129"/>
      <c r="E39" s="129"/>
      <c r="F39" s="130" t="n">
        <f aca="false">$S39</f>
        <v>0</v>
      </c>
      <c r="G39" s="127" t="str">
        <f aca="false">'Team Declaration'!$B10</f>
        <v>100 metres</v>
      </c>
      <c r="H39" s="125"/>
      <c r="I39" s="129" t="s">
        <v>13</v>
      </c>
      <c r="J39" s="129"/>
      <c r="K39" s="129"/>
      <c r="L39" s="130" t="n">
        <f aca="false">$S39</f>
        <v>0</v>
      </c>
      <c r="M39" s="127" t="str">
        <f aca="false">'Team Declaration'!$B14</f>
        <v>4 x 100 relay</v>
      </c>
      <c r="N39" s="124"/>
      <c r="O39" s="124"/>
      <c r="P39" s="125"/>
      <c r="Q39" s="139"/>
      <c r="R39" s="130" t="n">
        <f aca="false">$S39</f>
        <v>0</v>
      </c>
      <c r="S39" s="124"/>
      <c r="T39" s="131" t="n">
        <f aca="false">IF(OR($D39=T$1,$D39=T$2,$D39=T$3,$D39=T$4),$F39,0)+IF(OR($J39=T$1,$J39=T$2,$J39=T$3,$J39=T$4),$L39,0)+IF(OR($P39=T$1,$P39=T$2,$P39=T$3,$P39=T$4),$R39,0)</f>
        <v>0</v>
      </c>
      <c r="U39" s="124" t="n">
        <f aca="false">IF(OR($D39=U$1,$D39=U$2,$D39=U$3,$D39=U$4),$F39,0)+IF(OR($J39=U$1,$J39=U$2,$J39=U$3,$J39=U$4),$L39,0)+IF(OR($P39=U$1,$P39=U$2,$P39=U$3,$P39=U$4),$R39,0)</f>
        <v>0</v>
      </c>
      <c r="V39" s="124" t="n">
        <f aca="false">IF(OR($D39=V$1,$D39=V$2,$D39=V$3,$D39=V$4),$F39,0)+IF(OR($J39=V$1,$J39=V$2,$J39=V$3,$J39=V$4),$L39,0)+IF(OR($P39=V$1,$P39=V$2,$P39=V$3,$P39=V$4),$R39,0)</f>
        <v>0</v>
      </c>
      <c r="W39" s="124" t="n">
        <f aca="false">IF(OR($D39=W$1,$D39=W$2,$D39=W$3,$D39=W$4),$F39,0)+IF(OR($J39=W$1,$J39=W$2,$J39=W$3,$J39=W$4),$L39,0)+IF(OR($P39=W$1,$P39=W$2,$P39=W$3,$P39=W$4),$R39,0)</f>
        <v>0</v>
      </c>
      <c r="X39" s="124" t="n">
        <f aca="false">IF(OR($D39=X$1,$D39=X$2,$D39=X$3,$D39=X$4),$F39,0)+IF(OR($J39=X$1,$J39=X$2,$J39=X$3,$J39=X$4),$L39,0)+IF(OR($P39=X$1,$P39=X$2,$P39=X$3,$P39=X$4),$R39,0)</f>
        <v>0</v>
      </c>
      <c r="Y39" s="124" t="n">
        <f aca="false">IF(OR($D39=Y$1,$D39=Y$2,$D39=Y$3,$D39=Y$4),$F39,0)+IF(OR($J39=Y$1,$J39=Y$2,$J39=Y$3,$J39=Y$4),$L39,0)+IF(OR($P39=Y$1,$P39=Y$2,$P39=Y$3,$P39=Y$4),$R39,0)</f>
        <v>0</v>
      </c>
      <c r="Z39" s="124" t="n">
        <f aca="false">IF(OR($D39=Z$1,$D39=Z$2,$D39=Z$3,$D39=Z$4),$F39,0)+IF(OR($J39=Z$1,$J39=Z$2,$J39=Z$3,$J39=Z$4),$L39,0)+IF(OR($P39=Z$1,$P39=Z$2,$P39=Z$3,$P39=Z$4),$R39,0)</f>
        <v>0</v>
      </c>
      <c r="AA39" s="125"/>
      <c r="AB39" s="140"/>
    </row>
    <row r="40" customFormat="false" ht="12.75" hidden="false" customHeight="false" outlineLevel="0" collapsed="false">
      <c r="A40" s="124"/>
      <c r="B40" s="132" t="str">
        <f aca="false">IF(D40=0,"",INDEX('Team Declaration'!$C$6:$BE$17,MATCH(A39,'Team Declaration'!$B$6:$B$17,0),MATCH(D40,'Team Declaration'!$C$4:$BE$4,0)))</f>
        <v>Ciaran Harvey</v>
      </c>
      <c r="C40" s="133" t="str">
        <f aca="false">IF(D40=0,"",INDEX('Team Declaration'!$C$4:$BF$34,31,MATCH(D40,'Team Declaration'!$C$4:$BF$4,0)))</f>
        <v>HHH</v>
      </c>
      <c r="D40" s="134" t="s">
        <v>21</v>
      </c>
      <c r="E40" s="137" t="n">
        <v>11.7</v>
      </c>
      <c r="F40" s="130" t="n">
        <f aca="false">$S40</f>
        <v>6</v>
      </c>
      <c r="G40" s="124"/>
      <c r="H40" s="132" t="str">
        <f aca="false">IF(J40=0,"",INDEX('Team Declaration'!$C$6:$BE$17,MATCH(G39,'Team Declaration'!$B$6:$B$17,0),MATCH(J40,'Team Declaration'!$C$4:$BE$4,0)))</f>
        <v>Kevin Craven</v>
      </c>
      <c r="I40" s="133" t="str">
        <f aca="false">IF(J40=0,"",INDEX('Team Declaration'!$C$4:$BF$34,31,MATCH(J40,'Team Declaration'!$C$4:$BF$4,0)))</f>
        <v>WDC</v>
      </c>
      <c r="J40" s="134" t="s">
        <v>24</v>
      </c>
      <c r="K40" s="137" t="n">
        <v>13</v>
      </c>
      <c r="L40" s="130" t="n">
        <f aca="false">$S40</f>
        <v>6</v>
      </c>
      <c r="M40" s="124"/>
      <c r="N40" s="141" t="str">
        <f aca="false">IF($P40=0,"",INDEX('Team Declaration'!$C$6:$BF$17,MATCH($M$39,'Team Declaration'!$B$6:$B$17,0)+3,MATCH(LEFT($P40,1),'Team Declaration'!$C$4:$BF$4,0)+2))</f>
        <v/>
      </c>
      <c r="O40" s="141"/>
      <c r="P40" s="142" t="s">
        <v>17</v>
      </c>
      <c r="Q40" s="143" t="n">
        <v>51.7</v>
      </c>
      <c r="R40" s="130" t="n">
        <v>6</v>
      </c>
      <c r="S40" s="124" t="n">
        <v>6</v>
      </c>
      <c r="T40" s="131" t="n">
        <f aca="false">IF(OR($D40=T$1,$D40=T$2,$D40=T$3,$D40=T$4),$F40,0)+IF(OR($J40=T$1,$J40=T$2,$J40=T$3,$J40=T$4),$L40,0)+IF(OR($P40=T$1,$P40=T$2,$P40=T$3,$P40=T$4),$R40,0)</f>
        <v>0</v>
      </c>
      <c r="U40" s="124" t="n">
        <f aca="false">IF(OR($D40=U$1,$D40=U$2,$D40=U$3,$D40=U$4),$F40,0)+IF(OR($J40=U$1,$J40=U$2,$J40=U$3,$J40=U$4),$L40,0)+IF(OR($P40=U$1,$P40=U$2,$P40=U$3,$P40=U$4),$R40,0)</f>
        <v>0</v>
      </c>
      <c r="V40" s="124" t="n">
        <f aca="false">IF(OR($D40=V$1,$D40=V$2,$D40=V$3,$D40=V$4),$F40,0)+IF(OR($J40=V$1,$J40=V$2,$J40=V$3,$J40=V$4),$L40,0)+IF(OR($P40=V$1,$P40=V$2,$P40=V$3,$P40=V$4),$R40,0)</f>
        <v>6</v>
      </c>
      <c r="W40" s="124" t="n">
        <f aca="false">IF(OR($D40=W$1,$D40=W$2,$D40=W$3,$D40=W$4),$F40,0)+IF(OR($J40=W$1,$J40=W$2,$J40=W$3,$J40=W$4),$L40,0)+IF(OR($P40=W$1,$P40=W$2,$P40=W$3,$P40=W$4),$R40,0)</f>
        <v>6</v>
      </c>
      <c r="X40" s="124" t="n">
        <f aca="false">IF(OR($D40=X$1,$D40=X$2,$D40=X$3,$D40=X$4),$F40,0)+IF(OR($J40=X$1,$J40=X$2,$J40=X$3,$J40=X$4),$L40,0)+IF(OR($P40=X$1,$P40=X$2,$P40=X$3,$P40=X$4),$R40,0)</f>
        <v>0</v>
      </c>
      <c r="Y40" s="124" t="n">
        <f aca="false">IF(OR($D40=Y$1,$D40=Y$2,$D40=Y$3,$D40=Y$4),$F40,0)+IF(OR($J40=Y$1,$J40=Y$2,$J40=Y$3,$J40=Y$4),$L40,0)+IF(OR($P40=Y$1,$P40=Y$2,$P40=Y$3,$P40=Y$4),$R40,0)</f>
        <v>0</v>
      </c>
      <c r="Z40" s="124" t="n">
        <f aca="false">IF(OR($D40=Z$1,$D40=Z$2,$D40=Z$3,$D40=Z$4),$F40,0)+IF(OR($J40=Z$1,$J40=Z$2,$J40=Z$3,$J40=Z$4),$L40,0)+IF(OR($P40=Z$1,$P40=Z$2,$P40=Z$3,$P40=Z$4),$R40,0)</f>
        <v>6</v>
      </c>
      <c r="AA40" s="124"/>
      <c r="AB40" s="144"/>
    </row>
    <row r="41" customFormat="false" ht="12.75" hidden="false" customHeight="false" outlineLevel="0" collapsed="false">
      <c r="A41" s="124"/>
      <c r="B41" s="132" t="str">
        <f aca="false">IF(D41=0,"",INDEX('Team Declaration'!$C$6:$BE$17,MATCH(A39,'Team Declaration'!$B$6:$B$17,0),MATCH(D41,'Team Declaration'!$C$4:$BE$4,0)))</f>
        <v>Emanuel Ogonniyi</v>
      </c>
      <c r="C41" s="133" t="str">
        <f aca="false">IF(D41=0,"",INDEX('Team Declaration'!$C$4:$BF$34,31,MATCH(D41,'Team Declaration'!$C$4:$BF$4,0)))</f>
        <v>WDC</v>
      </c>
      <c r="D41" s="134" t="s">
        <v>23</v>
      </c>
      <c r="E41" s="137" t="n">
        <v>11.9</v>
      </c>
      <c r="F41" s="130" t="n">
        <f aca="false">$S41</f>
        <v>5</v>
      </c>
      <c r="G41" s="124"/>
      <c r="H41" s="132" t="str">
        <f aca="false">IF(J41=0,"",INDEX('Team Declaration'!$C$6:$BE$17,MATCH(G39,'Team Declaration'!$B$6:$B$17,0),MATCH(J41,'Team Declaration'!$C$4:$BE$4,0)))</f>
        <v>Alan Rolfe</v>
      </c>
      <c r="I41" s="133" t="str">
        <f aca="false">IF(J41=0,"",INDEX('Team Declaration'!$C$4:$BF$34,31,MATCH(J41,'Team Declaration'!$C$4:$BF$4,0)))</f>
        <v>ERAC</v>
      </c>
      <c r="J41" s="134" t="s">
        <v>18</v>
      </c>
      <c r="K41" s="137" t="n">
        <v>13.4</v>
      </c>
      <c r="L41" s="130" t="n">
        <f aca="false">$S41</f>
        <v>5</v>
      </c>
      <c r="M41" s="124"/>
      <c r="N41" s="141"/>
      <c r="O41" s="141"/>
      <c r="P41" s="145"/>
      <c r="Q41" s="146"/>
      <c r="R41" s="130"/>
      <c r="S41" s="124" t="n">
        <v>5</v>
      </c>
      <c r="T41" s="131" t="n">
        <f aca="false">IF(OR($D41=T$1,$D41=T$2,$D41=T$3,$D41=T$4),$F41,0)+IF(OR($J41=T$1,$J41=T$2,$J41=T$3,$J41=T$4),$L41,0)+IF(OR($P41=T$1,$P41=T$2,$P41=T$3,$P41=T$4),$R41,0)</f>
        <v>0</v>
      </c>
      <c r="U41" s="124" t="n">
        <f aca="false">IF(OR($D41=U$1,$D41=U$2,$D41=U$3,$D41=U$4),$F41,0)+IF(OR($J41=U$1,$J41=U$2,$J41=U$3,$J41=U$4),$L41,0)+IF(OR($P41=U$1,$P41=U$2,$P41=U$3,$P41=U$4),$R41,0)</f>
        <v>0</v>
      </c>
      <c r="V41" s="124" t="n">
        <f aca="false">IF(OR($D41=V$1,$D41=V$2,$D41=V$3,$D41=V$4),$F41,0)+IF(OR($J41=V$1,$J41=V$2,$J41=V$3,$J41=V$4),$L41,0)+IF(OR($P41=V$1,$P41=V$2,$P41=V$3,$P41=V$4),$R41,0)</f>
        <v>5</v>
      </c>
      <c r="W41" s="124" t="n">
        <f aca="false">IF(OR($D41=W$1,$D41=W$2,$D41=W$3,$D41=W$4),$F41,0)+IF(OR($J41=W$1,$J41=W$2,$J41=W$3,$J41=W$4),$L41,0)+IF(OR($P41=W$1,$P41=W$2,$P41=W$3,$P41=W$4),$R41,0)</f>
        <v>0</v>
      </c>
      <c r="X41" s="124" t="n">
        <f aca="false">IF(OR($D41=X$1,$D41=X$2,$D41=X$3,$D41=X$4),$F41,0)+IF(OR($J41=X$1,$J41=X$2,$J41=X$3,$J41=X$4),$L41,0)+IF(OR($P41=X$1,$P41=X$2,$P41=X$3,$P41=X$4),$R41,0)</f>
        <v>0</v>
      </c>
      <c r="Y41" s="124" t="n">
        <f aca="false">IF(OR($D41=Y$1,$D41=Y$2,$D41=Y$3,$D41=Y$4),$F41,0)+IF(OR($J41=Y$1,$J41=Y$2,$J41=Y$3,$J41=Y$4),$L41,0)+IF(OR($P41=Y$1,$P41=Y$2,$P41=Y$3,$P41=Y$4),$R41,0)</f>
        <v>0</v>
      </c>
      <c r="Z41" s="124" t="n">
        <f aca="false">IF(OR($D41=Z$1,$D41=Z$2,$D41=Z$3,$D41=Z$4),$F41,0)+IF(OR($J41=Z$1,$J41=Z$2,$J41=Z$3,$J41=Z$4),$L41,0)+IF(OR($P41=Z$1,$P41=Z$2,$P41=Z$3,$P41=Z$4),$R41,0)</f>
        <v>5</v>
      </c>
      <c r="AA41" s="124"/>
      <c r="AB41" s="144"/>
    </row>
    <row r="42" customFormat="false" ht="12.75" hidden="false" customHeight="false" outlineLevel="0" collapsed="false">
      <c r="A42" s="124"/>
      <c r="B42" s="132" t="str">
        <f aca="false">IF(D42=0,"",INDEX('Team Declaration'!$C$6:$BE$17,MATCH(A39,'Team Declaration'!$B$6:$B$17,0),MATCH(D42,'Team Declaration'!$C$4:$BE$4,0)))</f>
        <v>Daniel Sheppard</v>
      </c>
      <c r="C42" s="133" t="str">
        <f aca="false">IF(D42=0,"",INDEX('Team Declaration'!$C$4:$BF$34,31,MATCH(D42,'Team Declaration'!$C$4:$BF$4,0)))</f>
        <v>ERAC</v>
      </c>
      <c r="D42" s="134" t="s">
        <v>17</v>
      </c>
      <c r="E42" s="137" t="n">
        <v>12.7</v>
      </c>
      <c r="F42" s="130" t="n">
        <f aca="false">$S42</f>
        <v>4</v>
      </c>
      <c r="G42" s="124"/>
      <c r="H42" s="132" t="str">
        <f aca="false">IF(J42=0,"",INDEX('Team Declaration'!$C$6:$BE$17,MATCH(G39,'Team Declaration'!$B$6:$B$17,0),MATCH(J42,'Team Declaration'!$C$4:$BE$4,0)))</f>
        <v>Mark Cage</v>
      </c>
      <c r="I42" s="133" t="str">
        <f aca="false">IF(J42=0,"",INDEX('Team Declaration'!$C$4:$BF$34,31,MATCH(J42,'Team Declaration'!$C$4:$BF$4,0)))</f>
        <v>HHH</v>
      </c>
      <c r="J42" s="134" t="s">
        <v>22</v>
      </c>
      <c r="K42" s="137" t="n">
        <v>14.3</v>
      </c>
      <c r="L42" s="130" t="n">
        <f aca="false">$S42</f>
        <v>4</v>
      </c>
      <c r="M42" s="124"/>
      <c r="N42" s="141"/>
      <c r="O42" s="141"/>
      <c r="P42" s="145"/>
      <c r="Q42" s="146"/>
      <c r="R42" s="130"/>
      <c r="S42" s="124" t="n">
        <v>4</v>
      </c>
      <c r="T42" s="131" t="n">
        <f aca="false">IF(OR($D42=T$1,$D42=T$2,$D42=T$3,$D42=T$4),$F42,0)+IF(OR($J42=T$1,$J42=T$2,$J42=T$3,$J42=T$4),$L42,0)+IF(OR($P42=T$1,$P42=T$2,$P42=T$3,$P42=T$4),$R42,0)</f>
        <v>0</v>
      </c>
      <c r="U42" s="124" t="n">
        <f aca="false">IF(OR($D42=U$1,$D42=U$2,$D42=U$3,$D42=U$4),$F42,0)+IF(OR($J42=U$1,$J42=U$2,$J42=U$3,$J42=U$4),$L42,0)+IF(OR($P42=U$1,$P42=U$2,$P42=U$3,$P42=U$4),$R42,0)</f>
        <v>0</v>
      </c>
      <c r="V42" s="124" t="n">
        <f aca="false">IF(OR($D42=V$1,$D42=V$2,$D42=V$3,$D42=V$4),$F42,0)+IF(OR($J42=V$1,$J42=V$2,$J42=V$3,$J42=V$4),$L42,0)+IF(OR($P42=V$1,$P42=V$2,$P42=V$3,$P42=V$4),$R42,0)</f>
        <v>4</v>
      </c>
      <c r="W42" s="124" t="n">
        <f aca="false">IF(OR($D42=W$1,$D42=W$2,$D42=W$3,$D42=W$4),$F42,0)+IF(OR($J42=W$1,$J42=W$2,$J42=W$3,$J42=W$4),$L42,0)+IF(OR($P42=W$1,$P42=W$2,$P42=W$3,$P42=W$4),$R42,0)</f>
        <v>4</v>
      </c>
      <c r="X42" s="124" t="n">
        <f aca="false">IF(OR($D42=X$1,$D42=X$2,$D42=X$3,$D42=X$4),$F42,0)+IF(OR($J42=X$1,$J42=X$2,$J42=X$3,$J42=X$4),$L42,0)+IF(OR($P42=X$1,$P42=X$2,$P42=X$3,$P42=X$4),$R42,0)</f>
        <v>0</v>
      </c>
      <c r="Y42" s="124" t="n">
        <f aca="false">IF(OR($D42=Y$1,$D42=Y$2,$D42=Y$3,$D42=Y$4),$F42,0)+IF(OR($J42=Y$1,$J42=Y$2,$J42=Y$3,$J42=Y$4),$L42,0)+IF(OR($P42=Y$1,$P42=Y$2,$P42=Y$3,$P42=Y$4),$R42,0)</f>
        <v>0</v>
      </c>
      <c r="Z42" s="124" t="n">
        <f aca="false">IF(OR($D42=Z$1,$D42=Z$2,$D42=Z$3,$D42=Z$4),$F42,0)+IF(OR($J42=Z$1,$J42=Z$2,$J42=Z$3,$J42=Z$4),$L42,0)+IF(OR($P42=Z$1,$P42=Z$2,$P42=Z$3,$P42=Z$4),$R42,0)</f>
        <v>0</v>
      </c>
      <c r="AA42" s="124"/>
      <c r="AB42" s="144"/>
    </row>
    <row r="43" customFormat="false" ht="12.75" hidden="false" customHeight="false" outlineLevel="0" collapsed="false">
      <c r="A43" s="124"/>
      <c r="B43" s="132" t="str">
        <f aca="false">IF(D43=0,"",INDEX('Team Declaration'!$C$6:$BE$17,MATCH(A39,'Team Declaration'!$B$6:$B$17,0),MATCH(D43,'Team Declaration'!$C$4:$BE$4,0)))</f>
        <v>Teo van Well</v>
      </c>
      <c r="C43" s="133" t="str">
        <f aca="false">IF(D43=0,"",INDEX('Team Declaration'!$C$4:$BF$34,31,MATCH(D43,'Team Declaration'!$C$4:$BF$4,0)))</f>
        <v>A80</v>
      </c>
      <c r="D43" s="134" t="s">
        <v>11</v>
      </c>
      <c r="E43" s="137" t="n">
        <v>13.1</v>
      </c>
      <c r="F43" s="130" t="n">
        <f aca="false">$S43</f>
        <v>3</v>
      </c>
      <c r="G43" s="124"/>
      <c r="H43" s="132" t="str">
        <f aca="false">IF(J43=0,"",INDEX('Team Declaration'!$C$6:$BE$17,MATCH(G39,'Team Declaration'!$B$6:$B$17,0),MATCH(J43,'Team Declaration'!$C$4:$BE$4,0)))</f>
        <v>Mike Ellis-Martin</v>
      </c>
      <c r="I43" s="133" t="str">
        <f aca="false">IF(J43=0,"",INDEX('Team Declaration'!$C$4:$BF$34,31,MATCH(J43,'Team Declaration'!$C$4:$BF$4,0)))</f>
        <v>B&amp;H</v>
      </c>
      <c r="J43" s="134" t="s">
        <v>14</v>
      </c>
      <c r="K43" s="137" t="n">
        <v>16.9</v>
      </c>
      <c r="L43" s="130" t="n">
        <f aca="false">$S43</f>
        <v>3</v>
      </c>
      <c r="M43" s="124"/>
      <c r="N43" s="141" t="str">
        <f aca="false">IF($P43=0,"",INDEX('Team Declaration'!$C$6:$BF$17,MATCH($M$39,'Team Declaration'!$B$6:$B$17,0)+3,MATCH(LEFT($P43,1),'Team Declaration'!$C$4:$BF$4,0)+2))</f>
        <v>Mark McLaughlin, Julian Boyer, Mark Cage &amp; Mark Rahman</v>
      </c>
      <c r="O43" s="141"/>
      <c r="P43" s="142" t="s">
        <v>21</v>
      </c>
      <c r="Q43" s="143" t="n">
        <v>53.9</v>
      </c>
      <c r="R43" s="130" t="n">
        <v>5</v>
      </c>
      <c r="S43" s="124" t="n">
        <v>3</v>
      </c>
      <c r="T43" s="131" t="n">
        <f aca="false">IF(OR($D43=T$1,$D43=T$2,$D43=T$3,$D43=T$4),$F43,0)+IF(OR($J43=T$1,$J43=T$2,$J43=T$3,$J43=T$4),$L43,0)+IF(OR($P43=T$1,$P43=T$2,$P43=T$3,$P43=T$4),$R43,0)</f>
        <v>3</v>
      </c>
      <c r="U43" s="124" t="n">
        <f aca="false">IF(OR($D43=U$1,$D43=U$2,$D43=U$3,$D43=U$4),$F43,0)+IF(OR($J43=U$1,$J43=U$2,$J43=U$3,$J43=U$4),$L43,0)+IF(OR($P43=U$1,$P43=U$2,$P43=U$3,$P43=U$4),$R43,0)</f>
        <v>3</v>
      </c>
      <c r="V43" s="124" t="n">
        <f aca="false">IF(OR($D43=V$1,$D43=V$2,$D43=V$3,$D43=V$4),$F43,0)+IF(OR($J43=V$1,$J43=V$2,$J43=V$3,$J43=V$4),$L43,0)+IF(OR($P43=V$1,$P43=V$2,$P43=V$3,$P43=V$4),$R43,0)</f>
        <v>0</v>
      </c>
      <c r="W43" s="124" t="n">
        <f aca="false">IF(OR($D43=W$1,$D43=W$2,$D43=W$3,$D43=W$4),$F43,0)+IF(OR($J43=W$1,$J43=W$2,$J43=W$3,$J43=W$4),$L43,0)+IF(OR($P43=W$1,$P43=W$2,$P43=W$3,$P43=W$4),$R43,0)</f>
        <v>5</v>
      </c>
      <c r="X43" s="124" t="n">
        <f aca="false">IF(OR($D43=X$1,$D43=X$2,$D43=X$3,$D43=X$4),$F43,0)+IF(OR($J43=X$1,$J43=X$2,$J43=X$3,$J43=X$4),$L43,0)+IF(OR($P43=X$1,$P43=X$2,$P43=X$3,$P43=X$4),$R43,0)</f>
        <v>0</v>
      </c>
      <c r="Y43" s="124" t="n">
        <f aca="false">IF(OR($D43=Y$1,$D43=Y$2,$D43=Y$3,$D43=Y$4),$F43,0)+IF(OR($J43=Y$1,$J43=Y$2,$J43=Y$3,$J43=Y$4),$L43,0)+IF(OR($P43=Y$1,$P43=Y$2,$P43=Y$3,$P43=Y$4),$R43,0)</f>
        <v>0</v>
      </c>
      <c r="Z43" s="124" t="n">
        <f aca="false">IF(OR($D43=Z$1,$D43=Z$2,$D43=Z$3,$D43=Z$4),$F43,0)+IF(OR($J43=Z$1,$J43=Z$2,$J43=Z$3,$J43=Z$4),$L43,0)+IF(OR($P43=Z$1,$P43=Z$2,$P43=Z$3,$P43=Z$4),$R43,0)</f>
        <v>0</v>
      </c>
      <c r="AA43" s="124"/>
      <c r="AB43" s="144"/>
    </row>
    <row r="44" customFormat="false" ht="12.75" hidden="false" customHeight="true" outlineLevel="0" collapsed="false">
      <c r="A44" s="124"/>
      <c r="B44" s="132" t="str">
        <f aca="false">IF(D44=0,"",INDEX('Team Declaration'!$C$6:$BE$17,MATCH(A39,'Team Declaration'!$B$6:$B$17,0),MATCH(D44,'Team Declaration'!$C$4:$BE$4,0)))</f>
        <v>Simon Ho</v>
      </c>
      <c r="C44" s="133" t="str">
        <f aca="false">IF(D44=0,"",INDEX('Team Declaration'!$C$4:$BF$34,31,MATCH(D44,'Team Declaration'!$C$4:$BF$4,0)))</f>
        <v>B&amp;H</v>
      </c>
      <c r="D44" s="134" t="s">
        <v>13</v>
      </c>
      <c r="E44" s="137" t="n">
        <v>14.5</v>
      </c>
      <c r="F44" s="130" t="n">
        <f aca="false">$S44</f>
        <v>2</v>
      </c>
      <c r="G44" s="124"/>
      <c r="H44" s="132" t="str">
        <f aca="false">IF(J44=0,"",INDEX('Team Declaration'!$C$6:$BE$17,MATCH(G39,'Team Declaration'!$B$6:$B$17,0),MATCH(J44,'Team Declaration'!$C$4:$BE$4,0)))</f>
        <v/>
      </c>
      <c r="I44" s="133" t="str">
        <f aca="false">IF(J44=0,"",INDEX('Team Declaration'!$C$4:$BF$34,31,MATCH(J44,'Team Declaration'!$C$4:$BF$4,0)))</f>
        <v/>
      </c>
      <c r="J44" s="134"/>
      <c r="K44" s="137"/>
      <c r="L44" s="130" t="n">
        <f aca="false">$S44</f>
        <v>2</v>
      </c>
      <c r="M44" s="124"/>
      <c r="N44" s="141"/>
      <c r="O44" s="141"/>
      <c r="P44" s="145"/>
      <c r="Q44" s="146"/>
      <c r="R44" s="130"/>
      <c r="S44" s="124" t="n">
        <v>2</v>
      </c>
      <c r="T44" s="131" t="n">
        <f aca="false">IF(OR($D44=T$1,$D44=T$2,$D44=T$3,$D44=T$4),$F44,0)+IF(OR($J44=T$1,$J44=T$2,$J44=T$3,$J44=T$4),$L44,0)+IF(OR($P44=T$1,$P44=T$2,$P44=T$3,$P44=T$4),$R44,0)</f>
        <v>0</v>
      </c>
      <c r="U44" s="124" t="n">
        <f aca="false">IF(OR($D44=U$1,$D44=U$2,$D44=U$3,$D44=U$4),$F44,0)+IF(OR($J44=U$1,$J44=U$2,$J44=U$3,$J44=U$4),$L44,0)+IF(OR($P44=U$1,$P44=U$2,$P44=U$3,$P44=U$4),$R44,0)</f>
        <v>2</v>
      </c>
      <c r="V44" s="124" t="n">
        <f aca="false">IF(OR($D44=V$1,$D44=V$2,$D44=V$3,$D44=V$4),$F44,0)+IF(OR($J44=V$1,$J44=V$2,$J44=V$3,$J44=V$4),$L44,0)+IF(OR($P44=V$1,$P44=V$2,$P44=V$3,$P44=V$4),$R44,0)</f>
        <v>0</v>
      </c>
      <c r="W44" s="124" t="n">
        <f aca="false">IF(OR($D44=W$1,$D44=W$2,$D44=W$3,$D44=W$4),$F44,0)+IF(OR($J44=W$1,$J44=W$2,$J44=W$3,$J44=W$4),$L44,0)+IF(OR($P44=W$1,$P44=W$2,$P44=W$3,$P44=W$4),$R44,0)</f>
        <v>0</v>
      </c>
      <c r="X44" s="124" t="n">
        <f aca="false">IF(OR($D44=X$1,$D44=X$2,$D44=X$3,$D44=X$4),$F44,0)+IF(OR($J44=X$1,$J44=X$2,$J44=X$3,$J44=X$4),$L44,0)+IF(OR($P44=X$1,$P44=X$2,$P44=X$3,$P44=X$4),$R44,0)</f>
        <v>0</v>
      </c>
      <c r="Y44" s="124" t="n">
        <f aca="false">IF(OR($D44=Y$1,$D44=Y$2,$D44=Y$3,$D44=Y$4),$F44,0)+IF(OR($J44=Y$1,$J44=Y$2,$J44=Y$3,$J44=Y$4),$L44,0)+IF(OR($P44=Y$1,$P44=Y$2,$P44=Y$3,$P44=Y$4),$R44,0)</f>
        <v>0</v>
      </c>
      <c r="Z44" s="124" t="n">
        <f aca="false">IF(OR($D44=Z$1,$D44=Z$2,$D44=Z$3,$D44=Z$4),$F44,0)+IF(OR($J44=Z$1,$J44=Z$2,$J44=Z$3,$J44=Z$4),$L44,0)+IF(OR($P44=Z$1,$P44=Z$2,$P44=Z$3,$P44=Z$4),$R44,0)</f>
        <v>0</v>
      </c>
      <c r="AA44" s="124"/>
      <c r="AB44" s="144"/>
    </row>
    <row r="45" customFormat="false" ht="12.75" hidden="false" customHeight="false" outlineLevel="0" collapsed="false">
      <c r="A45" s="124"/>
      <c r="B45" s="132" t="str">
        <f aca="false">IF(D45=0,"",INDEX('Team Declaration'!$C$6:$BE$17,MATCH(A39,'Team Declaration'!$B$6:$B$17,0),MATCH(D45,'Team Declaration'!$C$4:$BE$4,0)))</f>
        <v/>
      </c>
      <c r="C45" s="133" t="str">
        <f aca="false">IF(D45=0,"",INDEX('Team Declaration'!$C$4:$BF$34,31,MATCH(D45,'Team Declaration'!$C$4:$BF$4,0)))</f>
        <v/>
      </c>
      <c r="D45" s="134"/>
      <c r="E45" s="137"/>
      <c r="F45" s="130" t="n">
        <f aca="false">$S45</f>
        <v>1</v>
      </c>
      <c r="G45" s="124"/>
      <c r="H45" s="132" t="str">
        <f aca="false">IF(J45=0,"",INDEX('Team Declaration'!$C$6:$BE$17,MATCH(G39,'Team Declaration'!$B$6:$B$17,0),MATCH(J45,'Team Declaration'!$C$4:$BE$4,0)))</f>
        <v/>
      </c>
      <c r="I45" s="133" t="str">
        <f aca="false">IF(J45=0,"",INDEX('Team Declaration'!$C$4:$BF$34,31,MATCH(J45,'Team Declaration'!$C$4:$BF$4,0)))</f>
        <v/>
      </c>
      <c r="J45" s="134"/>
      <c r="K45" s="137"/>
      <c r="L45" s="130" t="n">
        <f aca="false">$S45</f>
        <v>1</v>
      </c>
      <c r="M45" s="124"/>
      <c r="N45" s="141"/>
      <c r="O45" s="141"/>
      <c r="P45" s="145"/>
      <c r="Q45" s="146"/>
      <c r="R45" s="130"/>
      <c r="S45" s="124" t="n">
        <v>1</v>
      </c>
      <c r="T45" s="131" t="n">
        <f aca="false">IF(OR($D45=T$1,$D45=T$2,$D45=T$3,$D45=T$4),$F45,0)+IF(OR($J45=T$1,$J45=T$2,$J45=T$3,$J45=T$4),$L45,0)+IF(OR($P45=T$1,$P45=T$2,$P45=T$3,$P45=T$4),$R45,0)</f>
        <v>0</v>
      </c>
      <c r="U45" s="124" t="n">
        <f aca="false">IF(OR($D45=U$1,$D45=U$2,$D45=U$3,$D45=U$4),$F45,0)+IF(OR($J45=U$1,$J45=U$2,$J45=U$3,$J45=U$4),$L45,0)+IF(OR($P45=U$1,$P45=U$2,$P45=U$3,$P45=U$4),$R45,0)</f>
        <v>0</v>
      </c>
      <c r="V45" s="124" t="n">
        <f aca="false">IF(OR($D45=V$1,$D45=V$2,$D45=V$3,$D45=V$4),$F45,0)+IF(OR($J45=V$1,$J45=V$2,$J45=V$3,$J45=V$4),$L45,0)+IF(OR($P45=V$1,$P45=V$2,$P45=V$3,$P45=V$4),$R45,0)</f>
        <v>0</v>
      </c>
      <c r="W45" s="124" t="n">
        <f aca="false">IF(OR($D45=W$1,$D45=W$2,$D45=W$3,$D45=W$4),$F45,0)+IF(OR($J45=W$1,$J45=W$2,$J45=W$3,$J45=W$4),$L45,0)+IF(OR($P45=W$1,$P45=W$2,$P45=W$3,$P45=W$4),$R45,0)</f>
        <v>0</v>
      </c>
      <c r="X45" s="124" t="n">
        <f aca="false">IF(OR($D45=X$1,$D45=X$2,$D45=X$3,$D45=X$4),$F45,0)+IF(OR($J45=X$1,$J45=X$2,$J45=X$3,$J45=X$4),$L45,0)+IF(OR($P45=X$1,$P45=X$2,$P45=X$3,$P45=X$4),$R45,0)</f>
        <v>0</v>
      </c>
      <c r="Y45" s="124" t="n">
        <f aca="false">IF(OR($D45=Y$1,$D45=Y$2,$D45=Y$3,$D45=Y$4),$F45,0)+IF(OR($J45=Y$1,$J45=Y$2,$J45=Y$3,$J45=Y$4),$L45,0)+IF(OR($P45=Y$1,$P45=Y$2,$P45=Y$3,$P45=Y$4),$R45,0)</f>
        <v>0</v>
      </c>
      <c r="Z45" s="124" t="n">
        <f aca="false">IF(OR($D45=Z$1,$D45=Z$2,$D45=Z$3,$D45=Z$4),$F45,0)+IF(OR($J45=Z$1,$J45=Z$2,$J45=Z$3,$J45=Z$4),$L45,0)+IF(OR($P45=Z$1,$P45=Z$2,$P45=Z$3,$P45=Z$4),$R45,0)</f>
        <v>0</v>
      </c>
      <c r="AA45" s="124"/>
      <c r="AB45" s="144"/>
    </row>
    <row r="46" customFormat="false" ht="12.75" hidden="false" customHeight="true" outlineLevel="0" collapsed="false">
      <c r="A46" s="127" t="str">
        <f aca="false">'Team Declaration'!$B10</f>
        <v>100 metres</v>
      </c>
      <c r="B46" s="129"/>
      <c r="C46" s="129" t="s">
        <v>26</v>
      </c>
      <c r="D46" s="129"/>
      <c r="E46" s="129"/>
      <c r="F46" s="130" t="n">
        <f aca="false">$S46</f>
        <v>0</v>
      </c>
      <c r="G46" s="127" t="str">
        <f aca="false">'Team Declaration'!$B10</f>
        <v>100 metres</v>
      </c>
      <c r="H46" s="129"/>
      <c r="I46" s="129" t="s">
        <v>27</v>
      </c>
      <c r="J46" s="129"/>
      <c r="K46" s="129"/>
      <c r="L46" s="130" t="n">
        <f aca="false">$S46</f>
        <v>0</v>
      </c>
      <c r="M46" s="124"/>
      <c r="N46" s="141" t="str">
        <f aca="false">IF($P46=0,"",INDEX('Team Declaration'!$C$6:$BF$17,MATCH($M$39,'Team Declaration'!$B$6:$B$17,0)+3,MATCH(LEFT($P46,1),'Team Declaration'!$C$4:$BF$4,0)+2))</f>
        <v/>
      </c>
      <c r="O46" s="141"/>
      <c r="P46" s="142" t="s">
        <v>11</v>
      </c>
      <c r="Q46" s="143" t="n">
        <v>56.3</v>
      </c>
      <c r="R46" s="130" t="n">
        <v>4</v>
      </c>
      <c r="S46" s="124"/>
      <c r="T46" s="131" t="n">
        <f aca="false">IF(OR($D46=T$1,$D46=T$2,$D46=T$3,$D46=T$4),$F46,0)+IF(OR($J46=T$1,$J46=T$2,$J46=T$3,$J46=T$4),$L46,0)+IF(OR($P46=T$1,$P46=T$2,$P46=T$3,$P46=T$4),$R46,0)</f>
        <v>4</v>
      </c>
      <c r="U46" s="124" t="n">
        <f aca="false">IF(OR($D46=U$1,$D46=U$2,$D46=U$3,$D46=U$4),$F46,0)+IF(OR($J46=U$1,$J46=U$2,$J46=U$3,$J46=U$4),$L46,0)+IF(OR($P46=U$1,$P46=U$2,$P46=U$3,$P46=U$4),$R46,0)</f>
        <v>0</v>
      </c>
      <c r="V46" s="124" t="n">
        <f aca="false">IF(OR($D46=V$1,$D46=V$2,$D46=V$3,$D46=V$4),$F46,0)+IF(OR($J46=V$1,$J46=V$2,$J46=V$3,$J46=V$4),$L46,0)+IF(OR($P46=V$1,$P46=V$2,$P46=V$3,$P46=V$4),$R46,0)</f>
        <v>0</v>
      </c>
      <c r="W46" s="124" t="n">
        <f aca="false">IF(OR($D46=W$1,$D46=W$2,$D46=W$3,$D46=W$4),$F46,0)+IF(OR($J46=W$1,$J46=W$2,$J46=W$3,$J46=W$4),$L46,0)+IF(OR($P46=W$1,$P46=W$2,$P46=W$3,$P46=W$4),$R46,0)</f>
        <v>0</v>
      </c>
      <c r="X46" s="124" t="n">
        <f aca="false">IF(OR($D46=X$1,$D46=X$2,$D46=X$3,$D46=X$4),$F46,0)+IF(OR($J46=X$1,$J46=X$2,$J46=X$3,$J46=X$4),$L46,0)+IF(OR($P46=X$1,$P46=X$2,$P46=X$3,$P46=X$4),$R46,0)</f>
        <v>0</v>
      </c>
      <c r="Y46" s="124" t="n">
        <f aca="false">IF(OR($D46=Y$1,$D46=Y$2,$D46=Y$3,$D46=Y$4),$F46,0)+IF(OR($J46=Y$1,$J46=Y$2,$J46=Y$3,$J46=Y$4),$L46,0)+IF(OR($P46=Y$1,$P46=Y$2,$P46=Y$3,$P46=Y$4),$R46,0)</f>
        <v>0</v>
      </c>
      <c r="Z46" s="124" t="n">
        <f aca="false">IF(OR($D46=Z$1,$D46=Z$2,$D46=Z$3,$D46=Z$4),$F46,0)+IF(OR($J46=Z$1,$J46=Z$2,$J46=Z$3,$J46=Z$4),$L46,0)+IF(OR($P46=Z$1,$P46=Z$2,$P46=Z$3,$P46=Z$4),$R46,0)</f>
        <v>0</v>
      </c>
      <c r="AA46" s="136"/>
      <c r="AB46" s="147"/>
    </row>
    <row r="47" customFormat="false" ht="12.75" hidden="false" customHeight="false" outlineLevel="0" collapsed="false">
      <c r="A47" s="124"/>
      <c r="B47" s="132" t="n">
        <f aca="false">IF(D47=0,"",INDEX('Team Declaration'!$C$6:$BE$17,MATCH(A46,'Team Declaration'!$B$6:$B$17,0),MATCH(D47,'Team Declaration'!$C$4:$BE$4,0)))</f>
        <v>0</v>
      </c>
      <c r="C47" s="133" t="str">
        <f aca="false">IF(D47=0,"",INDEX('Team Declaration'!$C$4:$BF$34,31,MATCH(D47,'Team Declaration'!$C$4:$BF$4,0)))</f>
        <v>HHH</v>
      </c>
      <c r="D47" s="134" t="n">
        <v>17</v>
      </c>
      <c r="E47" s="137" t="n">
        <v>13.1</v>
      </c>
      <c r="F47" s="130" t="n">
        <f aca="false">$S47</f>
        <v>6</v>
      </c>
      <c r="G47" s="124"/>
      <c r="H47" s="132" t="str">
        <f aca="false">IF(J47=0,"",INDEX('Team Declaration'!$C$6:$BE$17,MATCH(G46,'Team Declaration'!$B$6:$B$17,0),MATCH(J47,'Team Declaration'!$C$4:$BE$4,0)))</f>
        <v>David Spencer</v>
      </c>
      <c r="I47" s="133" t="str">
        <f aca="false">IF(J47=0,"",INDEX('Team Declaration'!$C$4:$BF$34,31,MATCH(J47,'Team Declaration'!$C$4:$BF$4,0)))</f>
        <v>B&amp;H</v>
      </c>
      <c r="J47" s="134" t="n">
        <v>1</v>
      </c>
      <c r="K47" s="137" t="n">
        <v>14.3</v>
      </c>
      <c r="L47" s="130" t="n">
        <f aca="false">$S47</f>
        <v>6</v>
      </c>
      <c r="M47" s="124"/>
      <c r="N47" s="141"/>
      <c r="O47" s="141"/>
      <c r="P47" s="145"/>
      <c r="Q47" s="146"/>
      <c r="R47" s="130"/>
      <c r="S47" s="124" t="n">
        <v>6</v>
      </c>
      <c r="T47" s="131" t="n">
        <f aca="false">IF(OR($D47=T$1,$D47=T$2,$D47=T$3,$D47=T$4),$F47,0)+IF(OR($J47=T$1,$J47=T$2,$J47=T$3,$J47=T$4),$L47,0)+IF(OR($P47=T$1,$P47=T$2,$P47=T$3,$P47=T$4),$R47,0)</f>
        <v>0</v>
      </c>
      <c r="U47" s="124" t="n">
        <f aca="false">IF(OR($D47=U$1,$D47=U$2,$D47=U$3,$D47=U$4),$F47,0)+IF(OR($J47=U$1,$J47=U$2,$J47=U$3,$J47=U$4),$L47,0)+IF(OR($P47=U$1,$P47=U$2,$P47=U$3,$P47=U$4),$R47,0)</f>
        <v>6</v>
      </c>
      <c r="V47" s="124" t="n">
        <f aca="false">IF(OR($D47=V$1,$D47=V$2,$D47=V$3,$D47=V$4),$F47,0)+IF(OR($J47=V$1,$J47=V$2,$J47=V$3,$J47=V$4),$L47,0)+IF(OR($P47=V$1,$P47=V$2,$P47=V$3,$P47=V$4),$R47,0)</f>
        <v>0</v>
      </c>
      <c r="W47" s="124" t="n">
        <f aca="false">IF(OR($D47=W$1,$D47=W$2,$D47=W$3,$D47=W$4),$F47,0)+IF(OR($J47=W$1,$J47=W$2,$J47=W$3,$J47=W$4),$L47,0)+IF(OR($P47=W$1,$P47=W$2,$P47=W$3,$P47=W$4),$R47,0)</f>
        <v>6</v>
      </c>
      <c r="X47" s="124" t="n">
        <f aca="false">IF(OR($D47=X$1,$D47=X$2,$D47=X$3,$D47=X$4),$F47,0)+IF(OR($J47=X$1,$J47=X$2,$J47=X$3,$J47=X$4),$L47,0)+IF(OR($P47=X$1,$P47=X$2,$P47=X$3,$P47=X$4),$R47,0)</f>
        <v>0</v>
      </c>
      <c r="Y47" s="124" t="n">
        <f aca="false">IF(OR($D47=Y$1,$D47=Y$2,$D47=Y$3,$D47=Y$4),$F47,0)+IF(OR($J47=Y$1,$J47=Y$2,$J47=Y$3,$J47=Y$4),$L47,0)+IF(OR($P47=Y$1,$P47=Y$2,$P47=Y$3,$P47=Y$4),$R47,0)</f>
        <v>0</v>
      </c>
      <c r="Z47" s="124" t="n">
        <f aca="false">IF(OR($D47=Z$1,$D47=Z$2,$D47=Z$3,$D47=Z$4),$F47,0)+IF(OR($J47=Z$1,$J47=Z$2,$J47=Z$3,$J47=Z$4),$L47,0)+IF(OR($P47=Z$1,$P47=Z$2,$P47=Z$3,$P47=Z$4),$R47,0)</f>
        <v>0</v>
      </c>
      <c r="AA47" s="124"/>
      <c r="AB47" s="144"/>
    </row>
    <row r="48" customFormat="false" ht="12.75" hidden="false" customHeight="true" outlineLevel="0" collapsed="false">
      <c r="A48" s="124"/>
      <c r="B48" s="132" t="str">
        <f aca="false">IF(D48=0,"",INDEX('Team Declaration'!$C$6:$BE$17,MATCH(A46,'Team Declaration'!$B$6:$B$17,0),MATCH(D48,'Team Declaration'!$C$4:$BE$4,0)))</f>
        <v>Brian Slaughter</v>
      </c>
      <c r="C48" s="133" t="str">
        <f aca="false">IF(D48=0,"",INDEX('Team Declaration'!$C$4:$BF$34,31,MATCH(D48,'Team Declaration'!$C$4:$BF$4,0)))</f>
        <v>ERAC</v>
      </c>
      <c r="D48" s="134" t="n">
        <v>14</v>
      </c>
      <c r="E48" s="137" t="n">
        <v>13.5</v>
      </c>
      <c r="F48" s="130" t="n">
        <f aca="false">$S48</f>
        <v>5</v>
      </c>
      <c r="G48" s="124"/>
      <c r="H48" s="132" t="str">
        <f aca="false">IF(J48=0,"",INDEX('Team Declaration'!$C$6:$BE$17,MATCH(G46,'Team Declaration'!$B$6:$B$17,0),MATCH(J48,'Team Declaration'!$C$4:$BE$4,0)))</f>
        <v>Pete Morgan</v>
      </c>
      <c r="I48" s="133" t="str">
        <f aca="false">IF(J48=0,"",INDEX('Team Declaration'!$C$4:$BF$34,31,MATCH(J48,'Team Declaration'!$C$4:$BF$4,0)))</f>
        <v>ERAC</v>
      </c>
      <c r="J48" s="134" t="n">
        <v>4</v>
      </c>
      <c r="K48" s="137" t="n">
        <v>15.6</v>
      </c>
      <c r="L48" s="130" t="n">
        <f aca="false">$S48</f>
        <v>5</v>
      </c>
      <c r="M48" s="124"/>
      <c r="N48" s="141"/>
      <c r="O48" s="141"/>
      <c r="P48" s="145"/>
      <c r="Q48" s="146"/>
      <c r="R48" s="130"/>
      <c r="S48" s="124" t="n">
        <v>5</v>
      </c>
      <c r="T48" s="131" t="n">
        <f aca="false">IF(OR($D48=T$1,$D48=T$2,$D48=T$3,$D48=T$4),$F48,0)+IF(OR($J48=T$1,$J48=T$2,$J48=T$3,$J48=T$4),$L48,0)+IF(OR($P48=T$1,$P48=T$2,$P48=T$3,$P48=T$4),$R48,0)</f>
        <v>0</v>
      </c>
      <c r="U48" s="124" t="n">
        <f aca="false">IF(OR($D48=U$1,$D48=U$2,$D48=U$3,$D48=U$4),$F48,0)+IF(OR($J48=U$1,$J48=U$2,$J48=U$3,$J48=U$4),$L48,0)+IF(OR($P48=U$1,$P48=U$2,$P48=U$3,$P48=U$4),$R48,0)</f>
        <v>0</v>
      </c>
      <c r="V48" s="124" t="n">
        <f aca="false">IF(OR($D48=V$1,$D48=V$2,$D48=V$3,$D48=V$4),$F48,0)+IF(OR($J48=V$1,$J48=V$2,$J48=V$3,$J48=V$4),$L48,0)+IF(OR($P48=V$1,$P48=V$2,$P48=V$3,$P48=V$4),$R48,0)</f>
        <v>10</v>
      </c>
      <c r="W48" s="124" t="n">
        <f aca="false">IF(OR($D48=W$1,$D48=W$2,$D48=W$3,$D48=W$4),$F48,0)+IF(OR($J48=W$1,$J48=W$2,$J48=W$3,$J48=W$4),$L48,0)+IF(OR($P48=W$1,$P48=W$2,$P48=W$3,$P48=W$4),$R48,0)</f>
        <v>0</v>
      </c>
      <c r="X48" s="124" t="n">
        <f aca="false">IF(OR($D48=X$1,$D48=X$2,$D48=X$3,$D48=X$4),$F48,0)+IF(OR($J48=X$1,$J48=X$2,$J48=X$3,$J48=X$4),$L48,0)+IF(OR($P48=X$1,$P48=X$2,$P48=X$3,$P48=X$4),$R48,0)</f>
        <v>0</v>
      </c>
      <c r="Y48" s="124" t="n">
        <f aca="false">IF(OR($D48=Y$1,$D48=Y$2,$D48=Y$3,$D48=Y$4),$F48,0)+IF(OR($J48=Y$1,$J48=Y$2,$J48=Y$3,$J48=Y$4),$L48,0)+IF(OR($P48=Y$1,$P48=Y$2,$P48=Y$3,$P48=Y$4),$R48,0)</f>
        <v>0</v>
      </c>
      <c r="Z48" s="124" t="n">
        <f aca="false">IF(OR($D48=Z$1,$D48=Z$2,$D48=Z$3,$D48=Z$4),$F48,0)+IF(OR($J48=Z$1,$J48=Z$2,$J48=Z$3,$J48=Z$4),$L48,0)+IF(OR($P48=Z$1,$P48=Z$2,$P48=Z$3,$P48=Z$4),$R48,0)</f>
        <v>0</v>
      </c>
      <c r="AA48" s="124"/>
      <c r="AB48" s="144"/>
    </row>
    <row r="49" customFormat="false" ht="12.75" hidden="false" customHeight="false" outlineLevel="0" collapsed="false">
      <c r="A49" s="124"/>
      <c r="B49" s="132" t="str">
        <f aca="false">IF(D49=0,"",INDEX('Team Declaration'!$C$6:$BE$17,MATCH(A46,'Team Declaration'!$B$6:$B$17,0),MATCH(D49,'Team Declaration'!$C$4:$BE$4,0)))</f>
        <v>Mark Halls</v>
      </c>
      <c r="C49" s="133" t="str">
        <f aca="false">IF(D49=0,"",INDEX('Team Declaration'!$C$4:$BF$34,31,MATCH(D49,'Team Declaration'!$C$4:$BF$4,0)))</f>
        <v>B&amp;H</v>
      </c>
      <c r="D49" s="134" t="n">
        <v>11</v>
      </c>
      <c r="E49" s="137" t="n">
        <v>15.6</v>
      </c>
      <c r="F49" s="130" t="n">
        <f aca="false">$S49</f>
        <v>4</v>
      </c>
      <c r="G49" s="124"/>
      <c r="H49" s="132" t="str">
        <f aca="false">IF(J49=0,"",INDEX('Team Declaration'!$C$6:$BE$17,MATCH(G46,'Team Declaration'!$B$6:$B$17,0),MATCH(J49,'Team Declaration'!$C$4:$BE$4,0)))</f>
        <v>Paul Gasson</v>
      </c>
      <c r="I49" s="133" t="str">
        <f aca="false">IF(J49=0,"",INDEX('Team Declaration'!$C$4:$BF$34,31,MATCH(J49,'Team Declaration'!$C$4:$BF$4,0)))</f>
        <v>A80</v>
      </c>
      <c r="J49" s="134" t="n">
        <v>8</v>
      </c>
      <c r="K49" s="137" t="n">
        <v>15.9</v>
      </c>
      <c r="L49" s="130" t="n">
        <f aca="false">$S49</f>
        <v>4</v>
      </c>
      <c r="M49" s="124"/>
      <c r="N49" s="141" t="str">
        <f aca="false">IF($P49=0,"",INDEX('Team Declaration'!$C$6:$BF$17,MATCH($M$39,'Team Declaration'!$B$6:$B$17,0)+3,MATCH(LEFT($P49,1),'Team Declaration'!$C$4:$BF$4,0)+2))</f>
        <v/>
      </c>
      <c r="O49" s="141"/>
      <c r="P49" s="142" t="s">
        <v>13</v>
      </c>
      <c r="Q49" s="143" t="n">
        <v>68.8</v>
      </c>
      <c r="R49" s="130" t="n">
        <v>3</v>
      </c>
      <c r="S49" s="124" t="n">
        <v>4</v>
      </c>
      <c r="T49" s="131" t="n">
        <f aca="false">IF(OR($D49=T$1,$D49=T$2,$D49=T$3,$D49=T$4),$F49,0)+IF(OR($J49=T$1,$J49=T$2,$J49=T$3,$J49=T$4),$L49,0)+IF(OR($P49=T$1,$P49=T$2,$P49=T$3,$P49=T$4),$R49,0)</f>
        <v>4</v>
      </c>
      <c r="U49" s="124" t="n">
        <f aca="false">IF(OR($D49=U$1,$D49=U$2,$D49=U$3,$D49=U$4),$F49,0)+IF(OR($J49=U$1,$J49=U$2,$J49=U$3,$J49=U$4),$L49,0)+IF(OR($P49=U$1,$P49=U$2,$P49=U$3,$P49=U$4),$R49,0)</f>
        <v>7</v>
      </c>
      <c r="V49" s="124" t="n">
        <f aca="false">IF(OR($D49=V$1,$D49=V$2,$D49=V$3,$D49=V$4),$F49,0)+IF(OR($J49=V$1,$J49=V$2,$J49=V$3,$J49=V$4),$L49,0)+IF(OR($P49=V$1,$P49=V$2,$P49=V$3,$P49=V$4),$R49,0)</f>
        <v>0</v>
      </c>
      <c r="W49" s="124" t="n">
        <f aca="false">IF(OR($D49=W$1,$D49=W$2,$D49=W$3,$D49=W$4),$F49,0)+IF(OR($J49=W$1,$J49=W$2,$J49=W$3,$J49=W$4),$L49,0)+IF(OR($P49=W$1,$P49=W$2,$P49=W$3,$P49=W$4),$R49,0)</f>
        <v>0</v>
      </c>
      <c r="X49" s="124" t="n">
        <f aca="false">IF(OR($D49=X$1,$D49=X$2,$D49=X$3,$D49=X$4),$F49,0)+IF(OR($J49=X$1,$J49=X$2,$J49=X$3,$J49=X$4),$L49,0)+IF(OR($P49=X$1,$P49=X$2,$P49=X$3,$P49=X$4),$R49,0)</f>
        <v>0</v>
      </c>
      <c r="Y49" s="124" t="n">
        <f aca="false">IF(OR($D49=Y$1,$D49=Y$2,$D49=Y$3,$D49=Y$4),$F49,0)+IF(OR($J49=Y$1,$J49=Y$2,$J49=Y$3,$J49=Y$4),$L49,0)+IF(OR($P49=Y$1,$P49=Y$2,$P49=Y$3,$P49=Y$4),$R49,0)</f>
        <v>0</v>
      </c>
      <c r="Z49" s="124" t="n">
        <f aca="false">IF(OR($D49=Z$1,$D49=Z$2,$D49=Z$3,$D49=Z$4),$F49,0)+IF(OR($J49=Z$1,$J49=Z$2,$J49=Z$3,$J49=Z$4),$L49,0)+IF(OR($P49=Z$1,$P49=Z$2,$P49=Z$3,$P49=Z$4),$R49,0)</f>
        <v>0</v>
      </c>
      <c r="AA49" s="124"/>
      <c r="AB49" s="144"/>
    </row>
    <row r="50" customFormat="false" ht="12.75" hidden="false" customHeight="false" outlineLevel="0" collapsed="false">
      <c r="A50" s="124"/>
      <c r="B50" s="132" t="str">
        <f aca="false">IF(D50=0,"",INDEX('Team Declaration'!$C$6:$BE$17,MATCH(A46,'Team Declaration'!$B$6:$B$17,0),MATCH(D50,'Team Declaration'!$C$4:$BE$4,0)))</f>
        <v>Shawn Buck</v>
      </c>
      <c r="C50" s="133" t="str">
        <f aca="false">IF(D50=0,"",INDEX('Team Declaration'!$C$4:$BF$34,31,MATCH(D50,'Team Declaration'!$C$4:$BF$4,0)))</f>
        <v>A80</v>
      </c>
      <c r="D50" s="134" t="n">
        <v>10</v>
      </c>
      <c r="E50" s="137" t="n">
        <v>15.9</v>
      </c>
      <c r="F50" s="130" t="n">
        <f aca="false">$S50</f>
        <v>3</v>
      </c>
      <c r="G50" s="124"/>
      <c r="H50" s="132" t="str">
        <f aca="false">IF(J50=0,"",INDEX('Team Declaration'!$C$6:$BE$17,MATCH(G46,'Team Declaration'!$B$6:$B$17,0),MATCH(J50,'Team Declaration'!$C$4:$BE$4,0)))</f>
        <v>John Morgan</v>
      </c>
      <c r="I50" s="133" t="str">
        <f aca="false">IF(J50=0,"",INDEX('Team Declaration'!$C$4:$BF$34,31,MATCH(J50,'Team Declaration'!$C$4:$BF$4,0)))</f>
        <v>HHH</v>
      </c>
      <c r="J50" s="134" t="n">
        <v>7</v>
      </c>
      <c r="K50" s="137" t="n">
        <v>17.4</v>
      </c>
      <c r="L50" s="130" t="n">
        <f aca="false">$S50</f>
        <v>3</v>
      </c>
      <c r="M50" s="124"/>
      <c r="N50" s="141"/>
      <c r="O50" s="141"/>
      <c r="P50" s="145"/>
      <c r="Q50" s="146"/>
      <c r="R50" s="130"/>
      <c r="S50" s="124" t="n">
        <v>3</v>
      </c>
      <c r="T50" s="131" t="n">
        <f aca="false">IF(OR($D50=T$1,$D50=T$2,$D50=T$3,$D50=T$4),$F50,0)+IF(OR($J50=T$1,$J50=T$2,$J50=T$3,$J50=T$4),$L50,0)+IF(OR($P50=T$1,$P50=T$2,$P50=T$3,$P50=T$4),$R50,0)</f>
        <v>3</v>
      </c>
      <c r="U50" s="124" t="n">
        <f aca="false">IF(OR($D50=U$1,$D50=U$2,$D50=U$3,$D50=U$4),$F50,0)+IF(OR($J50=U$1,$J50=U$2,$J50=U$3,$J50=U$4),$L50,0)+IF(OR($P50=U$1,$P50=U$2,$P50=U$3,$P50=U$4),$R50,0)</f>
        <v>0</v>
      </c>
      <c r="V50" s="124" t="n">
        <f aca="false">IF(OR($D50=V$1,$D50=V$2,$D50=V$3,$D50=V$4),$F50,0)+IF(OR($J50=V$1,$J50=V$2,$J50=V$3,$J50=V$4),$L50,0)+IF(OR($P50=V$1,$P50=V$2,$P50=V$3,$P50=V$4),$R50,0)</f>
        <v>0</v>
      </c>
      <c r="W50" s="124" t="n">
        <f aca="false">IF(OR($D50=W$1,$D50=W$2,$D50=W$3,$D50=W$4),$F50,0)+IF(OR($J50=W$1,$J50=W$2,$J50=W$3,$J50=W$4),$L50,0)+IF(OR($P50=W$1,$P50=W$2,$P50=W$3,$P50=W$4),$R50,0)</f>
        <v>3</v>
      </c>
      <c r="X50" s="124" t="n">
        <f aca="false">IF(OR($D50=X$1,$D50=X$2,$D50=X$3,$D50=X$4),$F50,0)+IF(OR($J50=X$1,$J50=X$2,$J50=X$3,$J50=X$4),$L50,0)+IF(OR($P50=X$1,$P50=X$2,$P50=X$3,$P50=X$4),$R50,0)</f>
        <v>0</v>
      </c>
      <c r="Y50" s="124" t="n">
        <f aca="false">IF(OR($D50=Y$1,$D50=Y$2,$D50=Y$3,$D50=Y$4),$F50,0)+IF(OR($J50=Y$1,$J50=Y$2,$J50=Y$3,$J50=Y$4),$L50,0)+IF(OR($P50=Y$1,$P50=Y$2,$P50=Y$3,$P50=Y$4),$R50,0)</f>
        <v>0</v>
      </c>
      <c r="Z50" s="124" t="n">
        <f aca="false">IF(OR($D50=Z$1,$D50=Z$2,$D50=Z$3,$D50=Z$4),$F50,0)+IF(OR($J50=Z$1,$J50=Z$2,$J50=Z$3,$J50=Z$4),$L50,0)+IF(OR($P50=Z$1,$P50=Z$2,$P50=Z$3,$P50=Z$4),$R50,0)</f>
        <v>0</v>
      </c>
      <c r="AA50" s="124"/>
      <c r="AB50" s="144"/>
    </row>
    <row r="51" customFormat="false" ht="12.75" hidden="false" customHeight="false" outlineLevel="0" collapsed="false">
      <c r="A51" s="124"/>
      <c r="B51" s="132" t="str">
        <f aca="false">IF(D51=0,"",INDEX('Team Declaration'!$C$6:$BE$17,MATCH(A46,'Team Declaration'!$B$6:$B$17,0),MATCH(D51,'Team Declaration'!$C$4:$BE$4,0)))</f>
        <v/>
      </c>
      <c r="C51" s="133" t="str">
        <f aca="false">IF(D51=0,"",INDEX('Team Declaration'!$C$4:$BF$34,31,MATCH(D51,'Team Declaration'!$C$4:$BF$4,0)))</f>
        <v/>
      </c>
      <c r="D51" s="134"/>
      <c r="E51" s="137"/>
      <c r="F51" s="130" t="n">
        <f aca="false">$S51</f>
        <v>2</v>
      </c>
      <c r="G51" s="124"/>
      <c r="H51" s="132" t="str">
        <f aca="false">IF(J51=0,"",INDEX('Team Declaration'!$C$6:$BE$17,MATCH(G46,'Team Declaration'!$B$6:$B$17,0),MATCH(J51,'Team Declaration'!$C$4:$BE$4,0)))</f>
        <v/>
      </c>
      <c r="I51" s="133" t="str">
        <f aca="false">IF(J51=0,"",INDEX('Team Declaration'!$C$4:$BF$34,31,MATCH(J51,'Team Declaration'!$C$4:$BF$4,0)))</f>
        <v/>
      </c>
      <c r="J51" s="134"/>
      <c r="K51" s="137"/>
      <c r="L51" s="130" t="n">
        <f aca="false">$S51</f>
        <v>2</v>
      </c>
      <c r="M51" s="124"/>
      <c r="N51" s="141"/>
      <c r="O51" s="141"/>
      <c r="P51" s="145"/>
      <c r="Q51" s="146"/>
      <c r="R51" s="130"/>
      <c r="S51" s="124" t="n">
        <v>2</v>
      </c>
      <c r="T51" s="131" t="n">
        <f aca="false">IF(OR($D51=T$1,$D51=T$2,$D51=T$3,$D51=T$4),$F51,0)+IF(OR($J51=T$1,$J51=T$2,$J51=T$3,$J51=T$4),$L51,0)+IF(OR($P51=T$1,$P51=T$2,$P51=T$3,$P51=T$4),$R51,0)</f>
        <v>0</v>
      </c>
      <c r="U51" s="124" t="n">
        <f aca="false">IF(OR($D51=U$1,$D51=U$2,$D51=U$3,$D51=U$4),$F51,0)+IF(OR($J51=U$1,$J51=U$2,$J51=U$3,$J51=U$4),$L51,0)+IF(OR($P51=U$1,$P51=U$2,$P51=U$3,$P51=U$4),$R51,0)</f>
        <v>0</v>
      </c>
      <c r="V51" s="124" t="n">
        <f aca="false">IF(OR($D51=V$1,$D51=V$2,$D51=V$3,$D51=V$4),$F51,0)+IF(OR($J51=V$1,$J51=V$2,$J51=V$3,$J51=V$4),$L51,0)+IF(OR($P51=V$1,$P51=V$2,$P51=V$3,$P51=V$4),$R51,0)</f>
        <v>0</v>
      </c>
      <c r="W51" s="124" t="n">
        <f aca="false">IF(OR($D51=W$1,$D51=W$2,$D51=W$3,$D51=W$4),$F51,0)+IF(OR($J51=W$1,$J51=W$2,$J51=W$3,$J51=W$4),$L51,0)+IF(OR($P51=W$1,$P51=W$2,$P51=W$3,$P51=W$4),$R51,0)</f>
        <v>0</v>
      </c>
      <c r="X51" s="124" t="n">
        <f aca="false">IF(OR($D51=X$1,$D51=X$2,$D51=X$3,$D51=X$4),$F51,0)+IF(OR($J51=X$1,$J51=X$2,$J51=X$3,$J51=X$4),$L51,0)+IF(OR($P51=X$1,$P51=X$2,$P51=X$3,$P51=X$4),$R51,0)</f>
        <v>0</v>
      </c>
      <c r="Y51" s="124" t="n">
        <f aca="false">IF(OR($D51=Y$1,$D51=Y$2,$D51=Y$3,$D51=Y$4),$F51,0)+IF(OR($J51=Y$1,$J51=Y$2,$J51=Y$3,$J51=Y$4),$L51,0)+IF(OR($P51=Y$1,$P51=Y$2,$P51=Y$3,$P51=Y$4),$R51,0)</f>
        <v>0</v>
      </c>
      <c r="Z51" s="124" t="n">
        <f aca="false">IF(OR($D51=Z$1,$D51=Z$2,$D51=Z$3,$D51=Z$4),$F51,0)+IF(OR($J51=Z$1,$J51=Z$2,$J51=Z$3,$J51=Z$4),$L51,0)+IF(OR($P51=Z$1,$P51=Z$2,$P51=Z$3,$P51=Z$4),$R51,0)</f>
        <v>0</v>
      </c>
      <c r="AA51" s="124"/>
      <c r="AB51" s="144"/>
    </row>
    <row r="52" customFormat="false" ht="12.75" hidden="false" customHeight="false" outlineLevel="0" collapsed="false">
      <c r="A52" s="124"/>
      <c r="B52" s="132" t="str">
        <f aca="false">IF(D52=0,"",INDEX('Team Declaration'!$C$6:$BE$17,MATCH(A46,'Team Declaration'!$B$6:$B$17,0),MATCH(D52,'Team Declaration'!$C$4:$BE$4,0)))</f>
        <v/>
      </c>
      <c r="C52" s="133" t="str">
        <f aca="false">IF(D52=0,"",INDEX('Team Declaration'!$C$4:$BF$34,31,MATCH(D52,'Team Declaration'!$C$4:$BF$4,0)))</f>
        <v/>
      </c>
      <c r="D52" s="134"/>
      <c r="E52" s="137"/>
      <c r="F52" s="130" t="n">
        <f aca="false">$S52</f>
        <v>1</v>
      </c>
      <c r="G52" s="124"/>
      <c r="H52" s="132" t="str">
        <f aca="false">IF(J52=0,"",INDEX('Team Declaration'!$C$6:$BE$17,MATCH(G46,'Team Declaration'!$B$6:$B$17,0),MATCH(J52,'Team Declaration'!$C$4:$BE$4,0)))</f>
        <v/>
      </c>
      <c r="I52" s="133" t="str">
        <f aca="false">IF(J52=0,"",INDEX('Team Declaration'!$C$4:$BF$34,31,MATCH(J52,'Team Declaration'!$C$4:$BF$4,0)))</f>
        <v/>
      </c>
      <c r="J52" s="134"/>
      <c r="K52" s="137"/>
      <c r="L52" s="130" t="n">
        <f aca="false">$S52</f>
        <v>1</v>
      </c>
      <c r="M52" s="124"/>
      <c r="N52" s="141" t="str">
        <f aca="false">IF($P52=0,"",INDEX('Team Declaration'!$C$6:$BF$17,MATCH($M$39,'Team Declaration'!$B$6:$B$17,0)+3,MATCH(LEFT($P52,1),'Team Declaration'!$C$4:$BF$4,0)+2))</f>
        <v/>
      </c>
      <c r="O52" s="141"/>
      <c r="P52" s="142"/>
      <c r="Q52" s="143"/>
      <c r="R52" s="130" t="n">
        <v>2</v>
      </c>
      <c r="S52" s="124" t="n">
        <v>1</v>
      </c>
      <c r="T52" s="131" t="n">
        <f aca="false">IF(OR($D52=T$1,$D52=T$2,$D52=T$3,$D52=T$4),$F52,0)+IF(OR($J52=T$1,$J52=T$2,$J52=T$3,$J52=T$4),$L52,0)+IF(OR($P52=T$1,$P52=T$2,$P52=T$3,$P52=T$4),$R52,0)</f>
        <v>0</v>
      </c>
      <c r="U52" s="124" t="n">
        <f aca="false">IF(OR($D52=U$1,$D52=U$2,$D52=U$3,$D52=U$4),$F52,0)+IF(OR($J52=U$1,$J52=U$2,$J52=U$3,$J52=U$4),$L52,0)+IF(OR($P52=U$1,$P52=U$2,$P52=U$3,$P52=U$4),$R52,0)</f>
        <v>0</v>
      </c>
      <c r="V52" s="124" t="n">
        <f aca="false">IF(OR($D52=V$1,$D52=V$2,$D52=V$3,$D52=V$4),$F52,0)+IF(OR($J52=V$1,$J52=V$2,$J52=V$3,$J52=V$4),$L52,0)+IF(OR($P52=V$1,$P52=V$2,$P52=V$3,$P52=V$4),$R52,0)</f>
        <v>0</v>
      </c>
      <c r="W52" s="124" t="n">
        <f aca="false">IF(OR($D52=W$1,$D52=W$2,$D52=W$3,$D52=W$4),$F52,0)+IF(OR($J52=W$1,$J52=W$2,$J52=W$3,$J52=W$4),$L52,0)+IF(OR($P52=W$1,$P52=W$2,$P52=W$3,$P52=W$4),$R52,0)</f>
        <v>0</v>
      </c>
      <c r="X52" s="124" t="n">
        <f aca="false">IF(OR($D52=X$1,$D52=X$2,$D52=X$3,$D52=X$4),$F52,0)+IF(OR($J52=X$1,$J52=X$2,$J52=X$3,$J52=X$4),$L52,0)+IF(OR($P52=X$1,$P52=X$2,$P52=X$3,$P52=X$4),$R52,0)</f>
        <v>0</v>
      </c>
      <c r="Y52" s="124" t="n">
        <f aca="false">IF(OR($D52=Y$1,$D52=Y$2,$D52=Y$3,$D52=Y$4),$F52,0)+IF(OR($J52=Y$1,$J52=Y$2,$J52=Y$3,$J52=Y$4),$L52,0)+IF(OR($P52=Y$1,$P52=Y$2,$P52=Y$3,$P52=Y$4),$R52,0)</f>
        <v>0</v>
      </c>
      <c r="Z52" s="124" t="n">
        <f aca="false">IF(OR($D52=Z$1,$D52=Z$2,$D52=Z$3,$D52=Z$4),$F52,0)+IF(OR($J52=Z$1,$J52=Z$2,$J52=Z$3,$J52=Z$4),$L52,0)+IF(OR($P52=Z$1,$P52=Z$2,$P52=Z$3,$P52=Z$4),$R52,0)</f>
        <v>0</v>
      </c>
      <c r="AA52" s="124"/>
      <c r="AB52" s="144"/>
    </row>
    <row r="53" customFormat="false" ht="12.75" hidden="false" customHeight="false" outlineLevel="0" collapsed="false">
      <c r="A53" s="127" t="str">
        <f aca="false">'Team Declaration'!$B7</f>
        <v>Triple Jump</v>
      </c>
      <c r="B53" s="124"/>
      <c r="C53" s="129" t="s">
        <v>11</v>
      </c>
      <c r="D53" s="125"/>
      <c r="E53" s="129"/>
      <c r="F53" s="130" t="n">
        <f aca="false">$S53</f>
        <v>0</v>
      </c>
      <c r="G53" s="127" t="str">
        <f aca="false">'Team Declaration'!$B7</f>
        <v>Triple Jump</v>
      </c>
      <c r="H53" s="125"/>
      <c r="I53" s="129" t="s">
        <v>26</v>
      </c>
      <c r="J53" s="125"/>
      <c r="K53" s="129"/>
      <c r="L53" s="130" t="n">
        <f aca="false">$S53</f>
        <v>0</v>
      </c>
      <c r="M53" s="124"/>
      <c r="N53" s="141"/>
      <c r="O53" s="141"/>
      <c r="P53" s="145"/>
      <c r="Q53" s="146"/>
      <c r="R53" s="130" t="n">
        <f aca="false">$S53</f>
        <v>0</v>
      </c>
      <c r="S53" s="124"/>
      <c r="T53" s="131" t="n">
        <f aca="false">IF(OR($D53=T$1,$D53=T$2,$D53=T$3,$D53=T$4),$F53,0)+IF(OR($J53=T$1,$J53=T$2,$J53=T$3,$J53=T$4),$L53,0)+IF(OR($P53=T$1,$P53=T$2,$P53=T$3,$P53=T$4),$R53,0)</f>
        <v>0</v>
      </c>
      <c r="U53" s="124" t="n">
        <f aca="false">IF(OR($D53=U$1,$D53=U$2,$D53=U$3,$D53=U$4),$F53,0)+IF(OR($J53=U$1,$J53=U$2,$J53=U$3,$J53=U$4),$L53,0)+IF(OR($P53=U$1,$P53=U$2,$P53=U$3,$P53=U$4),$R53,0)</f>
        <v>0</v>
      </c>
      <c r="V53" s="124" t="n">
        <f aca="false">IF(OR($D53=V$1,$D53=V$2,$D53=V$3,$D53=V$4),$F53,0)+IF(OR($J53=V$1,$J53=V$2,$J53=V$3,$J53=V$4),$L53,0)+IF(OR($P53=V$1,$P53=V$2,$P53=V$3,$P53=V$4),$R53,0)</f>
        <v>0</v>
      </c>
      <c r="W53" s="124" t="n">
        <f aca="false">IF(OR($D53=W$1,$D53=W$2,$D53=W$3,$D53=W$4),$F53,0)+IF(OR($J53=W$1,$J53=W$2,$J53=W$3,$J53=W$4),$L53,0)+IF(OR($P53=W$1,$P53=W$2,$P53=W$3,$P53=W$4),$R53,0)</f>
        <v>0</v>
      </c>
      <c r="X53" s="124" t="n">
        <f aca="false">IF(OR($D53=X$1,$D53=X$2,$D53=X$3,$D53=X$4),$F53,0)+IF(OR($J53=X$1,$J53=X$2,$J53=X$3,$J53=X$4),$L53,0)+IF(OR($P53=X$1,$P53=X$2,$P53=X$3,$P53=X$4),$R53,0)</f>
        <v>0</v>
      </c>
      <c r="Y53" s="124" t="n">
        <f aca="false">IF(OR($D53=Y$1,$D53=Y$2,$D53=Y$3,$D53=Y$4),$F53,0)+IF(OR($J53=Y$1,$J53=Y$2,$J53=Y$3,$J53=Y$4),$L53,0)+IF(OR($P53=Y$1,$P53=Y$2,$P53=Y$3,$P53=Y$4),$R53,0)</f>
        <v>0</v>
      </c>
      <c r="Z53" s="124" t="n">
        <f aca="false">IF(OR($D53=Z$1,$D53=Z$2,$D53=Z$3,$D53=Z$4),$F53,0)+IF(OR($J53=Z$1,$J53=Z$2,$J53=Z$3,$J53=Z$4),$L53,0)+IF(OR($P53=Z$1,$P53=Z$2,$P53=Z$3,$P53=Z$4),$R53,0)</f>
        <v>0</v>
      </c>
      <c r="AA53" s="124"/>
      <c r="AB53" s="144"/>
    </row>
    <row r="54" customFormat="false" ht="12.75" hidden="false" customHeight="false" outlineLevel="0" collapsed="false">
      <c r="A54" s="124"/>
      <c r="B54" s="132" t="str">
        <f aca="false">IF(D54=0,"",INDEX('Team Declaration'!$C$6:$BE$17,MATCH(A53,'Team Declaration'!$B$6:$B$17,0),MATCH(D54,'Team Declaration'!$C$4:$BE$4,0)))</f>
        <v>Grant Stirling</v>
      </c>
      <c r="C54" s="133" t="str">
        <f aca="false">IF(D54=0,"",INDEX('Team Declaration'!$C$4:$BF$34,31,MATCH(D54,'Team Declaration'!$C$4:$BF$4,0)))</f>
        <v>ERAC</v>
      </c>
      <c r="D54" s="134" t="s">
        <v>17</v>
      </c>
      <c r="E54" s="135" t="n">
        <v>12.08</v>
      </c>
      <c r="F54" s="130" t="n">
        <f aca="false">$S54</f>
        <v>6</v>
      </c>
      <c r="G54" s="124"/>
      <c r="H54" s="132" t="str">
        <f aca="false">IF(J54=0,"",INDEX('Team Declaration'!$C$6:$BE$17,MATCH(G53,'Team Declaration'!$B$6:$B$17,0),MATCH(J54,'Team Declaration'!$C$4:$BE$4,0)))</f>
        <v>Mark Rahman</v>
      </c>
      <c r="I54" s="133" t="str">
        <f aca="false">IF(J54=0,"",INDEX('Team Declaration'!$C$4:$BF$34,31,MATCH(J54,'Team Declaration'!$C$4:$BF$4,0)))</f>
        <v>HHH</v>
      </c>
      <c r="J54" s="134" t="n">
        <v>17</v>
      </c>
      <c r="K54" s="135" t="n">
        <v>10.35</v>
      </c>
      <c r="L54" s="130" t="n">
        <f aca="false">$S54</f>
        <v>6</v>
      </c>
      <c r="M54" s="124"/>
      <c r="N54" s="141"/>
      <c r="O54" s="141"/>
      <c r="P54" s="145"/>
      <c r="Q54" s="146"/>
      <c r="R54" s="130"/>
      <c r="S54" s="124" t="n">
        <v>6</v>
      </c>
      <c r="T54" s="131" t="n">
        <f aca="false">IF(OR($D54=T$1,$D54=T$2,$D54=T$3,$D54=T$4),$F54,0)+IF(OR($J54=T$1,$J54=T$2,$J54=T$3,$J54=T$4),$L54,0)+IF(OR($P54=T$1,$P54=T$2,$P54=T$3,$P54=T$4),$R54,0)</f>
        <v>0</v>
      </c>
      <c r="U54" s="124" t="n">
        <f aca="false">IF(OR($D54=U$1,$D54=U$2,$D54=U$3,$D54=U$4),$F54,0)+IF(OR($J54=U$1,$J54=U$2,$J54=U$3,$J54=U$4),$L54,0)+IF(OR($P54=U$1,$P54=U$2,$P54=U$3,$P54=U$4),$R54,0)</f>
        <v>0</v>
      </c>
      <c r="V54" s="124" t="n">
        <f aca="false">IF(OR($D54=V$1,$D54=V$2,$D54=V$3,$D54=V$4),$F54,0)+IF(OR($J54=V$1,$J54=V$2,$J54=V$3,$J54=V$4),$L54,0)+IF(OR($P54=V$1,$P54=V$2,$P54=V$3,$P54=V$4),$R54,0)</f>
        <v>6</v>
      </c>
      <c r="W54" s="124" t="n">
        <f aca="false">IF(OR($D54=W$1,$D54=W$2,$D54=W$3,$D54=W$4),$F54,0)+IF(OR($J54=W$1,$J54=W$2,$J54=W$3,$J54=W$4),$L54,0)+IF(OR($P54=W$1,$P54=W$2,$P54=W$3,$P54=W$4),$R54,0)</f>
        <v>6</v>
      </c>
      <c r="X54" s="124" t="n">
        <f aca="false">IF(OR($D54=X$1,$D54=X$2,$D54=X$3,$D54=X$4),$F54,0)+IF(OR($J54=X$1,$J54=X$2,$J54=X$3,$J54=X$4),$L54,0)+IF(OR($P54=X$1,$P54=X$2,$P54=X$3,$P54=X$4),$R54,0)</f>
        <v>0</v>
      </c>
      <c r="Y54" s="124" t="n">
        <f aca="false">IF(OR($D54=Y$1,$D54=Y$2,$D54=Y$3,$D54=Y$4),$F54,0)+IF(OR($J54=Y$1,$J54=Y$2,$J54=Y$3,$J54=Y$4),$L54,0)+IF(OR($P54=Y$1,$P54=Y$2,$P54=Y$3,$P54=Y$4),$R54,0)</f>
        <v>0</v>
      </c>
      <c r="Z54" s="124" t="n">
        <f aca="false">IF(OR($D54=Z$1,$D54=Z$2,$D54=Z$3,$D54=Z$4),$F54,0)+IF(OR($J54=Z$1,$J54=Z$2,$J54=Z$3,$J54=Z$4),$L54,0)+IF(OR($P54=Z$1,$P54=Z$2,$P54=Z$3,$P54=Z$4),$R54,0)</f>
        <v>0</v>
      </c>
      <c r="AA54" s="124"/>
      <c r="AB54" s="144"/>
    </row>
    <row r="55" customFormat="false" ht="12.75" hidden="false" customHeight="false" outlineLevel="0" collapsed="false">
      <c r="A55" s="124"/>
      <c r="B55" s="132" t="str">
        <f aca="false">IF(D55=0,"",INDEX('Team Declaration'!$C$6:$BE$17,MATCH(A53,'Team Declaration'!$B$6:$B$17,0),MATCH(D55,'Team Declaration'!$C$4:$BE$4,0)))</f>
        <v/>
      </c>
      <c r="C55" s="133" t="str">
        <f aca="false">IF(D55=0,"",INDEX('Team Declaration'!$C$4:$BF$34,31,MATCH(D55,'Team Declaration'!$C$4:$BF$4,0)))</f>
        <v/>
      </c>
      <c r="D55" s="134"/>
      <c r="E55" s="135"/>
      <c r="F55" s="130" t="n">
        <f aca="false">$S55</f>
        <v>5</v>
      </c>
      <c r="G55" s="124"/>
      <c r="H55" s="132" t="str">
        <f aca="false">IF(J55=0,"",INDEX('Team Declaration'!$C$6:$BE$17,MATCH(G53,'Team Declaration'!$B$6:$B$17,0),MATCH(J55,'Team Declaration'!$C$4:$BE$4,0)))</f>
        <v>Brian Slaughter</v>
      </c>
      <c r="I55" s="133" t="str">
        <f aca="false">IF(J55=0,"",INDEX('Team Declaration'!$C$4:$BF$34,31,MATCH(J55,'Team Declaration'!$C$4:$BF$4,0)))</f>
        <v>ERAC</v>
      </c>
      <c r="J55" s="134" t="n">
        <v>14</v>
      </c>
      <c r="K55" s="135" t="n">
        <v>9.77</v>
      </c>
      <c r="L55" s="130" t="n">
        <f aca="false">$S55</f>
        <v>5</v>
      </c>
      <c r="M55" s="124"/>
      <c r="N55" s="148" t="str">
        <f aca="false">IF($P55=0,"",INDEX('Team Declaration'!$C$6:$BF$17,MATCH($M$39,'Team Declaration'!$B$6:$B$17,0)+3,MATCH(LEFT($P55,1),'Team Declaration'!$C$4:$BF$4,0)+2))</f>
        <v/>
      </c>
      <c r="O55" s="148"/>
      <c r="P55" s="142"/>
      <c r="Q55" s="143"/>
      <c r="R55" s="130" t="n">
        <v>1</v>
      </c>
      <c r="S55" s="124" t="n">
        <v>5</v>
      </c>
      <c r="T55" s="131" t="n">
        <f aca="false">IF(OR($D55=T$1,$D55=T$2,$D55=T$3,$D55=T$4),$F55,0)+IF(OR($J55=T$1,$J55=T$2,$J55=T$3,$J55=T$4),$L55,0)+IF(OR($P55=T$1,$P55=T$2,$P55=T$3,$P55=T$4),$R55,0)</f>
        <v>0</v>
      </c>
      <c r="U55" s="124" t="n">
        <f aca="false">IF(OR($D55=U$1,$D55=U$2,$D55=U$3,$D55=U$4),$F55,0)+IF(OR($J55=U$1,$J55=U$2,$J55=U$3,$J55=U$4),$L55,0)+IF(OR($P55=U$1,$P55=U$2,$P55=U$3,$P55=U$4),$R55,0)</f>
        <v>0</v>
      </c>
      <c r="V55" s="124" t="n">
        <f aca="false">IF(OR($D55=V$1,$D55=V$2,$D55=V$3,$D55=V$4),$F55,0)+IF(OR($J55=V$1,$J55=V$2,$J55=V$3,$J55=V$4),$L55,0)+IF(OR($P55=V$1,$P55=V$2,$P55=V$3,$P55=V$4),$R55,0)</f>
        <v>5</v>
      </c>
      <c r="W55" s="124" t="n">
        <f aca="false">IF(OR($D55=W$1,$D55=W$2,$D55=W$3,$D55=W$4),$F55,0)+IF(OR($J55=W$1,$J55=W$2,$J55=W$3,$J55=W$4),$L55,0)+IF(OR($P55=W$1,$P55=W$2,$P55=W$3,$P55=W$4),$R55,0)</f>
        <v>0</v>
      </c>
      <c r="X55" s="124" t="n">
        <f aca="false">IF(OR($D55=X$1,$D55=X$2,$D55=X$3,$D55=X$4),$F55,0)+IF(OR($J55=X$1,$J55=X$2,$J55=X$3,$J55=X$4),$L55,0)+IF(OR($P55=X$1,$P55=X$2,$P55=X$3,$P55=X$4),$R55,0)</f>
        <v>0</v>
      </c>
      <c r="Y55" s="124" t="n">
        <f aca="false">IF(OR($D55=Y$1,$D55=Y$2,$D55=Y$3,$D55=Y$4),$F55,0)+IF(OR($J55=Y$1,$J55=Y$2,$J55=Y$3,$J55=Y$4),$L55,0)+IF(OR($P55=Y$1,$P55=Y$2,$P55=Y$3,$P55=Y$4),$R55,0)</f>
        <v>0</v>
      </c>
      <c r="Z55" s="124" t="n">
        <f aca="false">IF(OR($D55=Z$1,$D55=Z$2,$D55=Z$3,$D55=Z$4),$F55,0)+IF(OR($J55=Z$1,$J55=Z$2,$J55=Z$3,$J55=Z$4),$L55,0)+IF(OR($P55=Z$1,$P55=Z$2,$P55=Z$3,$P55=Z$4),$R55,0)</f>
        <v>0</v>
      </c>
      <c r="AA55" s="124"/>
      <c r="AB55" s="144"/>
    </row>
    <row r="56" customFormat="false" ht="12.75" hidden="false" customHeight="false" outlineLevel="0" collapsed="false">
      <c r="A56" s="124"/>
      <c r="B56" s="132" t="str">
        <f aca="false">IF(D56=0,"",INDEX('Team Declaration'!$C$6:$BE$17,MATCH(A53,'Team Declaration'!$B$6:$B$17,0),MATCH(D56,'Team Declaration'!$C$4:$BE$4,0)))</f>
        <v/>
      </c>
      <c r="C56" s="133" t="str">
        <f aca="false">IF(D56=0,"",INDEX('Team Declaration'!$C$4:$BF$34,31,MATCH(D56,'Team Declaration'!$C$4:$BF$4,0)))</f>
        <v/>
      </c>
      <c r="D56" s="134"/>
      <c r="E56" s="135"/>
      <c r="F56" s="130" t="n">
        <f aca="false">$S56</f>
        <v>4</v>
      </c>
      <c r="G56" s="124"/>
      <c r="H56" s="132" t="str">
        <f aca="false">IF(J56=0,"",INDEX('Team Declaration'!$C$6:$BE$17,MATCH(G53,'Team Declaration'!$B$6:$B$17,0),MATCH(J56,'Team Declaration'!$C$4:$BE$4,0)))</f>
        <v>John Evans</v>
      </c>
      <c r="I56" s="133" t="str">
        <f aca="false">IF(J56=0,"",INDEX('Team Declaration'!$C$4:$BF$34,31,MATCH(J56,'Team Declaration'!$C$4:$BF$4,0)))</f>
        <v>WDC</v>
      </c>
      <c r="J56" s="134" t="n">
        <v>12</v>
      </c>
      <c r="K56" s="135" t="n">
        <v>8.47</v>
      </c>
      <c r="L56" s="130" t="n">
        <f aca="false">$S56</f>
        <v>4</v>
      </c>
      <c r="M56" s="124"/>
      <c r="N56" s="148"/>
      <c r="O56" s="148"/>
      <c r="P56" s="145"/>
      <c r="Q56" s="146"/>
      <c r="R56" s="130"/>
      <c r="S56" s="124" t="n">
        <v>4</v>
      </c>
      <c r="T56" s="131" t="n">
        <f aca="false">IF(OR($D56=T$1,$D56=T$2,$D56=T$3,$D56=T$4),$F56,0)+IF(OR($J56=T$1,$J56=T$2,$J56=T$3,$J56=T$4),$L56,0)+IF(OR($P56=T$1,$P56=T$2,$P56=T$3,$P56=T$4),$R56,0)</f>
        <v>0</v>
      </c>
      <c r="U56" s="124" t="n">
        <f aca="false">IF(OR($D56=U$1,$D56=U$2,$D56=U$3,$D56=U$4),$F56,0)+IF(OR($J56=U$1,$J56=U$2,$J56=U$3,$J56=U$4),$L56,0)+IF(OR($P56=U$1,$P56=U$2,$P56=U$3,$P56=U$4),$R56,0)</f>
        <v>0</v>
      </c>
      <c r="V56" s="124" t="n">
        <f aca="false">IF(OR($D56=V$1,$D56=V$2,$D56=V$3,$D56=V$4),$F56,0)+IF(OR($J56=V$1,$J56=V$2,$J56=V$3,$J56=V$4),$L56,0)+IF(OR($P56=V$1,$P56=V$2,$P56=V$3,$P56=V$4),$R56,0)</f>
        <v>0</v>
      </c>
      <c r="W56" s="124" t="n">
        <f aca="false">IF(OR($D56=W$1,$D56=W$2,$D56=W$3,$D56=W$4),$F56,0)+IF(OR($J56=W$1,$J56=W$2,$J56=W$3,$J56=W$4),$L56,0)+IF(OR($P56=W$1,$P56=W$2,$P56=W$3,$P56=W$4),$R56,0)</f>
        <v>0</v>
      </c>
      <c r="X56" s="124" t="n">
        <f aca="false">IF(OR($D56=X$1,$D56=X$2,$D56=X$3,$D56=X$4),$F56,0)+IF(OR($J56=X$1,$J56=X$2,$J56=X$3,$J56=X$4),$L56,0)+IF(OR($P56=X$1,$P56=X$2,$P56=X$3,$P56=X$4),$R56,0)</f>
        <v>0</v>
      </c>
      <c r="Y56" s="124" t="n">
        <f aca="false">IF(OR($D56=Y$1,$D56=Y$2,$D56=Y$3,$D56=Y$4),$F56,0)+IF(OR($J56=Y$1,$J56=Y$2,$J56=Y$3,$J56=Y$4),$L56,0)+IF(OR($P56=Y$1,$P56=Y$2,$P56=Y$3,$P56=Y$4),$R56,0)</f>
        <v>0</v>
      </c>
      <c r="Z56" s="124" t="n">
        <f aca="false">IF(OR($D56=Z$1,$D56=Z$2,$D56=Z$3,$D56=Z$4),$F56,0)+IF(OR($J56=Z$1,$J56=Z$2,$J56=Z$3,$J56=Z$4),$L56,0)+IF(OR($P56=Z$1,$P56=Z$2,$P56=Z$3,$P56=Z$4),$R56,0)</f>
        <v>4</v>
      </c>
      <c r="AA56" s="124"/>
      <c r="AB56" s="144"/>
    </row>
    <row r="57" customFormat="false" ht="12.75" hidden="false" customHeight="false" outlineLevel="0" collapsed="false">
      <c r="A57" s="124"/>
      <c r="B57" s="132" t="str">
        <f aca="false">IF(D57=0,"",INDEX('Team Declaration'!$C$6:$BE$17,MATCH(A53,'Team Declaration'!$B$6:$B$17,0),MATCH(D57,'Team Declaration'!$C$4:$BE$4,0)))</f>
        <v/>
      </c>
      <c r="C57" s="133" t="str">
        <f aca="false">IF(D57=0,"",INDEX('Team Declaration'!$C$4:$BF$34,31,MATCH(D57,'Team Declaration'!$C$4:$BF$4,0)))</f>
        <v/>
      </c>
      <c r="D57" s="134"/>
      <c r="E57" s="135"/>
      <c r="F57" s="130" t="n">
        <f aca="false">$S57</f>
        <v>3</v>
      </c>
      <c r="G57" s="124"/>
      <c r="H57" s="132" t="str">
        <f aca="false">IF(J57=0,"",INDEX('Team Declaration'!$C$6:$BE$17,MATCH(G53,'Team Declaration'!$B$6:$B$17,0),MATCH(J57,'Team Declaration'!$C$4:$BE$4,0)))</f>
        <v/>
      </c>
      <c r="I57" s="133" t="str">
        <f aca="false">IF(J57=0,"",INDEX('Team Declaration'!$C$4:$BF$34,31,MATCH(J57,'Team Declaration'!$C$4:$BF$4,0)))</f>
        <v/>
      </c>
      <c r="J57" s="134"/>
      <c r="K57" s="135"/>
      <c r="L57" s="130" t="n">
        <f aca="false">$S57</f>
        <v>3</v>
      </c>
      <c r="M57" s="124"/>
      <c r="N57" s="148"/>
      <c r="O57" s="148"/>
      <c r="P57" s="149"/>
      <c r="Q57" s="150"/>
      <c r="R57" s="130"/>
      <c r="S57" s="124" t="n">
        <v>3</v>
      </c>
      <c r="T57" s="131" t="n">
        <f aca="false">IF(OR($D57=T$1,$D57=T$2,$D57=T$3,$D57=T$4),$F57,0)+IF(OR($J57=T$1,$J57=T$2,$J57=T$3,$J57=T$4),$L57,0)+IF(OR($P57=T$1,$P57=T$2,$P57=T$3,$P57=T$4),$R57,0)</f>
        <v>0</v>
      </c>
      <c r="U57" s="124" t="n">
        <f aca="false">IF(OR($D57=U$1,$D57=U$2,$D57=U$3,$D57=U$4),$F57,0)+IF(OR($J57=U$1,$J57=U$2,$J57=U$3,$J57=U$4),$L57,0)+IF(OR($P57=U$1,$P57=U$2,$P57=U$3,$P57=U$4),$R57,0)</f>
        <v>0</v>
      </c>
      <c r="V57" s="124" t="n">
        <f aca="false">IF(OR($D57=V$1,$D57=V$2,$D57=V$3,$D57=V$4),$F57,0)+IF(OR($J57=V$1,$J57=V$2,$J57=V$3,$J57=V$4),$L57,0)+IF(OR($P57=V$1,$P57=V$2,$P57=V$3,$P57=V$4),$R57,0)</f>
        <v>0</v>
      </c>
      <c r="W57" s="124" t="n">
        <f aca="false">IF(OR($D57=W$1,$D57=W$2,$D57=W$3,$D57=W$4),$F57,0)+IF(OR($J57=W$1,$J57=W$2,$J57=W$3,$J57=W$4),$L57,0)+IF(OR($P57=W$1,$P57=W$2,$P57=W$3,$P57=W$4),$R57,0)</f>
        <v>0</v>
      </c>
      <c r="X57" s="124" t="n">
        <f aca="false">IF(OR($D57=X$1,$D57=X$2,$D57=X$3,$D57=X$4),$F57,0)+IF(OR($J57=X$1,$J57=X$2,$J57=X$3,$J57=X$4),$L57,0)+IF(OR($P57=X$1,$P57=X$2,$P57=X$3,$P57=X$4),$R57,0)</f>
        <v>0</v>
      </c>
      <c r="Y57" s="124" t="n">
        <f aca="false">IF(OR($D57=Y$1,$D57=Y$2,$D57=Y$3,$D57=Y$4),$F57,0)+IF(OR($J57=Y$1,$J57=Y$2,$J57=Y$3,$J57=Y$4),$L57,0)+IF(OR($P57=Y$1,$P57=Y$2,$P57=Y$3,$P57=Y$4),$R57,0)</f>
        <v>0</v>
      </c>
      <c r="Z57" s="124" t="n">
        <f aca="false">IF(OR($D57=Z$1,$D57=Z$2,$D57=Z$3,$D57=Z$4),$F57,0)+IF(OR($J57=Z$1,$J57=Z$2,$J57=Z$3,$J57=Z$4),$L57,0)+IF(OR($P57=Z$1,$P57=Z$2,$P57=Z$3,$P57=Z$4),$R57,0)</f>
        <v>0</v>
      </c>
      <c r="AA57" s="124"/>
      <c r="AB57" s="144"/>
    </row>
    <row r="58" customFormat="false" ht="12.75" hidden="false" customHeight="false" outlineLevel="0" collapsed="false">
      <c r="A58" s="124"/>
      <c r="B58" s="132" t="str">
        <f aca="false">IF(D58=0,"",INDEX('Team Declaration'!$C$6:$BE$17,MATCH(A53,'Team Declaration'!$B$6:$B$17,0),MATCH(D58,'Team Declaration'!$C$4:$BE$4,0)))</f>
        <v/>
      </c>
      <c r="C58" s="133" t="str">
        <f aca="false">IF(D58=0,"",INDEX('Team Declaration'!$C$4:$BF$34,31,MATCH(D58,'Team Declaration'!$C$4:$BF$4,0)))</f>
        <v/>
      </c>
      <c r="D58" s="134"/>
      <c r="E58" s="135"/>
      <c r="F58" s="130" t="n">
        <f aca="false">$S58</f>
        <v>2</v>
      </c>
      <c r="G58" s="124"/>
      <c r="H58" s="132" t="str">
        <f aca="false">IF(J58=0,"",INDEX('Team Declaration'!$C$6:$BE$17,MATCH(G53,'Team Declaration'!$B$6:$B$17,0),MATCH(J58,'Team Declaration'!$C$4:$BE$4,0)))</f>
        <v/>
      </c>
      <c r="I58" s="133" t="str">
        <f aca="false">IF(J58=0,"",INDEX('Team Declaration'!$C$4:$BF$34,31,MATCH(J58,'Team Declaration'!$C$4:$BF$4,0)))</f>
        <v/>
      </c>
      <c r="J58" s="134"/>
      <c r="K58" s="135"/>
      <c r="L58" s="130" t="n">
        <f aca="false">$S58</f>
        <v>2</v>
      </c>
      <c r="M58" s="124"/>
      <c r="N58" s="151"/>
      <c r="O58" s="151"/>
      <c r="P58" s="152"/>
      <c r="Q58" s="152"/>
      <c r="R58" s="130"/>
      <c r="S58" s="124" t="n">
        <v>2</v>
      </c>
      <c r="T58" s="131" t="n">
        <f aca="false">IF(OR($D58=T$1,$D58=T$2,$D58=T$3,$D58=T$4),$F58,0)+IF(OR($J58=T$1,$J58=T$2,$J58=T$3,$J58=T$4),$L58,0)+IF(OR($P58=T$1,$P58=T$2,$P58=T$3,$P58=T$4),$R58,0)</f>
        <v>0</v>
      </c>
      <c r="U58" s="124" t="n">
        <f aca="false">IF(OR($D58=U$1,$D58=U$2,$D58=U$3,$D58=U$4),$F58,0)+IF(OR($J58=U$1,$J58=U$2,$J58=U$3,$J58=U$4),$L58,0)+IF(OR($P58=U$1,$P58=U$2,$P58=U$3,$P58=U$4),$R58,0)</f>
        <v>0</v>
      </c>
      <c r="V58" s="124" t="n">
        <f aca="false">IF(OR($D58=V$1,$D58=V$2,$D58=V$3,$D58=V$4),$F58,0)+IF(OR($J58=V$1,$J58=V$2,$J58=V$3,$J58=V$4),$L58,0)+IF(OR($P58=V$1,$P58=V$2,$P58=V$3,$P58=V$4),$R58,0)</f>
        <v>0</v>
      </c>
      <c r="W58" s="124" t="n">
        <f aca="false">IF(OR($D58=W$1,$D58=W$2,$D58=W$3,$D58=W$4),$F58,0)+IF(OR($J58=W$1,$J58=W$2,$J58=W$3,$J58=W$4),$L58,0)+IF(OR($P58=W$1,$P58=W$2,$P58=W$3,$P58=W$4),$R58,0)</f>
        <v>0</v>
      </c>
      <c r="X58" s="124" t="n">
        <f aca="false">IF(OR($D58=X$1,$D58=X$2,$D58=X$3,$D58=X$4),$F58,0)+IF(OR($J58=X$1,$J58=X$2,$J58=X$3,$J58=X$4),$L58,0)+IF(OR($P58=X$1,$P58=X$2,$P58=X$3,$P58=X$4),$R58,0)</f>
        <v>0</v>
      </c>
      <c r="Y58" s="124" t="n">
        <f aca="false">IF(OR($D58=Y$1,$D58=Y$2,$D58=Y$3,$D58=Y$4),$F58,0)+IF(OR($J58=Y$1,$J58=Y$2,$J58=Y$3,$J58=Y$4),$L58,0)+IF(OR($P58=Y$1,$P58=Y$2,$P58=Y$3,$P58=Y$4),$R58,0)</f>
        <v>0</v>
      </c>
      <c r="Z58" s="124" t="n">
        <f aca="false">IF(OR($D58=Z$1,$D58=Z$2,$D58=Z$3,$D58=Z$4),$F58,0)+IF(OR($J58=Z$1,$J58=Z$2,$J58=Z$3,$J58=Z$4),$L58,0)+IF(OR($P58=Z$1,$P58=Z$2,$P58=Z$3,$P58=Z$4),$R58,0)</f>
        <v>0</v>
      </c>
      <c r="AA58" s="124"/>
      <c r="AB58" s="144"/>
    </row>
    <row r="59" customFormat="false" ht="12.8" hidden="false" customHeight="false" outlineLevel="0" collapsed="false">
      <c r="A59" s="124"/>
      <c r="B59" s="132"/>
      <c r="C59" s="133" t="str">
        <f aca="false">IF(D59=0,"",INDEX('Team Declaration'!$C$4:$BF$34,31,MATCH(D59,'Team Declaration'!$C$4:$BF$4,0)))</f>
        <v/>
      </c>
      <c r="D59" s="134"/>
      <c r="E59" s="135"/>
      <c r="F59" s="130" t="n">
        <f aca="false">$S59</f>
        <v>1</v>
      </c>
      <c r="G59" s="124"/>
      <c r="H59" s="132" t="str">
        <f aca="false">IF(J59=0,"",INDEX('Team Declaration'!$C$6:$BE$17,MATCH(G53,'Team Declaration'!$B$6:$B$17,0),MATCH(J59,'Team Declaration'!$C$4:$BE$4,0)))</f>
        <v/>
      </c>
      <c r="I59" s="133" t="str">
        <f aca="false">IF(J59=0,"",INDEX('Team Declaration'!$C$4:$BF$34,31,MATCH(J59,'Team Declaration'!$C$4:$BF$4,0)))</f>
        <v/>
      </c>
      <c r="J59" s="134"/>
      <c r="K59" s="135"/>
      <c r="L59" s="130" t="n">
        <f aca="false">$S59</f>
        <v>1</v>
      </c>
      <c r="M59" s="124"/>
      <c r="N59" s="153"/>
      <c r="O59" s="153" t="str">
        <f aca="false">IF($P55=0,"",INDEX('Team Declaration'!$C$6:$BF$17,MATCH($M$39,'Team Declaration'!$B$6:$B$17,0)+3,MATCH(LEFT($P55,1),'Team Declaration'!$C$4:$BF$4,0)+1))</f>
        <v/>
      </c>
      <c r="P59" s="154"/>
      <c r="Q59" s="155"/>
      <c r="R59" s="130"/>
      <c r="S59" s="124" t="n">
        <v>1</v>
      </c>
      <c r="T59" s="131" t="n">
        <f aca="false">IF(OR($D59=T$1,$D59=T$2,$D59=T$3,$D59=T$4),$F59,0)+IF(OR($J59=T$1,$J59=T$2,$J59=T$3,$J59=T$4),$L59,0)+IF(OR($P59=T$1,$P59=T$2,$P59=T$3,$P59=T$4),$R59,0)</f>
        <v>0</v>
      </c>
      <c r="U59" s="124" t="n">
        <f aca="false">IF(OR($D59=U$1,$D59=U$2,$D59=U$3,$D59=U$4),$F59,0)+IF(OR($J59=U$1,$J59=U$2,$J59=U$3,$J59=U$4),$L59,0)+IF(OR($P59=U$1,$P59=U$2,$P59=U$3,$P59=U$4),$R59,0)</f>
        <v>0</v>
      </c>
      <c r="V59" s="124" t="n">
        <f aca="false">IF(OR($D59=V$1,$D59=V$2,$D59=V$3,$D59=V$4),$F59,0)+IF(OR($J59=V$1,$J59=V$2,$J59=V$3,$J59=V$4),$L59,0)+IF(OR($P59=V$1,$P59=V$2,$P59=V$3,$P59=V$4),$R59,0)</f>
        <v>0</v>
      </c>
      <c r="W59" s="124" t="n">
        <f aca="false">IF(OR($D59=W$1,$D59=W$2,$D59=W$3,$D59=W$4),$F59,0)+IF(OR($J59=W$1,$J59=W$2,$J59=W$3,$J59=W$4),$L59,0)+IF(OR($P59=W$1,$P59=W$2,$P59=W$3,$P59=W$4),$R59,0)</f>
        <v>0</v>
      </c>
      <c r="X59" s="124" t="n">
        <f aca="false">IF(OR($D59=X$1,$D59=X$2,$D59=X$3,$D59=X$4),$F59,0)+IF(OR($J59=X$1,$J59=X$2,$J59=X$3,$J59=X$4),$L59,0)+IF(OR($P59=X$1,$P59=X$2,$P59=X$3,$P59=X$4),$R59,0)</f>
        <v>0</v>
      </c>
      <c r="Y59" s="124" t="n">
        <f aca="false">IF(OR($D59=Y$1,$D59=Y$2,$D59=Y$3,$D59=Y$4),$F59,0)+IF(OR($J59=Y$1,$J59=Y$2,$J59=Y$3,$J59=Y$4),$L59,0)+IF(OR($P59=Y$1,$P59=Y$2,$P59=Y$3,$P59=Y$4),$R59,0)</f>
        <v>0</v>
      </c>
      <c r="Z59" s="124" t="n">
        <f aca="false">IF(OR($D59=Z$1,$D59=Z$2,$D59=Z$3,$D59=Z$4),$F59,0)+IF(OR($J59=Z$1,$J59=Z$2,$J59=Z$3,$J59=Z$4),$L59,0)+IF(OR($P59=Z$1,$P59=Z$2,$P59=Z$3,$P59=Z$4),$R59,0)</f>
        <v>0</v>
      </c>
      <c r="AA59" s="124"/>
      <c r="AB59" s="144"/>
    </row>
    <row r="60" customFormat="false" ht="12.75" hidden="false" customHeight="false" outlineLevel="0" collapsed="false">
      <c r="A60" s="127" t="str">
        <f aca="false">'Team Declaration'!$B8</f>
        <v>Hammer</v>
      </c>
      <c r="B60" s="153"/>
      <c r="C60" s="129" t="s">
        <v>11</v>
      </c>
      <c r="D60" s="125"/>
      <c r="E60" s="129"/>
      <c r="F60" s="130" t="n">
        <f aca="false">$S60</f>
        <v>0</v>
      </c>
      <c r="G60" s="127" t="str">
        <f aca="false">'Team Declaration'!$B8</f>
        <v>Hammer</v>
      </c>
      <c r="H60" s="124"/>
      <c r="I60" s="129" t="s">
        <v>26</v>
      </c>
      <c r="J60" s="125"/>
      <c r="K60" s="129"/>
      <c r="L60" s="130" t="n">
        <f aca="false">$S60</f>
        <v>0</v>
      </c>
      <c r="M60" s="156" t="s">
        <v>155</v>
      </c>
      <c r="N60" s="128"/>
      <c r="O60" s="128"/>
      <c r="P60" s="157" t="s">
        <v>156</v>
      </c>
      <c r="Q60" s="158" t="s">
        <v>157</v>
      </c>
      <c r="R60" s="130"/>
      <c r="S60" s="124"/>
      <c r="T60" s="159" t="n">
        <f aca="false">SUM(T$5:T59)+SUM(T61:T64)</f>
        <v>49.000001</v>
      </c>
      <c r="U60" s="160" t="n">
        <f aca="false">SUM(U$5:U59)+SUM(U61:U64)</f>
        <v>65.000002</v>
      </c>
      <c r="V60" s="160" t="n">
        <f aca="false">SUM(V$5:V59)+SUM(V61:V64)</f>
        <v>120.000003</v>
      </c>
      <c r="W60" s="160" t="n">
        <f aca="false">SUM(W$5:W59)+SUM(W61:W64)</f>
        <v>89.000004</v>
      </c>
      <c r="X60" s="160" t="n">
        <f aca="false">SUM(X$5:X59)+SUM(X61:X64)</f>
        <v>5E-006</v>
      </c>
      <c r="Y60" s="160" t="n">
        <f aca="false">SUM(Y$5:Y59)+SUM(Y61:Y64)</f>
        <v>6E-006</v>
      </c>
      <c r="Z60" s="160" t="n">
        <f aca="false">SUM(Z$5:Z59)+SUM(Z61:Z64)</f>
        <v>15.000007</v>
      </c>
      <c r="AA60" s="124"/>
      <c r="AB60" s="144"/>
    </row>
    <row r="61" customFormat="false" ht="12.75" hidden="false" customHeight="false" outlineLevel="0" collapsed="false">
      <c r="A61" s="124"/>
      <c r="B61" s="132" t="str">
        <f aca="false">IF(D61=0,"",INDEX('Team Declaration'!$C$6:$BE$17,MATCH(A60,'Team Declaration'!$B$6:$B$17,0),MATCH(D61,'Team Declaration'!$C$4:$BE$4,0)))</f>
        <v>Rod Chinn</v>
      </c>
      <c r="C61" s="133" t="str">
        <f aca="false">IF(D61=0,"",INDEX('Team Declaration'!$C$4:$BF$34,31,MATCH(D61,'Team Declaration'!$C$4:$BF$4,0)))</f>
        <v>HHH</v>
      </c>
      <c r="D61" s="134" t="s">
        <v>21</v>
      </c>
      <c r="E61" s="135" t="n">
        <v>21.71</v>
      </c>
      <c r="F61" s="130" t="n">
        <f aca="false">$S61</f>
        <v>6</v>
      </c>
      <c r="G61" s="124"/>
      <c r="H61" s="132" t="str">
        <f aca="false">IF(J61=0,"",INDEX('Team Declaration'!$C$6:$BE$17,MATCH(G60,'Team Declaration'!$B$6:$B$17,0),MATCH(J61,'Team Declaration'!$C$4:$BE$4,0)))</f>
        <v>Brian Slaughter</v>
      </c>
      <c r="I61" s="133" t="str">
        <f aca="false">IF(J61=0,"",INDEX('Team Declaration'!$C$4:$BF$34,31,MATCH(J61,'Team Declaration'!$C$4:$BF$4,0)))</f>
        <v>ERAC</v>
      </c>
      <c r="J61" s="134" t="n">
        <v>14</v>
      </c>
      <c r="K61" s="135" t="n">
        <v>32.37</v>
      </c>
      <c r="L61" s="130" t="n">
        <f aca="false">$S61</f>
        <v>6</v>
      </c>
      <c r="M61" s="153"/>
      <c r="N61" s="128"/>
      <c r="O61" s="128" t="str">
        <f aca="false">IF(SUM(T$60:Z$60)=0,"",IF(P61="","",INDEX('Team Declaration'!$C$35:$C$41,MATCH($P61,'Team Declaration'!$F$35:$F$41,0))))</f>
        <v>Eastbourne Rovers AC</v>
      </c>
      <c r="P61" s="129" t="n">
        <f aca="false">IF(COUNTIF(T$60:Z$60,"&gt;0.5")&gt;0,1,"")</f>
        <v>1</v>
      </c>
      <c r="Q61" s="125" t="n">
        <f aca="false">IF(SUM(T$60:Z$60)=0,"",IF(P61="","",INDEX('Team Declaration'!$E$35:$E$41,MATCH($P61,'Team Declaration'!$F$35:$F$41,0))))</f>
        <v>120.000003</v>
      </c>
      <c r="R61" s="130"/>
      <c r="S61" s="124" t="n">
        <v>6</v>
      </c>
      <c r="T61" s="161" t="n">
        <f aca="false">IF(OR($D61=T$1,$D61=T$2,$D61=T$3,$D61=T$4),$F61,0)+IF(OR($J61=T$1,$J61=T$2,$J61=T$3,$J61=T$4),$L61,0)</f>
        <v>0</v>
      </c>
      <c r="U61" s="161" t="n">
        <f aca="false">IF(OR($D61=U$1,$D61=U$2,$D61=U$3,$D61=U$4),$F61,0)+IF(OR($J61=U$1,$J61=U$2,$J61=U$3,$J61=U$4),$L61,0)</f>
        <v>0</v>
      </c>
      <c r="V61" s="161" t="n">
        <f aca="false">IF(OR($D61=V$1,$D61=V$2,$D61=V$3,$D61=V$4),$F61,0)+IF(OR($J61=V$1,$J61=V$2,$J61=V$3,$J61=V$4),$L61,0)</f>
        <v>6</v>
      </c>
      <c r="W61" s="161" t="n">
        <f aca="false">IF(OR($D61=W$1,$D61=W$2,$D61=W$3,$D61=W$4),$F61,0)+IF(OR($J61=W$1,$J61=W$2,$J61=W$3,$J61=W$4),$L61,0)</f>
        <v>6</v>
      </c>
      <c r="X61" s="161" t="n">
        <f aca="false">IF(OR($D61=X$1,$D61=X$2,$D61=X$3,$D61=X$4),$F61,0)+IF(OR($J61=X$1,$J61=X$2,$J61=X$3,$J61=X$4),$L61,0)</f>
        <v>0</v>
      </c>
      <c r="Y61" s="161" t="n">
        <f aca="false">IF(OR($D61=Y$1,$D61=Y$2,$D61=Y$3,$D61=Y$4),$F61,0)+IF(OR($J61=Y$1,$J61=Y$2,$J61=Y$3,$J61=Y$4),$L61,0)</f>
        <v>0</v>
      </c>
      <c r="Z61" s="161" t="n">
        <f aca="false">IF(OR($D61=Z$1,$D61=Z$2,$D61=Z$3,$D61=Z$4),$F61,0)+IF(OR($J61=Z$1,$J61=Z$2,$J61=Z$3,$J61=Z$4),$L61,0)</f>
        <v>0</v>
      </c>
      <c r="AA61" s="124"/>
      <c r="AB61" s="144"/>
    </row>
    <row r="62" customFormat="false" ht="12.75" hidden="false" customHeight="false" outlineLevel="0" collapsed="false">
      <c r="A62" s="124"/>
      <c r="B62" s="132" t="str">
        <f aca="false">IF(D62=0,"",INDEX('Team Declaration'!$C$6:$BE$17,MATCH(A60,'Team Declaration'!$B$6:$B$17,0),MATCH(D62,'Team Declaration'!$C$4:$BE$4,0)))</f>
        <v>Ben Anderson</v>
      </c>
      <c r="C62" s="133" t="str">
        <f aca="false">IF(D62=0,"",INDEX('Team Declaration'!$C$4:$BF$34,31,MATCH(D62,'Team Declaration'!$C$4:$BF$4,0)))</f>
        <v>ERAC</v>
      </c>
      <c r="D62" s="134" t="s">
        <v>17</v>
      </c>
      <c r="E62" s="135" t="n">
        <v>21.54</v>
      </c>
      <c r="F62" s="130" t="n">
        <f aca="false">$S62</f>
        <v>5</v>
      </c>
      <c r="G62" s="124"/>
      <c r="H62" s="132" t="str">
        <f aca="false">IF(J62=0,"",INDEX('Team Declaration'!$C$6:$BE$17,MATCH(G60,'Team Declaration'!$B$6:$B$17,0),MATCH(J62,'Team Declaration'!$C$4:$BE$4,0)))</f>
        <v>Mike Bale</v>
      </c>
      <c r="I62" s="133" t="str">
        <f aca="false">IF(J62=0,"",INDEX('Team Declaration'!$C$4:$BF$34,31,MATCH(J62,'Team Declaration'!$C$4:$BF$4,0)))</f>
        <v>HHH</v>
      </c>
      <c r="J62" s="134" t="n">
        <v>17</v>
      </c>
      <c r="K62" s="135" t="n">
        <v>29.55</v>
      </c>
      <c r="L62" s="130" t="n">
        <f aca="false">$S62</f>
        <v>5</v>
      </c>
      <c r="M62" s="153"/>
      <c r="N62" s="128"/>
      <c r="O62" s="128" t="str">
        <f aca="false">IF(SUM(T$60:Z$60)=0,"",IF(P62="","",INDEX('Team Declaration'!$C$35:$C$41,MATCH($P62,'Team Declaration'!$F$35:$F$41,0))))</f>
        <v>Haywards Heath &amp; Lewes</v>
      </c>
      <c r="P62" s="129" t="n">
        <f aca="false">IF(COUNTIF(T$60:Z$60,"&gt;0.5")&gt;2,2,"")</f>
        <v>2</v>
      </c>
      <c r="Q62" s="125" t="n">
        <f aca="false">IF(SUM(T$60:Z$60)=0,"",IF(P62="","",INDEX('Team Declaration'!$E$35:$E$41,MATCH($P62,'Team Declaration'!$F$35:$F$41,0))))</f>
        <v>89.000004</v>
      </c>
      <c r="R62" s="130"/>
      <c r="S62" s="124" t="n">
        <v>5</v>
      </c>
      <c r="T62" s="161" t="n">
        <f aca="false">IF(OR($D62=T$1,$D62=T$2,$D62=T$3,$D62=T$4),$F62,0)+IF(OR($J62=T$1,$J62=T$2,$J62=T$3,$J62=T$4),$L62,0)</f>
        <v>0</v>
      </c>
      <c r="U62" s="161" t="n">
        <f aca="false">IF(OR($D62=U$1,$D62=U$2,$D62=U$3,$D62=U$4),$F62,0)+IF(OR($J62=U$1,$J62=U$2,$J62=U$3,$J62=U$4),$L62,0)</f>
        <v>0</v>
      </c>
      <c r="V62" s="161" t="n">
        <f aca="false">IF(OR($D62=V$1,$D62=V$2,$D62=V$3,$D62=V$4),$F62,0)+IF(OR($J62=V$1,$J62=V$2,$J62=V$3,$J62=V$4),$L62,0)</f>
        <v>5</v>
      </c>
      <c r="W62" s="161" t="n">
        <f aca="false">IF(OR($D62=W$1,$D62=W$2,$D62=W$3,$D62=W$4),$F62,0)+IF(OR($J62=W$1,$J62=W$2,$J62=W$3,$J62=W$4),$L62,0)</f>
        <v>5</v>
      </c>
      <c r="X62" s="161" t="n">
        <f aca="false">IF(OR($D62=X$1,$D62=X$2,$D62=X$3,$D62=X$4),$F62,0)+IF(OR($J62=X$1,$J62=X$2,$J62=X$3,$J62=X$4),$L62,0)</f>
        <v>0</v>
      </c>
      <c r="Y62" s="161" t="n">
        <f aca="false">IF(OR($D62=Y$1,$D62=Y$2,$D62=Y$3,$D62=Y$4),$F62,0)+IF(OR($J62=Y$1,$J62=Y$2,$J62=Y$3,$J62=Y$4),$L62,0)</f>
        <v>0</v>
      </c>
      <c r="Z62" s="161" t="n">
        <f aca="false">IF(OR($D62=Z$1,$D62=Z$2,$D62=Z$3,$D62=Z$4),$F62,0)+IF(OR($J62=Z$1,$J62=Z$2,$J62=Z$3,$J62=Z$4),$L62,0)</f>
        <v>0</v>
      </c>
      <c r="AA62" s="124"/>
      <c r="AB62" s="144"/>
    </row>
    <row r="63" customFormat="false" ht="12.75" hidden="false" customHeight="false" outlineLevel="0" collapsed="false">
      <c r="A63" s="124"/>
      <c r="B63" s="132" t="str">
        <f aca="false">IF(D63=0,"",INDEX('Team Declaration'!$C$6:$BE$17,MATCH(A60,'Team Declaration'!$B$6:$B$17,0),MATCH(D63,'Team Declaration'!$C$4:$BE$4,0)))</f>
        <v/>
      </c>
      <c r="C63" s="133" t="str">
        <f aca="false">IF(D63=0,"",INDEX('Team Declaration'!$C$4:$BF$34,31,MATCH(D63,'Team Declaration'!$C$4:$BF$4,0)))</f>
        <v/>
      </c>
      <c r="D63" s="134"/>
      <c r="E63" s="135"/>
      <c r="F63" s="130" t="n">
        <f aca="false">$S63</f>
        <v>4</v>
      </c>
      <c r="G63" s="124"/>
      <c r="H63" s="132" t="str">
        <f aca="false">IF(J63=0,"",INDEX('Team Declaration'!$C$6:$BE$17,MATCH(G60,'Team Declaration'!$B$6:$B$17,0),MATCH(J63,'Team Declaration'!$C$4:$BE$4,0)))</f>
        <v>Mike Ellis-Martin</v>
      </c>
      <c r="I63" s="133" t="str">
        <f aca="false">IF(J63=0,"",INDEX('Team Declaration'!$C$4:$BF$34,31,MATCH(J63,'Team Declaration'!$C$4:$BF$4,0)))</f>
        <v>B&amp;H</v>
      </c>
      <c r="J63" s="134" t="n">
        <v>11</v>
      </c>
      <c r="K63" s="135" t="n">
        <v>13.98</v>
      </c>
      <c r="L63" s="130" t="n">
        <f aca="false">$S63</f>
        <v>4</v>
      </c>
      <c r="M63" s="153"/>
      <c r="N63" s="128"/>
      <c r="O63" s="128" t="str">
        <f aca="false">IF(SUM(T$60:Z$60)=0,"",IF(P63="","",INDEX('Team Declaration'!$C$35:$C$41,MATCH($P63,'Team Declaration'!$F$35:$F$41,0))))</f>
        <v>Brighton &amp; Hove AC</v>
      </c>
      <c r="P63" s="129" t="n">
        <f aca="false">IF(COUNTIF(T$60:Z$60,"&gt;0.5")&gt;2,3,"")</f>
        <v>3</v>
      </c>
      <c r="Q63" s="125" t="n">
        <f aca="false">IF(SUM(T$60:Z$60)=0,"",IF(P63="","",INDEX('Team Declaration'!$E$35:$E$41,MATCH($P63,'Team Declaration'!$F$35:$F$41,0))))</f>
        <v>65.000002</v>
      </c>
      <c r="R63" s="130"/>
      <c r="S63" s="124" t="n">
        <v>4</v>
      </c>
      <c r="T63" s="161" t="n">
        <f aca="false">IF(OR($D63=T$1,$D63=T$2,$D63=T$3,$D63=T$4),$F63,0)+IF(OR($J63=T$1,$J63=T$2,$J63=T$3,$J63=T$4),$L63,0)</f>
        <v>0</v>
      </c>
      <c r="U63" s="161" t="n">
        <f aca="false">IF(OR($D63=U$1,$D63=U$2,$D63=U$3,$D63=U$4),$F63,0)+IF(OR($J63=U$1,$J63=U$2,$J63=U$3,$J63=U$4),$L63,0)</f>
        <v>4</v>
      </c>
      <c r="V63" s="161" t="n">
        <f aca="false">IF(OR($D63=V$1,$D63=V$2,$D63=V$3,$D63=V$4),$F63,0)+IF(OR($J63=V$1,$J63=V$2,$J63=V$3,$J63=V$4),$L63,0)</f>
        <v>0</v>
      </c>
      <c r="W63" s="161" t="n">
        <f aca="false">IF(OR($D63=W$1,$D63=W$2,$D63=W$3,$D63=W$4),$F63,0)+IF(OR($J63=W$1,$J63=W$2,$J63=W$3,$J63=W$4),$L63,0)</f>
        <v>0</v>
      </c>
      <c r="X63" s="161" t="n">
        <f aca="false">IF(OR($D63=X$1,$D63=X$2,$D63=X$3,$D63=X$4),$F63,0)+IF(OR($J63=X$1,$J63=X$2,$J63=X$3,$J63=X$4),$L63,0)</f>
        <v>0</v>
      </c>
      <c r="Y63" s="161" t="n">
        <f aca="false">IF(OR($D63=Y$1,$D63=Y$2,$D63=Y$3,$D63=Y$4),$F63,0)+IF(OR($J63=Y$1,$J63=Y$2,$J63=Y$3,$J63=Y$4),$L63,0)</f>
        <v>0</v>
      </c>
      <c r="Z63" s="161" t="n">
        <f aca="false">IF(OR($D63=Z$1,$D63=Z$2,$D63=Z$3,$D63=Z$4),$F63,0)+IF(OR($J63=Z$1,$J63=Z$2,$J63=Z$3,$J63=Z$4),$L63,0)</f>
        <v>0</v>
      </c>
      <c r="AA63" s="124"/>
      <c r="AB63" s="144"/>
    </row>
    <row r="64" customFormat="false" ht="12.75" hidden="false" customHeight="false" outlineLevel="0" collapsed="false">
      <c r="A64" s="124"/>
      <c r="B64" s="132" t="str">
        <f aca="false">IF(D64=0,"",INDEX('Team Declaration'!$C$6:$BE$17,MATCH(A60,'Team Declaration'!$B$6:$B$17,0),MATCH(D64,'Team Declaration'!$C$4:$BE$4,0)))</f>
        <v/>
      </c>
      <c r="C64" s="133" t="str">
        <f aca="false">IF(D64=0,"",INDEX('Team Declaration'!$C$4:$BF$34,31,MATCH(D64,'Team Declaration'!$C$4:$BF$4,0)))</f>
        <v/>
      </c>
      <c r="D64" s="134"/>
      <c r="E64" s="135"/>
      <c r="F64" s="130" t="n">
        <f aca="false">$S64</f>
        <v>3</v>
      </c>
      <c r="G64" s="124"/>
      <c r="H64" s="132" t="str">
        <f aca="false">IF(J64=0,"",INDEX('Team Declaration'!$C$6:$BE$17,MATCH(G60,'Team Declaration'!$B$6:$B$17,0),MATCH(J64,'Team Declaration'!$C$4:$BE$4,0)))</f>
        <v/>
      </c>
      <c r="I64" s="133" t="str">
        <f aca="false">IF(J64=0,"",INDEX('Team Declaration'!$C$4:$BF$34,31,MATCH(J64,'Team Declaration'!$C$4:$BF$4,0)))</f>
        <v/>
      </c>
      <c r="J64" s="134"/>
      <c r="K64" s="135"/>
      <c r="L64" s="130" t="n">
        <f aca="false">$S64</f>
        <v>3</v>
      </c>
      <c r="M64" s="153"/>
      <c r="N64" s="128"/>
      <c r="O64" s="128" t="str">
        <f aca="false">IF(SUM(T$60:Z$60)=0,"",IF(P64="","",INDEX('Team Declaration'!$C$35:$C$41,MATCH($P64,'Team Declaration'!$F$35:$F$41,0))))</f>
        <v>Arena 80</v>
      </c>
      <c r="P64" s="129" t="n">
        <f aca="false">IF(COUNTIF(T$60:Z$60,"&gt;0.5")&gt;3,4,"")</f>
        <v>4</v>
      </c>
      <c r="Q64" s="125" t="n">
        <f aca="false">IF(SUM(T$60:Z$60)=0,"",IF(P64="","",INDEX('Team Declaration'!$E$35:$E$41,MATCH($P64,'Team Declaration'!$F$35:$F$41,0))))</f>
        <v>49.000001</v>
      </c>
      <c r="R64" s="130"/>
      <c r="S64" s="153" t="n">
        <v>3</v>
      </c>
      <c r="T64" s="161" t="n">
        <f aca="false">IF(OR($D64=T$1,$D64=T$2,$D64=T$3,$D64=T$4),$F64,0)+IF(OR($J64=T$1,$J64=T$2,$J64=T$3,$J64=T$4),$L64,0)</f>
        <v>0</v>
      </c>
      <c r="U64" s="161" t="n">
        <f aca="false">IF(OR($D64=U$1,$D64=U$2,$D64=U$3,$D64=U$4),$F64,0)+IF(OR($J64=U$1,$J64=U$2,$J64=U$3,$J64=U$4),$L64,0)</f>
        <v>0</v>
      </c>
      <c r="V64" s="161" t="n">
        <f aca="false">IF(OR($D64=V$1,$D64=V$2,$D64=V$3,$D64=V$4),$F64,0)+IF(OR($J64=V$1,$J64=V$2,$J64=V$3,$J64=V$4),$L64,0)</f>
        <v>0</v>
      </c>
      <c r="W64" s="161" t="n">
        <f aca="false">IF(OR($D64=W$1,$D64=W$2,$D64=W$3,$D64=W$4),$F64,0)+IF(OR($J64=W$1,$J64=W$2,$J64=W$3,$J64=W$4),$L64,0)</f>
        <v>0</v>
      </c>
      <c r="X64" s="161" t="n">
        <f aca="false">IF(OR($D64=X$1,$D64=X$2,$D64=X$3,$D64=X$4),$F64,0)+IF(OR($J64=X$1,$J64=X$2,$J64=X$3,$J64=X$4),$L64,0)</f>
        <v>0</v>
      </c>
      <c r="Y64" s="161" t="n">
        <f aca="false">IF(OR($D64=Y$1,$D64=Y$2,$D64=Y$3,$D64=Y$4),$F64,0)+IF(OR($J64=Y$1,$J64=Y$2,$J64=Y$3,$J64=Y$4),$L64,0)</f>
        <v>0</v>
      </c>
      <c r="Z64" s="161" t="n">
        <f aca="false">IF(OR($D64=Z$1,$D64=Z$2,$D64=Z$3,$D64=Z$4),$F64,0)+IF(OR($J64=Z$1,$J64=Z$2,$J64=Z$3,$J64=Z$4),$L64,0)</f>
        <v>0</v>
      </c>
      <c r="AA64" s="124"/>
      <c r="AB64" s="144"/>
    </row>
    <row r="65" customFormat="false" ht="12.75" hidden="false" customHeight="false" outlineLevel="0" collapsed="false">
      <c r="A65" s="124"/>
      <c r="B65" s="132" t="str">
        <f aca="false">IF(D65=0,"",INDEX('Team Declaration'!$C$6:$BE$17,MATCH(A60,'Team Declaration'!$B$6:$B$17,0),MATCH(D65,'Team Declaration'!$C$4:$BE$4,0)))</f>
        <v/>
      </c>
      <c r="C65" s="133" t="str">
        <f aca="false">IF(D65=0,"",INDEX('Team Declaration'!$C$4:$BF$34,31,MATCH(D65,'Team Declaration'!$C$4:$BF$4,0)))</f>
        <v/>
      </c>
      <c r="D65" s="134"/>
      <c r="E65" s="135"/>
      <c r="F65" s="130" t="n">
        <f aca="false">$S65</f>
        <v>2</v>
      </c>
      <c r="G65" s="124"/>
      <c r="H65" s="132" t="str">
        <f aca="false">IF(J65=0,"",INDEX('Team Declaration'!$C$6:$BE$17,MATCH(G60,'Team Declaration'!$B$6:$B$17,0),MATCH(J65,'Team Declaration'!$C$4:$BE$4,0)))</f>
        <v/>
      </c>
      <c r="I65" s="133" t="str">
        <f aca="false">IF(J65=0,"",INDEX('Team Declaration'!$C$4:$BF$34,31,MATCH(J65,'Team Declaration'!$C$4:$BF$4,0)))</f>
        <v/>
      </c>
      <c r="J65" s="134"/>
      <c r="K65" s="135"/>
      <c r="L65" s="130" t="n">
        <f aca="false">$S65</f>
        <v>2</v>
      </c>
      <c r="M65" s="153"/>
      <c r="N65" s="128"/>
      <c r="O65" s="128" t="str">
        <f aca="false">IF(SUM(T$60:Z$60)=0,"",IF(P65="","",INDEX('Team Declaration'!$C$35:$C$41,MATCH($P65,'Team Declaration'!$F$35:$F$41,0))))</f>
        <v>Worthing &amp; Steyning</v>
      </c>
      <c r="P65" s="129" t="n">
        <f aca="false">IF(COUNTIF(T$60:Z$60,"&gt;0.5")&gt;4,5,"")</f>
        <v>5</v>
      </c>
      <c r="Q65" s="125" t="n">
        <f aca="false">IF(SUM(T$60:Z$60)=0,"",IF(P65="","",INDEX('Team Declaration'!$E$35:$E$41,MATCH($P65,'Team Declaration'!$F$35:$F$41,0))))</f>
        <v>15.000007</v>
      </c>
      <c r="R65" s="130"/>
      <c r="S65" s="153" t="n">
        <v>2</v>
      </c>
      <c r="T65" s="161" t="n">
        <f aca="false">IF(OR($D65=T$1,$D65=T$2,$D65=T$3,$D65=T$4),$F65,0)+IF(OR($J65=T$1,$J65=T$2,$J65=T$3,$J65=T$4),$L65,0)</f>
        <v>0</v>
      </c>
      <c r="U65" s="161" t="n">
        <f aca="false">IF(OR($D65=U$1,$D65=U$2,$D65=U$3,$D65=U$4),$F65,0)+IF(OR($J65=U$1,$J65=U$2,$J65=U$3,$J65=U$4),$L65,0)</f>
        <v>0</v>
      </c>
      <c r="V65" s="161" t="n">
        <f aca="false">IF(OR($D65=V$1,$D65=V$2,$D65=V$3,$D65=V$4),$F65,0)+IF(OR($J65=V$1,$J65=V$2,$J65=V$3,$J65=V$4),$L65,0)</f>
        <v>0</v>
      </c>
      <c r="W65" s="161" t="n">
        <f aca="false">IF(OR($D65=W$1,$D65=W$2,$D65=W$3,$D65=W$4),$F65,0)+IF(OR($J65=W$1,$J65=W$2,$J65=W$3,$J65=W$4),$L65,0)</f>
        <v>0</v>
      </c>
      <c r="X65" s="161" t="n">
        <f aca="false">IF(OR($D65=X$1,$D65=X$2,$D65=X$3,$D65=X$4),$F65,0)+IF(OR($J65=X$1,$J65=X$2,$J65=X$3,$J65=X$4),$L65,0)</f>
        <v>0</v>
      </c>
      <c r="Y65" s="161" t="n">
        <f aca="false">IF(OR($D65=Y$1,$D65=Y$2,$D65=Y$3,$D65=Y$4),$F65,0)+IF(OR($J65=Y$1,$J65=Y$2,$J65=Y$3,$J65=Y$4),$L65,0)</f>
        <v>0</v>
      </c>
      <c r="Z65" s="161" t="n">
        <f aca="false">IF(OR($D65=Z$1,$D65=Z$2,$D65=Z$3,$D65=Z$4),$F65,0)+IF(OR($J65=Z$1,$J65=Z$2,$J65=Z$3,$J65=Z$4),$L65,0)</f>
        <v>0</v>
      </c>
      <c r="AA65" s="124"/>
      <c r="AB65" s="144"/>
    </row>
    <row r="66" customFormat="false" ht="12.75" hidden="false" customHeight="false" outlineLevel="0" collapsed="false">
      <c r="A66" s="124"/>
      <c r="B66" s="132" t="str">
        <f aca="false">IF(D66=0,"",INDEX('Team Declaration'!$C$6:$BE$17,MATCH(A60,'Team Declaration'!$B$6:$B$17,0),MATCH(D66,'Team Declaration'!$C$4:$BE$4,0)))</f>
        <v/>
      </c>
      <c r="C66" s="133" t="str">
        <f aca="false">IF(D66=0,"",INDEX('Team Declaration'!$C$4:$BF$34,31,MATCH(D66,'Team Declaration'!$C$4:$BF$4,0)))</f>
        <v/>
      </c>
      <c r="D66" s="134"/>
      <c r="E66" s="135"/>
      <c r="F66" s="130" t="n">
        <f aca="false">$S66</f>
        <v>1</v>
      </c>
      <c r="G66" s="124"/>
      <c r="H66" s="132" t="str">
        <f aca="false">IF(J66=0,"",INDEX('Team Declaration'!$C$6:$BE$17,MATCH(G60,'Team Declaration'!$B$6:$B$17,0),MATCH(J66,'Team Declaration'!$C$4:$BE$4,0)))</f>
        <v/>
      </c>
      <c r="I66" s="133" t="str">
        <f aca="false">IF(J66=0,"",INDEX('Team Declaration'!$C$4:$BF$34,31,MATCH(J66,'Team Declaration'!$C$4:$BF$4,0)))</f>
        <v/>
      </c>
      <c r="J66" s="134"/>
      <c r="K66" s="135"/>
      <c r="L66" s="130" t="n">
        <f aca="false">$S66</f>
        <v>1</v>
      </c>
      <c r="M66" s="162"/>
      <c r="N66" s="128"/>
      <c r="O66" s="128" t="str">
        <f aca="false">IF(SUM(T$60:Z$60)=0,"",IF(P66="","",INDEX('Team Declaration'!$C$35:$C$41,MATCH($P66,'Team Declaration'!$F$35:$F$41,0))))</f>
        <v/>
      </c>
      <c r="P66" s="129" t="str">
        <f aca="false">IF(COUNTIF(T$60:Z$60,"&gt;0.5")&gt;5,6,"")</f>
        <v/>
      </c>
      <c r="Q66" s="125" t="str">
        <f aca="false">IF(SUM(T$60:Z$60)=0,"",IF(P66="","",INDEX('Team Declaration'!$E$35:$E$41,MATCH($P66,'Team Declaration'!$F$35:$F$41,0))))</f>
        <v/>
      </c>
      <c r="R66" s="130"/>
      <c r="S66" s="153" t="n">
        <v>1</v>
      </c>
      <c r="T66" s="161" t="n">
        <f aca="false">IF(OR($D66=T$1,$D66=T$2,$D66=T$3,$D66=T$4),$F66,0)+IF(OR($J66=T$1,$J66=T$2,$J66=T$3,$J66=T$4),$L66,0)</f>
        <v>0</v>
      </c>
      <c r="U66" s="161" t="n">
        <f aca="false">IF(OR($D66=U$1,$D66=U$2,$D66=U$3,$D66=U$4),$F66,0)+IF(OR($J66=U$1,$J66=U$2,$J66=U$3,$J66=U$4),$L66,0)</f>
        <v>0</v>
      </c>
      <c r="V66" s="161" t="n">
        <f aca="false">IF(OR($D66=V$1,$D66=V$2,$D66=V$3,$D66=V$4),$F66,0)+IF(OR($J66=V$1,$J66=V$2,$J66=V$3,$J66=V$4),$L66,0)</f>
        <v>0</v>
      </c>
      <c r="W66" s="161" t="n">
        <f aca="false">IF(OR($D66=W$1,$D66=W$2,$D66=W$3,$D66=W$4),$F66,0)+IF(OR($J66=W$1,$J66=W$2,$J66=W$3,$J66=W$4),$L66,0)</f>
        <v>0</v>
      </c>
      <c r="X66" s="161" t="n">
        <f aca="false">IF(OR($D66=X$1,$D66=X$2,$D66=X$3,$D66=X$4),$F66,0)+IF(OR($J66=X$1,$J66=X$2,$J66=X$3,$J66=X$4),$L66,0)</f>
        <v>0</v>
      </c>
      <c r="Y66" s="161" t="n">
        <f aca="false">IF(OR($D66=Y$1,$D66=Y$2,$D66=Y$3,$D66=Y$4),$F66,0)+IF(OR($J66=Y$1,$J66=Y$2,$J66=Y$3,$J66=Y$4),$L66,0)</f>
        <v>0</v>
      </c>
      <c r="Z66" s="161" t="n">
        <f aca="false">IF(OR($D66=Z$1,$D66=Z$2,$D66=Z$3,$D66=Z$4),$F66,0)+IF(OR($J66=Z$1,$J66=Z$2,$J66=Z$3,$J66=Z$4),$L66,0)</f>
        <v>0</v>
      </c>
      <c r="AA66" s="124"/>
      <c r="AB66" s="144"/>
    </row>
    <row r="67" customFormat="false" ht="76.85" hidden="false" customHeight="true" outlineLevel="0" collapsed="false">
      <c r="A67" s="124"/>
      <c r="B67" s="124"/>
      <c r="C67" s="124"/>
      <c r="D67" s="125"/>
      <c r="E67" s="128"/>
      <c r="F67" s="124"/>
      <c r="G67" s="124"/>
      <c r="H67" s="124"/>
      <c r="I67" s="124"/>
      <c r="J67" s="125"/>
      <c r="K67" s="128"/>
      <c r="L67" s="124"/>
      <c r="M67" s="124"/>
      <c r="N67" s="128"/>
      <c r="O67" s="128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0"/>
    </row>
    <row r="68" customFormat="false" ht="12.75" hidden="false" customHeight="false" outlineLevel="0" collapsed="false">
      <c r="A68" s="163" t="str">
        <f aca="false">CONCATENATE("Sussex Vets League -  ",'Team Declaration'!H1," - ",TEXT('Team Declaration'!O1,"d mmm yyyy"))</f>
        <v>Sussex Vets League -  Eastbourne - 11 May 2016</v>
      </c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4"/>
      <c r="S68" s="164"/>
      <c r="T68" s="165" t="s">
        <v>74</v>
      </c>
      <c r="U68" s="165" t="s">
        <v>76</v>
      </c>
      <c r="V68" s="165" t="s">
        <v>80</v>
      </c>
      <c r="W68" s="165" t="s">
        <v>78</v>
      </c>
      <c r="X68" s="165" t="s">
        <v>84</v>
      </c>
      <c r="Y68" s="165" t="s">
        <v>82</v>
      </c>
      <c r="Z68" s="165" t="s">
        <v>86</v>
      </c>
      <c r="AA68" s="165"/>
      <c r="AB68" s="120"/>
    </row>
    <row r="69" customFormat="false" ht="12.75" hidden="false" customHeight="false" outlineLevel="0" collapsed="false">
      <c r="A69" s="163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4"/>
      <c r="S69" s="164"/>
      <c r="T69" s="165" t="s">
        <v>75</v>
      </c>
      <c r="U69" s="165" t="s">
        <v>77</v>
      </c>
      <c r="V69" s="165" t="s">
        <v>81</v>
      </c>
      <c r="W69" s="165" t="s">
        <v>79</v>
      </c>
      <c r="X69" s="165" t="s">
        <v>85</v>
      </c>
      <c r="Y69" s="165" t="s">
        <v>83</v>
      </c>
      <c r="Z69" s="165" t="s">
        <v>87</v>
      </c>
      <c r="AA69" s="165"/>
      <c r="AB69" s="120"/>
    </row>
    <row r="70" customFormat="false" ht="15.75" hidden="false" customHeight="false" outlineLevel="0" collapsed="false">
      <c r="A70" s="166" t="s">
        <v>88</v>
      </c>
      <c r="B70" s="164"/>
      <c r="C70" s="167" t="s">
        <v>137</v>
      </c>
      <c r="D70" s="165"/>
      <c r="E70" s="168"/>
      <c r="F70" s="164"/>
      <c r="G70" s="164"/>
      <c r="H70" s="164"/>
      <c r="I70" s="167" t="s">
        <v>138</v>
      </c>
      <c r="J70" s="165"/>
      <c r="K70" s="168"/>
      <c r="L70" s="164"/>
      <c r="M70" s="164"/>
      <c r="N70" s="168"/>
      <c r="O70" s="168"/>
      <c r="P70" s="164"/>
      <c r="Q70" s="164"/>
      <c r="R70" s="164"/>
      <c r="S70" s="164"/>
      <c r="T70" s="165" t="n">
        <v>20</v>
      </c>
      <c r="U70" s="165" t="n">
        <v>21</v>
      </c>
      <c r="V70" s="165" t="n">
        <v>24</v>
      </c>
      <c r="W70" s="165" t="n">
        <v>28</v>
      </c>
      <c r="X70" s="165" t="n">
        <v>27</v>
      </c>
      <c r="Y70" s="165" t="n">
        <v>26</v>
      </c>
      <c r="Z70" s="165" t="n">
        <v>22</v>
      </c>
      <c r="AA70" s="165"/>
      <c r="AB70" s="120"/>
    </row>
    <row r="71" customFormat="false" ht="12.75" hidden="false" customHeight="false" outlineLevel="0" collapsed="false">
      <c r="A71" s="167" t="str">
        <f aca="false">'Team Declaration'!$B23</f>
        <v>High Jump</v>
      </c>
      <c r="B71" s="164"/>
      <c r="C71" s="169" t="s">
        <v>11</v>
      </c>
      <c r="D71" s="165"/>
      <c r="E71" s="169"/>
      <c r="F71" s="170"/>
      <c r="G71" s="167" t="str">
        <f aca="false">'Team Declaration'!$B23</f>
        <v>High Jump</v>
      </c>
      <c r="H71" s="165"/>
      <c r="I71" s="169" t="s">
        <v>26</v>
      </c>
      <c r="J71" s="171"/>
      <c r="K71" s="169"/>
      <c r="L71" s="170"/>
      <c r="M71" s="167" t="str">
        <f aca="false">'Team Declaration'!$B23</f>
        <v>High Jump</v>
      </c>
      <c r="N71" s="172"/>
      <c r="O71" s="169" t="s">
        <v>27</v>
      </c>
      <c r="P71" s="172"/>
      <c r="Q71" s="173"/>
      <c r="R71" s="174"/>
      <c r="S71" s="164"/>
      <c r="T71" s="165" t="n">
        <v>30</v>
      </c>
      <c r="U71" s="165" t="n">
        <v>31</v>
      </c>
      <c r="V71" s="165" t="n">
        <v>34</v>
      </c>
      <c r="W71" s="165" t="n">
        <v>38</v>
      </c>
      <c r="X71" s="165" t="n">
        <v>37</v>
      </c>
      <c r="Y71" s="165" t="n">
        <v>36</v>
      </c>
      <c r="Z71" s="165" t="n">
        <v>32</v>
      </c>
      <c r="AA71" s="165"/>
      <c r="AB71" s="120"/>
    </row>
    <row r="72" customFormat="false" ht="12.75" hidden="false" customHeight="false" outlineLevel="0" collapsed="false">
      <c r="A72" s="164"/>
      <c r="B72" s="175" t="str">
        <f aca="false">IF(D72=0,"",INDEX('Team Declaration'!$C$22:$BE$33,MATCH(A71,'Team Declaration'!$B$22:$B$33,0),MATCH(D72,'Team Declaration'!$C$20:$BE$20,0)))</f>
        <v>Helen Diack</v>
      </c>
      <c r="C72" s="176" t="str">
        <f aca="false">IF(D72=0,"",INDEX('Team Declaration'!$C$20:$BF$34,15,MATCH(D72,'Team Declaration'!$C$20:$BF$20,0)))</f>
        <v>HHH</v>
      </c>
      <c r="D72" s="134" t="s">
        <v>84</v>
      </c>
      <c r="E72" s="135" t="n">
        <v>1.2</v>
      </c>
      <c r="F72" s="170" t="n">
        <f aca="false">$S72</f>
        <v>6</v>
      </c>
      <c r="G72" s="164"/>
      <c r="H72" s="175" t="str">
        <f aca="false">IF(J72=0,"",INDEX('Team Declaration'!$C$22:$BE$33,MATCH(G71,'Team Declaration'!$B$22:$B$33,0),MATCH(J72,'Team Declaration'!$C$20:$BE$20,0)))</f>
        <v>Melanie Anning</v>
      </c>
      <c r="I72" s="176" t="str">
        <f aca="false">IF(J72=0,"",INDEX('Team Declaration'!$C$20:$BF$34,15,MATCH(J72,'Team Declaration'!$C$20:$BF$20,0)))</f>
        <v>B&amp;H</v>
      </c>
      <c r="J72" s="134" t="n">
        <v>21</v>
      </c>
      <c r="K72" s="135" t="n">
        <v>1.25</v>
      </c>
      <c r="L72" s="170" t="n">
        <f aca="false">$S72</f>
        <v>6</v>
      </c>
      <c r="M72" s="164"/>
      <c r="N72" s="177" t="str">
        <f aca="false">IF(P72=0,"",INDEX('Team Declaration'!$C$22:$BE$33,MATCH(M71,'Team Declaration'!$B$22:$B$33,0),MATCH(P72,'Team Declaration'!$C$20:$BE$20,0)))</f>
        <v>Jenny Denyer</v>
      </c>
      <c r="O72" s="176" t="str">
        <f aca="false">IF(P72=0,"",INDEX('Team Declaration'!$C$20:$BF$34,15,MATCH(P72,'Team Declaration'!$C$20:$BF$20,0)))</f>
        <v>HHH</v>
      </c>
      <c r="P72" s="134" t="n">
        <v>37</v>
      </c>
      <c r="Q72" s="178" t="n">
        <v>0.95</v>
      </c>
      <c r="R72" s="170" t="n">
        <f aca="false">$S72</f>
        <v>6</v>
      </c>
      <c r="S72" s="164" t="n">
        <v>6</v>
      </c>
      <c r="T72" s="179" t="n">
        <f aca="false">IF(OR($D72=T$68,$D72=T$69,$D72=T$70,$D72=T$71),$F72,0)+IF(OR($J72=T$68,$J72=T$69,$J72=T$70,$J72=T$71),$L72,0)+IF(OR($P72=T$68,$P72=T$69,$P72=T$70,$P72=T$71),$R72,0)</f>
        <v>0</v>
      </c>
      <c r="U72" s="179" t="n">
        <f aca="false">IF(OR($D72=U$68,$D72=U$69,$D72=U$70,$D72=U$71),$F72,0)+IF(OR($J72=U$68,$J72=U$69,$J72=U$70,$J72=U$71),$L72,0)+IF(OR($P72=U$68,$P72=U$69,$P72=U$70,$P72=U$71),$R72,0)</f>
        <v>6</v>
      </c>
      <c r="V72" s="179" t="n">
        <f aca="false">IF(OR($D72=V$68,$D72=V$69,$D72=V$70,$D72=V$71),$F72,0)+IF(OR($J72=V$68,$J72=V$69,$J72=V$70,$J72=V$71),$L72,0)+IF(OR($P72=V$68,$P72=V$69,$P72=V$70,$P72=V$71),$R72,0)</f>
        <v>0</v>
      </c>
      <c r="W72" s="179" t="n">
        <f aca="false">IF(OR($D72=W$68,$D72=W$69,$D72=W$70,$D72=W$71),$F72,0)+IF(OR($J72=W$68,$J72=W$69,$J72=W$70,$J72=W$71),$L72,0)+IF(OR($P72=W$68,$P72=W$69,$P72=W$70,$P72=W$71),$R72,0)</f>
        <v>0</v>
      </c>
      <c r="X72" s="179" t="n">
        <f aca="false">IF(OR($D72=X$68,$D72=X$69,$D72=X$70,$D72=X$71),$F72,0)+IF(OR($J72=X$68,$J72=X$69,$J72=X$70,$J72=X$71),$L72,0)+IF(OR($P72=X$68,$P72=X$69,$P72=X$70,$P72=X$71),$R72,0)</f>
        <v>12</v>
      </c>
      <c r="Y72" s="179" t="n">
        <f aca="false">IF(OR($D72=Y$68,$D72=Y$69,$D72=Y$70,$D72=Y$71),$F72,0)+IF(OR($J72=Y$68,$J72=Y$69,$J72=Y$70,$J72=Y$71),$L72,0)+IF(OR($P72=Y$68,$P72=Y$69,$P72=Y$70,$P72=Y$71),$R72,0)</f>
        <v>0</v>
      </c>
      <c r="Z72" s="179" t="n">
        <f aca="false">IF(OR($D72=Z$68,$D72=Z$69,$D72=Z$70,$D72=Z$71),$F72,0)+IF(OR($J72=Z$68,$J72=Z$69,$J72=Z$70,$J72=Z$71),$L72,0)+IF(OR($P72=Z$68,$P72=Z$69,$P72=Z$70,$P72=Z$71),$R72,0)</f>
        <v>0</v>
      </c>
      <c r="AA72" s="165"/>
      <c r="AB72" s="120"/>
    </row>
    <row r="73" customFormat="false" ht="12.75" hidden="false" customHeight="false" outlineLevel="0" collapsed="false">
      <c r="A73" s="164"/>
      <c r="B73" s="175" t="str">
        <f aca="false">IF(D73=0,"",INDEX('Team Declaration'!$C$22:$BE$33,MATCH(A71,'Team Declaration'!$B$22:$B$33,0),MATCH(D73,'Team Declaration'!$C$20:$BE$20,0)))</f>
        <v>Sian Williams</v>
      </c>
      <c r="C73" s="176" t="str">
        <f aca="false">IF(D73=0,"",INDEX('Team Declaration'!$C$20:$BF$34,15,MATCH(D73,'Team Declaration'!$C$20:$BF$20,0)))</f>
        <v>B&amp;H</v>
      </c>
      <c r="D73" s="134" t="s">
        <v>76</v>
      </c>
      <c r="E73" s="135" t="n">
        <v>1.15</v>
      </c>
      <c r="F73" s="170" t="n">
        <f aca="false">$S73</f>
        <v>5</v>
      </c>
      <c r="G73" s="164"/>
      <c r="H73" s="175" t="str">
        <f aca="false">IF(J73=0,"",INDEX('Team Declaration'!$C$22:$BE$33,MATCH(G71,'Team Declaration'!$B$22:$B$33,0),MATCH(J73,'Team Declaration'!$C$20:$BE$20,0)))</f>
        <v/>
      </c>
      <c r="I73" s="176" t="str">
        <f aca="false">IF(J73=0,"",INDEX('Team Declaration'!$C$20:$BF$34,15,MATCH(J73,'Team Declaration'!$C$20:$BF$20,0)))</f>
        <v/>
      </c>
      <c r="J73" s="134"/>
      <c r="K73" s="135"/>
      <c r="L73" s="170" t="n">
        <f aca="false">$S73</f>
        <v>5</v>
      </c>
      <c r="M73" s="164"/>
      <c r="N73" s="177" t="str">
        <f aca="false">IF(P73=0,"",INDEX('Team Declaration'!$C$22:$BE$33,MATCH(M71,'Team Declaration'!$B$22:$B$33,0),MATCH(P73,'Team Declaration'!$C$20:$BE$20,0)))</f>
        <v/>
      </c>
      <c r="O73" s="176" t="str">
        <f aca="false">IF(P73=0,"",INDEX('Team Declaration'!$C$20:$BF$34,15,MATCH(P73,'Team Declaration'!$C$20:$BF$20,0)))</f>
        <v/>
      </c>
      <c r="P73" s="134"/>
      <c r="Q73" s="178"/>
      <c r="R73" s="170" t="n">
        <f aca="false">$S73</f>
        <v>5</v>
      </c>
      <c r="S73" s="164" t="n">
        <v>5</v>
      </c>
      <c r="T73" s="179" t="n">
        <f aca="false">IF(OR($D73=T$68,$D73=T$69,$D73=T$70,$D73=T$71),$F73,0)+IF(OR($J73=T$68,$J73=T$69,$J73=T$70,$J73=T$71),$L73,0)+IF(OR($P73=T$68,$P73=T$69,$P73=T$70,$P73=T$71),$R73,0)</f>
        <v>0</v>
      </c>
      <c r="U73" s="179" t="n">
        <f aca="false">IF(OR($D73=U$68,$D73=U$69,$D73=U$70,$D73=U$71),$F73,0)+IF(OR($J73=U$68,$J73=U$69,$J73=U$70,$J73=U$71),$L73,0)+IF(OR($P73=U$68,$P73=U$69,$P73=U$70,$P73=U$71),$R73,0)</f>
        <v>5</v>
      </c>
      <c r="V73" s="179" t="n">
        <f aca="false">IF(OR($D73=V$68,$D73=V$69,$D73=V$70,$D73=V$71),$F73,0)+IF(OR($J73=V$68,$J73=V$69,$J73=V$70,$J73=V$71),$L73,0)+IF(OR($P73=V$68,$P73=V$69,$P73=V$70,$P73=V$71),$R73,0)</f>
        <v>0</v>
      </c>
      <c r="W73" s="179" t="n">
        <f aca="false">IF(OR($D73=W$68,$D73=W$69,$D73=W$70,$D73=W$71),$F73,0)+IF(OR($J73=W$68,$J73=W$69,$J73=W$70,$J73=W$71),$L73,0)+IF(OR($P73=W$68,$P73=W$69,$P73=W$70,$P73=W$71),$R73,0)</f>
        <v>0</v>
      </c>
      <c r="X73" s="179" t="n">
        <f aca="false">IF(OR($D73=X$68,$D73=X$69,$D73=X$70,$D73=X$71),$F73,0)+IF(OR($J73=X$68,$J73=X$69,$J73=X$70,$J73=X$71),$L73,0)+IF(OR($P73=X$68,$P73=X$69,$P73=X$70,$P73=X$71),$R73,0)</f>
        <v>0</v>
      </c>
      <c r="Y73" s="179" t="n">
        <f aca="false">IF(OR($D73=Y$68,$D73=Y$69,$D73=Y$70,$D73=Y$71),$F73,0)+IF(OR($J73=Y$68,$J73=Y$69,$J73=Y$70,$J73=Y$71),$L73,0)+IF(OR($P73=Y$68,$P73=Y$69,$P73=Y$70,$P73=Y$71),$R73,0)</f>
        <v>0</v>
      </c>
      <c r="Z73" s="179" t="n">
        <f aca="false">IF(OR($D73=Z$68,$D73=Z$69,$D73=Z$70,$D73=Z$71),$F73,0)+IF(OR($J73=Z$68,$J73=Z$69,$J73=Z$70,$J73=Z$71),$L73,0)+IF(OR($P73=Z$68,$P73=Z$69,$P73=Z$70,$P73=Z$71),$R73,0)</f>
        <v>0</v>
      </c>
      <c r="AA73" s="165"/>
      <c r="AB73" s="120"/>
    </row>
    <row r="74" customFormat="false" ht="12.75" hidden="false" customHeight="false" outlineLevel="0" collapsed="false">
      <c r="A74" s="164"/>
      <c r="B74" s="175" t="str">
        <f aca="false">IF(D74=0,"",INDEX('Team Declaration'!$C$22:$BE$33,MATCH(A71,'Team Declaration'!$B$22:$B$33,0),MATCH(D74,'Team Declaration'!$C$20:$BE$20,0)))</f>
        <v>Sarah Hannam</v>
      </c>
      <c r="C74" s="176" t="str">
        <f aca="false">IF(D74=0,"",INDEX('Team Declaration'!$C$20:$BF$34,15,MATCH(D74,'Team Declaration'!$C$20:$BF$20,0)))</f>
        <v>ERAC</v>
      </c>
      <c r="D74" s="134" t="s">
        <v>80</v>
      </c>
      <c r="E74" s="135" t="n">
        <v>1.05</v>
      </c>
      <c r="F74" s="170" t="n">
        <f aca="false">$S74</f>
        <v>4</v>
      </c>
      <c r="G74" s="164"/>
      <c r="H74" s="175" t="str">
        <f aca="false">IF(J74=0,"",INDEX('Team Declaration'!$C$22:$BE$33,MATCH(G71,'Team Declaration'!$B$22:$B$33,0),MATCH(J74,'Team Declaration'!$C$20:$BE$20,0)))</f>
        <v/>
      </c>
      <c r="I74" s="176" t="str">
        <f aca="false">IF(J74=0,"",INDEX('Team Declaration'!$C$20:$BF$34,15,MATCH(J74,'Team Declaration'!$C$20:$BF$20,0)))</f>
        <v/>
      </c>
      <c r="J74" s="134"/>
      <c r="K74" s="135"/>
      <c r="L74" s="170" t="n">
        <f aca="false">$S74</f>
        <v>4</v>
      </c>
      <c r="M74" s="164"/>
      <c r="N74" s="177" t="str">
        <f aca="false">IF(P74=0,"",INDEX('Team Declaration'!$C$22:$BE$33,MATCH(M71,'Team Declaration'!$B$22:$B$33,0),MATCH(P74,'Team Declaration'!$C$20:$BE$20,0)))</f>
        <v/>
      </c>
      <c r="O74" s="176" t="str">
        <f aca="false">IF(P74=0,"",INDEX('Team Declaration'!$C$20:$BF$34,15,MATCH(P74,'Team Declaration'!$C$20:$BF$20,0)))</f>
        <v/>
      </c>
      <c r="P74" s="134"/>
      <c r="Q74" s="178"/>
      <c r="R74" s="170" t="n">
        <f aca="false">$S74</f>
        <v>4</v>
      </c>
      <c r="S74" s="164" t="n">
        <v>4</v>
      </c>
      <c r="T74" s="179" t="n">
        <f aca="false">IF(OR($D74=T$68,$D74=T$69,$D74=T$70,$D74=T$71),$F74,0)+IF(OR($J74=T$68,$J74=T$69,$J74=T$70,$J74=T$71),$L74,0)+IF(OR($P74=T$68,$P74=T$69,$P74=T$70,$P74=T$71),$R74,0)</f>
        <v>0</v>
      </c>
      <c r="U74" s="179" t="n">
        <f aca="false">IF(OR($D74=U$68,$D74=U$69,$D74=U$70,$D74=U$71),$F74,0)+IF(OR($J74=U$68,$J74=U$69,$J74=U$70,$J74=U$71),$L74,0)+IF(OR($P74=U$68,$P74=U$69,$P74=U$70,$P74=U$71),$R74,0)</f>
        <v>0</v>
      </c>
      <c r="V74" s="179" t="n">
        <f aca="false">IF(OR($D74=V$68,$D74=V$69,$D74=V$70,$D74=V$71),$F74,0)+IF(OR($J74=V$68,$J74=V$69,$J74=V$70,$J74=V$71),$L74,0)+IF(OR($P74=V$68,$P74=V$69,$P74=V$70,$P74=V$71),$R74,0)</f>
        <v>4</v>
      </c>
      <c r="W74" s="179" t="n">
        <f aca="false">IF(OR($D74=W$68,$D74=W$69,$D74=W$70,$D74=W$71),$F74,0)+IF(OR($J74=W$68,$J74=W$69,$J74=W$70,$J74=W$71),$L74,0)+IF(OR($P74=W$68,$P74=W$69,$P74=W$70,$P74=W$71),$R74,0)</f>
        <v>0</v>
      </c>
      <c r="X74" s="179" t="n">
        <f aca="false">IF(OR($D74=X$68,$D74=X$69,$D74=X$70,$D74=X$71),$F74,0)+IF(OR($J74=X$68,$J74=X$69,$J74=X$70,$J74=X$71),$L74,0)+IF(OR($P74=X$68,$P74=X$69,$P74=X$70,$P74=X$71),$R74,0)</f>
        <v>0</v>
      </c>
      <c r="Y74" s="179" t="n">
        <f aca="false">IF(OR($D74=Y$68,$D74=Y$69,$D74=Y$70,$D74=Y$71),$F74,0)+IF(OR($J74=Y$68,$J74=Y$69,$J74=Y$70,$J74=Y$71),$L74,0)+IF(OR($P74=Y$68,$P74=Y$69,$P74=Y$70,$P74=Y$71),$R74,0)</f>
        <v>0</v>
      </c>
      <c r="Z74" s="179" t="n">
        <f aca="false">IF(OR($D74=Z$68,$D74=Z$69,$D74=Z$70,$D74=Z$71),$F74,0)+IF(OR($J74=Z$68,$J74=Z$69,$J74=Z$70,$J74=Z$71),$L74,0)+IF(OR($P74=Z$68,$P74=Z$69,$P74=Z$70,$P74=Z$71),$R74,0)</f>
        <v>0</v>
      </c>
      <c r="AA74" s="165"/>
      <c r="AB74" s="120"/>
    </row>
    <row r="75" customFormat="false" ht="12.75" hidden="false" customHeight="false" outlineLevel="0" collapsed="false">
      <c r="A75" s="164"/>
      <c r="B75" s="175" t="str">
        <f aca="false">IF(D75=0,"",INDEX('Team Declaration'!$C$22:$BE$33,MATCH(A71,'Team Declaration'!$B$22:$B$33,0),MATCH(D75,'Team Declaration'!$C$20:$BE$20,0)))</f>
        <v/>
      </c>
      <c r="C75" s="176" t="str">
        <f aca="false">IF(D75=0,"",INDEX('Team Declaration'!$C$20:$BF$34,15,MATCH(D75,'Team Declaration'!$C$20:$BF$20,0)))</f>
        <v/>
      </c>
      <c r="D75" s="134"/>
      <c r="E75" s="135"/>
      <c r="F75" s="170" t="n">
        <f aca="false">$S75</f>
        <v>3</v>
      </c>
      <c r="G75" s="164"/>
      <c r="H75" s="175" t="str">
        <f aca="false">IF(J75=0,"",INDEX('Team Declaration'!$C$22:$BE$33,MATCH(G71,'Team Declaration'!$B$22:$B$33,0),MATCH(J75,'Team Declaration'!$C$20:$BE$20,0)))</f>
        <v/>
      </c>
      <c r="I75" s="176" t="str">
        <f aca="false">IF(J75=0,"",INDEX('Team Declaration'!$C$20:$BF$34,15,MATCH(J75,'Team Declaration'!$C$20:$BF$20,0)))</f>
        <v/>
      </c>
      <c r="J75" s="134"/>
      <c r="K75" s="135"/>
      <c r="L75" s="170" t="n">
        <f aca="false">$S75</f>
        <v>3</v>
      </c>
      <c r="M75" s="164"/>
      <c r="N75" s="177" t="str">
        <f aca="false">IF(P75=0,"",INDEX('Team Declaration'!$C$22:$BE$33,MATCH(M71,'Team Declaration'!$B$22:$B$33,0),MATCH(P75,'Team Declaration'!$C$20:$BE$20,0)))</f>
        <v/>
      </c>
      <c r="O75" s="176" t="str">
        <f aca="false">IF(P75=0,"",INDEX('Team Declaration'!$C$20:$BF$34,15,MATCH(P75,'Team Declaration'!$C$20:$BF$20,0)))</f>
        <v/>
      </c>
      <c r="P75" s="134"/>
      <c r="Q75" s="178"/>
      <c r="R75" s="170" t="n">
        <f aca="false">$S75</f>
        <v>3</v>
      </c>
      <c r="S75" s="164" t="n">
        <v>3</v>
      </c>
      <c r="T75" s="179" t="n">
        <f aca="false">IF(OR($D75=T$68,$D75=T$69,$D75=T$70,$D75=T$71),$F75,0)+IF(OR($J75=T$68,$J75=T$69,$J75=T$70,$J75=T$71),$L75,0)+IF(OR($P75=T$68,$P75=T$69,$P75=T$70,$P75=T$71),$R75,0)</f>
        <v>0</v>
      </c>
      <c r="U75" s="179" t="n">
        <f aca="false">IF(OR($D75=U$68,$D75=U$69,$D75=U$70,$D75=U$71),$F75,0)+IF(OR($J75=U$68,$J75=U$69,$J75=U$70,$J75=U$71),$L75,0)+IF(OR($P75=U$68,$P75=U$69,$P75=U$70,$P75=U$71),$R75,0)</f>
        <v>0</v>
      </c>
      <c r="V75" s="179" t="n">
        <f aca="false">IF(OR($D75=V$68,$D75=V$69,$D75=V$70,$D75=V$71),$F75,0)+IF(OR($J75=V$68,$J75=V$69,$J75=V$70,$J75=V$71),$L75,0)+IF(OR($P75=V$68,$P75=V$69,$P75=V$70,$P75=V$71),$R75,0)</f>
        <v>0</v>
      </c>
      <c r="W75" s="179" t="n">
        <f aca="false">IF(OR($D75=W$68,$D75=W$69,$D75=W$70,$D75=W$71),$F75,0)+IF(OR($J75=W$68,$J75=W$69,$J75=W$70,$J75=W$71),$L75,0)+IF(OR($P75=W$68,$P75=W$69,$P75=W$70,$P75=W$71),$R75,0)</f>
        <v>0</v>
      </c>
      <c r="X75" s="179" t="n">
        <f aca="false">IF(OR($D75=X$68,$D75=X$69,$D75=X$70,$D75=X$71),$F75,0)+IF(OR($J75=X$68,$J75=X$69,$J75=X$70,$J75=X$71),$L75,0)+IF(OR($P75=X$68,$P75=X$69,$P75=X$70,$P75=X$71),$R75,0)</f>
        <v>0</v>
      </c>
      <c r="Y75" s="179" t="n">
        <f aca="false">IF(OR($D75=Y$68,$D75=Y$69,$D75=Y$70,$D75=Y$71),$F75,0)+IF(OR($J75=Y$68,$J75=Y$69,$J75=Y$70,$J75=Y$71),$L75,0)+IF(OR($P75=Y$68,$P75=Y$69,$P75=Y$70,$P75=Y$71),$R75,0)</f>
        <v>0</v>
      </c>
      <c r="Z75" s="179" t="n">
        <f aca="false">IF(OR($D75=Z$68,$D75=Z$69,$D75=Z$70,$D75=Z$71),$F75,0)+IF(OR($J75=Z$68,$J75=Z$69,$J75=Z$70,$J75=Z$71),$L75,0)+IF(OR($P75=Z$68,$P75=Z$69,$P75=Z$70,$P75=Z$71),$R75,0)</f>
        <v>0</v>
      </c>
      <c r="AA75" s="165"/>
      <c r="AB75" s="120"/>
    </row>
    <row r="76" customFormat="false" ht="12.75" hidden="false" customHeight="false" outlineLevel="0" collapsed="false">
      <c r="A76" s="164"/>
      <c r="B76" s="175" t="str">
        <f aca="false">IF(D76=0,"",INDEX('Team Declaration'!$C$22:$BE$33,MATCH(A71,'Team Declaration'!$B$22:$B$33,0),MATCH(D76,'Team Declaration'!$C$20:$BE$20,0)))</f>
        <v/>
      </c>
      <c r="C76" s="176" t="str">
        <f aca="false">IF(D76=0,"",INDEX('Team Declaration'!$C$20:$BF$34,15,MATCH(D76,'Team Declaration'!$C$20:$BF$20,0)))</f>
        <v/>
      </c>
      <c r="D76" s="134"/>
      <c r="E76" s="135"/>
      <c r="F76" s="170" t="n">
        <f aca="false">$S76</f>
        <v>2</v>
      </c>
      <c r="G76" s="164"/>
      <c r="H76" s="175" t="str">
        <f aca="false">IF(J76=0,"",INDEX('Team Declaration'!$C$22:$BE$33,MATCH(G71,'Team Declaration'!$B$22:$B$33,0),MATCH(J76,'Team Declaration'!$C$20:$BE$20,0)))</f>
        <v/>
      </c>
      <c r="I76" s="176" t="str">
        <f aca="false">IF(J76=0,"",INDEX('Team Declaration'!$C$20:$BF$34,15,MATCH(J76,'Team Declaration'!$C$20:$BF$20,0)))</f>
        <v/>
      </c>
      <c r="J76" s="134"/>
      <c r="K76" s="135"/>
      <c r="L76" s="170" t="n">
        <f aca="false">$S76</f>
        <v>2</v>
      </c>
      <c r="M76" s="164"/>
      <c r="N76" s="177" t="str">
        <f aca="false">IF(P76=0,"",INDEX('Team Declaration'!$C$22:$BE$33,MATCH(M71,'Team Declaration'!$B$22:$B$33,0),MATCH(P76,'Team Declaration'!$C$20:$BE$20,0)))</f>
        <v/>
      </c>
      <c r="O76" s="176" t="str">
        <f aca="false">IF(P76=0,"",INDEX('Team Declaration'!$C$20:$BF$34,15,MATCH(P76,'Team Declaration'!$C$20:$BF$20,0)))</f>
        <v/>
      </c>
      <c r="P76" s="134"/>
      <c r="Q76" s="178"/>
      <c r="R76" s="170" t="n">
        <f aca="false">$S76</f>
        <v>2</v>
      </c>
      <c r="S76" s="164" t="n">
        <v>2</v>
      </c>
      <c r="T76" s="179" t="n">
        <f aca="false">IF(OR($D76=T$68,$D76=T$69,$D76=T$70,$D76=T$71),$F76,0)+IF(OR($J76=T$68,$J76=T$69,$J76=T$70,$J76=T$71),$L76,0)+IF(OR($P76=T$68,$P76=T$69,$P76=T$70,$P76=T$71),$R76,0)</f>
        <v>0</v>
      </c>
      <c r="U76" s="179" t="n">
        <f aca="false">IF(OR($D76=U$68,$D76=U$69,$D76=U$70,$D76=U$71),$F76,0)+IF(OR($J76=U$68,$J76=U$69,$J76=U$70,$J76=U$71),$L76,0)+IF(OR($P76=U$68,$P76=U$69,$P76=U$70,$P76=U$71),$R76,0)</f>
        <v>0</v>
      </c>
      <c r="V76" s="179" t="n">
        <f aca="false">IF(OR($D76=V$68,$D76=V$69,$D76=V$70,$D76=V$71),$F76,0)+IF(OR($J76=V$68,$J76=V$69,$J76=V$70,$J76=V$71),$L76,0)+IF(OR($P76=V$68,$P76=V$69,$P76=V$70,$P76=V$71),$R76,0)</f>
        <v>0</v>
      </c>
      <c r="W76" s="179" t="n">
        <f aca="false">IF(OR($D76=W$68,$D76=W$69,$D76=W$70,$D76=W$71),$F76,0)+IF(OR($J76=W$68,$J76=W$69,$J76=W$70,$J76=W$71),$L76,0)+IF(OR($P76=W$68,$P76=W$69,$P76=W$70,$P76=W$71),$R76,0)</f>
        <v>0</v>
      </c>
      <c r="X76" s="179" t="n">
        <f aca="false">IF(OR($D76=X$68,$D76=X$69,$D76=X$70,$D76=X$71),$F76,0)+IF(OR($J76=X$68,$J76=X$69,$J76=X$70,$J76=X$71),$L76,0)+IF(OR($P76=X$68,$P76=X$69,$P76=X$70,$P76=X$71),$R76,0)</f>
        <v>0</v>
      </c>
      <c r="Y76" s="179" t="n">
        <f aca="false">IF(OR($D76=Y$68,$D76=Y$69,$D76=Y$70,$D76=Y$71),$F76,0)+IF(OR($J76=Y$68,$J76=Y$69,$J76=Y$70,$J76=Y$71),$L76,0)+IF(OR($P76=Y$68,$P76=Y$69,$P76=Y$70,$P76=Y$71),$R76,0)</f>
        <v>0</v>
      </c>
      <c r="Z76" s="179" t="n">
        <f aca="false">IF(OR($D76=Z$68,$D76=Z$69,$D76=Z$70,$D76=Z$71),$F76,0)+IF(OR($J76=Z$68,$J76=Z$69,$J76=Z$70,$J76=Z$71),$L76,0)+IF(OR($P76=Z$68,$P76=Z$69,$P76=Z$70,$P76=Z$71),$R76,0)</f>
        <v>0</v>
      </c>
      <c r="AA76" s="165"/>
      <c r="AB76" s="120"/>
    </row>
    <row r="77" customFormat="false" ht="12.8" hidden="false" customHeight="false" outlineLevel="0" collapsed="false">
      <c r="A77" s="164"/>
      <c r="B77" s="175" t="str">
        <f aca="false">IF(D77=0,"",INDEX('Team Declaration'!$C$22:$BE$33,MATCH(A71,'Team Declaration'!$B$22:$B$33,0),MATCH(D77,'Team Declaration'!$C$20:$BE$20,0)))</f>
        <v/>
      </c>
      <c r="C77" s="176" t="str">
        <f aca="false">IF(D77=0,"",INDEX('Team Declaration'!$C$20:$BF$34,15,MATCH(D77,'Team Declaration'!$C$20:$BF$20,0)))</f>
        <v/>
      </c>
      <c r="D77" s="134"/>
      <c r="E77" s="135"/>
      <c r="F77" s="170" t="n">
        <f aca="false">$S77</f>
        <v>1</v>
      </c>
      <c r="G77" s="164"/>
      <c r="H77" s="175" t="str">
        <f aca="false">IF(J77=0,"",INDEX('Team Declaration'!$C$22:$BE$33,MATCH(G71,'Team Declaration'!$B$22:$B$33,0),MATCH(J77,'Team Declaration'!$C$20:$BE$20,0)))</f>
        <v/>
      </c>
      <c r="I77" s="176" t="str">
        <f aca="false">IF(J77=0,"",INDEX('Team Declaration'!$C$20:$BF$34,15,MATCH(J77,'Team Declaration'!$C$20:$BF$20,0)))</f>
        <v/>
      </c>
      <c r="J77" s="134"/>
      <c r="K77" s="135"/>
      <c r="L77" s="170" t="n">
        <f aca="false">$S77</f>
        <v>1</v>
      </c>
      <c r="M77" s="164"/>
      <c r="N77" s="177" t="str">
        <f aca="false">IF(P77=0,"",INDEX('Team Declaration'!$C$22:$BE$33,MATCH(M71,'Team Declaration'!$B$22:$B$33,0),MATCH(P77,'Team Declaration'!$C$20:$BE$20,0)))</f>
        <v/>
      </c>
      <c r="O77" s="176" t="str">
        <f aca="false">IF(P77=0,"",INDEX('Team Declaration'!$C$20:$BF$34,15,MATCH(P77,'Team Declaration'!$C$20:$BF$20,0)))</f>
        <v/>
      </c>
      <c r="P77" s="134"/>
      <c r="Q77" s="178"/>
      <c r="R77" s="170" t="n">
        <f aca="false">$S77</f>
        <v>1</v>
      </c>
      <c r="S77" s="164" t="n">
        <v>1</v>
      </c>
      <c r="T77" s="179" t="n">
        <f aca="false">IF(OR($D77=T$68,$D77=T$69,$D77=T$70,$D77=T$71),$F77,0)+IF(OR($J77=T$68,$J77=T$69,$J77=T$70,$J77=T$71),$L77,0)+IF(OR($P77=T$68,$P77=T$69,$P77=T$70,$P77=T$71),$R77,0)</f>
        <v>0</v>
      </c>
      <c r="U77" s="179" t="n">
        <f aca="false">IF(OR($D77=U$68,$D77=U$69,$D77=U$70,$D77=U$71),$F77,0)+IF(OR($J77=U$68,$J77=U$69,$J77=U$70,$J77=U$71),$L77,0)+IF(OR($P77=U$68,$P77=U$69,$P77=U$70,$P77=U$71),$R77,0)</f>
        <v>0</v>
      </c>
      <c r="V77" s="179" t="n">
        <f aca="false">IF(OR($D77=V$68,$D77=V$69,$D77=V$70,$D77=V$71),$F77,0)+IF(OR($J77=V$68,$J77=V$69,$J77=V$70,$J77=V$71),$L77,0)+IF(OR($P77=V$68,$P77=V$69,$P77=V$70,$P77=V$71),$R77,0)</f>
        <v>0</v>
      </c>
      <c r="W77" s="179" t="n">
        <f aca="false">IF(OR($D77=W$68,$D77=W$69,$D77=W$70,$D77=W$71),$F77,0)+IF(OR($J77=W$68,$J77=W$69,$J77=W$70,$J77=W$71),$L77,0)+IF(OR($P77=W$68,$P77=W$69,$P77=W$70,$P77=W$71),$R77,0)</f>
        <v>0</v>
      </c>
      <c r="X77" s="179" t="n">
        <f aca="false">IF(OR($D77=X$68,$D77=X$69,$D77=X$70,$D77=X$71),$F77,0)+IF(OR($J77=X$68,$J77=X$69,$J77=X$70,$J77=X$71),$L77,0)+IF(OR($P77=X$68,$P77=X$69,$P77=X$70,$P77=X$71),$R77,0)</f>
        <v>0</v>
      </c>
      <c r="Y77" s="179" t="n">
        <f aca="false">IF(OR($D77=Y$68,$D77=Y$69,$D77=Y$70,$D77=Y$71),$F77,0)+IF(OR($J77=Y$68,$J77=Y$69,$J77=Y$70,$J77=Y$71),$L77,0)+IF(OR($P77=Y$68,$P77=Y$69,$P77=Y$70,$P77=Y$71),$R77,0)</f>
        <v>0</v>
      </c>
      <c r="Z77" s="179" t="n">
        <f aca="false">IF(OR($D77=Z$68,$D77=Z$69,$D77=Z$70,$D77=Z$71),$F77,0)+IF(OR($J77=Z$68,$J77=Z$69,$J77=Z$70,$J77=Z$71),$L77,0)+IF(OR($P77=Z$68,$P77=Z$69,$P77=Z$70,$P77=Z$71),$R77,0)</f>
        <v>0</v>
      </c>
      <c r="AA77" s="165"/>
      <c r="AB77" s="120"/>
    </row>
    <row r="78" customFormat="false" ht="12.75" hidden="false" customHeight="false" outlineLevel="0" collapsed="false">
      <c r="A78" s="167" t="str">
        <f aca="false">'Team Declaration'!$B25</f>
        <v>Shot Putt</v>
      </c>
      <c r="B78" s="172"/>
      <c r="C78" s="169" t="s">
        <v>11</v>
      </c>
      <c r="D78" s="172"/>
      <c r="E78" s="173"/>
      <c r="F78" s="174" t="n">
        <f aca="false">$S78</f>
        <v>0</v>
      </c>
      <c r="G78" s="167" t="str">
        <f aca="false">'Team Declaration'!$B25</f>
        <v>Shot Putt</v>
      </c>
      <c r="H78" s="180"/>
      <c r="I78" s="169" t="s">
        <v>26</v>
      </c>
      <c r="J78" s="172"/>
      <c r="K78" s="173"/>
      <c r="L78" s="174" t="n">
        <f aca="false">$S78</f>
        <v>0</v>
      </c>
      <c r="M78" s="167" t="str">
        <f aca="false">'Team Declaration'!$B25</f>
        <v>Shot Putt</v>
      </c>
      <c r="N78" s="165"/>
      <c r="O78" s="169" t="s">
        <v>27</v>
      </c>
      <c r="P78" s="165"/>
      <c r="Q78" s="169"/>
      <c r="R78" s="174" t="n">
        <f aca="false">$S78</f>
        <v>0</v>
      </c>
      <c r="S78" s="164"/>
      <c r="T78" s="181" t="n">
        <v>1E-006</v>
      </c>
      <c r="U78" s="181" t="n">
        <v>2E-006</v>
      </c>
      <c r="V78" s="181" t="n">
        <v>3E-006</v>
      </c>
      <c r="W78" s="181" t="n">
        <v>4E-006</v>
      </c>
      <c r="X78" s="181" t="n">
        <v>5E-006</v>
      </c>
      <c r="Y78" s="181" t="n">
        <v>6E-006</v>
      </c>
      <c r="Z78" s="181" t="n">
        <v>7E-006</v>
      </c>
      <c r="AA78" s="165"/>
      <c r="AB78" s="120"/>
    </row>
    <row r="79" customFormat="false" ht="12.75" hidden="false" customHeight="false" outlineLevel="0" collapsed="false">
      <c r="A79" s="164"/>
      <c r="B79" s="177" t="str">
        <f aca="false">IF(D79=0,"",INDEX('Team Declaration'!$C$22:$BE$33,MATCH(A78,'Team Declaration'!$B$22:$B$33,0),MATCH(D79,'Team Declaration'!$C$20:$BE$20,0)))</f>
        <v>Sarah Hewitt</v>
      </c>
      <c r="C79" s="176" t="str">
        <f aca="false">IF(D79=0,"",INDEX('Team Declaration'!$C$20:$BF$34,15,MATCH(D79,'Team Declaration'!$C$20:$BF$20,0)))</f>
        <v>B&amp;H</v>
      </c>
      <c r="D79" s="134" t="s">
        <v>76</v>
      </c>
      <c r="E79" s="178" t="n">
        <v>9.28</v>
      </c>
      <c r="F79" s="174" t="n">
        <f aca="false">$S79</f>
        <v>6</v>
      </c>
      <c r="G79" s="164"/>
      <c r="H79" s="177" t="str">
        <f aca="false">IF(J79=0,"",INDEX('Team Declaration'!$C$22:$BE$33,MATCH(G78,'Team Declaration'!$B$22:$B$33,0),MATCH(J79,'Team Declaration'!$C$20:$BE$20,0)))</f>
        <v>Angela Morgan</v>
      </c>
      <c r="I79" s="176" t="str">
        <f aca="false">IF(J79=0,"",INDEX('Team Declaration'!$C$20:$BF$34,15,MATCH(J79,'Team Declaration'!$C$20:$BF$20,0)))</f>
        <v>ERAC</v>
      </c>
      <c r="J79" s="134" t="n">
        <v>24</v>
      </c>
      <c r="K79" s="178" t="n">
        <v>7.07</v>
      </c>
      <c r="L79" s="174" t="n">
        <f aca="false">$S79</f>
        <v>6</v>
      </c>
      <c r="M79" s="164"/>
      <c r="N79" s="177" t="str">
        <f aca="false">IF(P79=0,"",INDEX('Team Declaration'!$C$22:$BE$33,MATCH(M78,'Team Declaration'!$B$22:$B$33,0),MATCH(P79,'Team Declaration'!$C$20:$BE$20,0)))</f>
        <v>Jenny Denyer</v>
      </c>
      <c r="O79" s="176" t="str">
        <f aca="false">IF(P79=0,"",INDEX('Team Declaration'!$C$20:$BF$34,15,MATCH(P79,'Team Declaration'!$C$20:$BF$20,0)))</f>
        <v>HHH</v>
      </c>
      <c r="P79" s="134" t="n">
        <v>37</v>
      </c>
      <c r="Q79" s="178" t="n">
        <v>6.63</v>
      </c>
      <c r="R79" s="174" t="n">
        <f aca="false">$S79</f>
        <v>6</v>
      </c>
      <c r="S79" s="164" t="n">
        <v>6</v>
      </c>
      <c r="T79" s="179" t="n">
        <f aca="false">IF(OR($D79=T$68,$D79=T$69,$D79=T$70,$D79=T$71),$F79,0)+IF(OR($J79=T$68,$J79=T$69,$J79=T$70,$J79=T$71),$L79,0)+IF(OR($P79=T$68,$P79=T$69,$P79=T$70,$P79=T$71),$R79,0)</f>
        <v>0</v>
      </c>
      <c r="U79" s="179" t="n">
        <f aca="false">IF(OR($D79=U$68,$D79=U$69,$D79=U$70,$D79=U$71),$F79,0)+IF(OR($J79=U$68,$J79=U$69,$J79=U$70,$J79=U$71),$L79,0)+IF(OR($P79=U$68,$P79=U$69,$P79=U$70,$P79=U$71),$R79,0)</f>
        <v>6</v>
      </c>
      <c r="V79" s="179" t="n">
        <f aca="false">IF(OR($D79=V$68,$D79=V$69,$D79=V$70,$D79=V$71),$F79,0)+IF(OR($J79=V$68,$J79=V$69,$J79=V$70,$J79=V$71),$L79,0)+IF(OR($P79=V$68,$P79=V$69,$P79=V$70,$P79=V$71),$R79,0)</f>
        <v>6</v>
      </c>
      <c r="W79" s="179" t="n">
        <f aca="false">IF(OR($D79=W$68,$D79=W$69,$D79=W$70,$D79=W$71),$F79,0)+IF(OR($J79=W$68,$J79=W$69,$J79=W$70,$J79=W$71),$L79,0)+IF(OR($P79=W$68,$P79=W$69,$P79=W$70,$P79=W$71),$R79,0)</f>
        <v>0</v>
      </c>
      <c r="X79" s="179" t="n">
        <f aca="false">IF(OR($D79=X$68,$D79=X$69,$D79=X$70,$D79=X$71),$F79,0)+IF(OR($J79=X$68,$J79=X$69,$J79=X$70,$J79=X$71),$L79,0)+IF(OR($P79=X$68,$P79=X$69,$P79=X$70,$P79=X$71),$R79,0)</f>
        <v>6</v>
      </c>
      <c r="Y79" s="179" t="n">
        <f aca="false">IF(OR($D79=Y$68,$D79=Y$69,$D79=Y$70,$D79=Y$71),$F79,0)+IF(OR($J79=Y$68,$J79=Y$69,$J79=Y$70,$J79=Y$71),$L79,0)+IF(OR($P79=Y$68,$P79=Y$69,$P79=Y$70,$P79=Y$71),$R79,0)</f>
        <v>0</v>
      </c>
      <c r="Z79" s="179" t="n">
        <f aca="false">IF(OR($D79=Z$68,$D79=Z$69,$D79=Z$70,$D79=Z$71),$F79,0)+IF(OR($J79=Z$68,$J79=Z$69,$J79=Z$70,$J79=Z$71),$L79,0)+IF(OR($P79=Z$68,$P79=Z$69,$P79=Z$70,$P79=Z$71),$R79,0)</f>
        <v>0</v>
      </c>
      <c r="AA79" s="165"/>
      <c r="AB79" s="120"/>
    </row>
    <row r="80" customFormat="false" ht="12.75" hidden="false" customHeight="false" outlineLevel="0" collapsed="false">
      <c r="A80" s="164"/>
      <c r="B80" s="177" t="str">
        <f aca="false">IF(D80=0,"",INDEX('Team Declaration'!$C$22:$BE$33,MATCH(A78,'Team Declaration'!$B$22:$B$33,0),MATCH(D80,'Team Declaration'!$C$20:$BE$20,0)))</f>
        <v>Helen Diack</v>
      </c>
      <c r="C80" s="176" t="str">
        <f aca="false">IF(D80=0,"",INDEX('Team Declaration'!$C$20:$BF$34,15,MATCH(D80,'Team Declaration'!$C$20:$BF$20,0)))</f>
        <v>HHH</v>
      </c>
      <c r="D80" s="134" t="s">
        <v>84</v>
      </c>
      <c r="E80" s="178" t="n">
        <v>5.5</v>
      </c>
      <c r="F80" s="174" t="n">
        <f aca="false">$S80</f>
        <v>5</v>
      </c>
      <c r="G80" s="164"/>
      <c r="H80" s="177" t="str">
        <f aca="false">IF(J80=0,"",INDEX('Team Declaration'!$C$22:$BE$33,MATCH(G78,'Team Declaration'!$B$22:$B$33,0),MATCH(J80,'Team Declaration'!$C$20:$BE$20,0)))</f>
        <v>Tracey Brockbank</v>
      </c>
      <c r="I80" s="176" t="str">
        <f aca="false">IF(J80=0,"",INDEX('Team Declaration'!$C$20:$BF$34,15,MATCH(J80,'Team Declaration'!$C$20:$BF$20,0)))</f>
        <v>B&amp;H</v>
      </c>
      <c r="J80" s="134" t="n">
        <v>21</v>
      </c>
      <c r="K80" s="178" t="n">
        <v>6.2</v>
      </c>
      <c r="L80" s="174" t="n">
        <f aca="false">$S80</f>
        <v>5</v>
      </c>
      <c r="M80" s="164"/>
      <c r="N80" s="177" t="str">
        <f aca="false">IF(P80=0,"",INDEX('Team Declaration'!$C$22:$BE$33,MATCH(M78,'Team Declaration'!$B$22:$B$33,0),MATCH(P80,'Team Declaration'!$C$20:$BE$20,0)))</f>
        <v>Liz Brandon</v>
      </c>
      <c r="O80" s="176" t="str">
        <f aca="false">IF(P80=0,"",INDEX('Team Declaration'!$C$20:$BF$34,15,MATCH(P80,'Team Declaration'!$C$20:$BF$20,0)))</f>
        <v>ERAC</v>
      </c>
      <c r="P80" s="134" t="n">
        <v>34</v>
      </c>
      <c r="Q80" s="178" t="n">
        <v>5.88</v>
      </c>
      <c r="R80" s="174" t="n">
        <f aca="false">$S80</f>
        <v>5</v>
      </c>
      <c r="S80" s="164" t="n">
        <v>5</v>
      </c>
      <c r="T80" s="179" t="n">
        <f aca="false">IF(OR($D80=T$68,$D80=T$69,$D80=T$70,$D80=T$71),$F80,0)+IF(OR($J80=T$68,$J80=T$69,$J80=T$70,$J80=T$71),$L80,0)+IF(OR($P80=T$68,$P80=T$69,$P80=T$70,$P80=T$71),$R80,0)</f>
        <v>0</v>
      </c>
      <c r="U80" s="179" t="n">
        <f aca="false">IF(OR($D80=U$68,$D80=U$69,$D80=U$70,$D80=U$71),$F80,0)+IF(OR($J80=U$68,$J80=U$69,$J80=U$70,$J80=U$71),$L80,0)+IF(OR($P80=U$68,$P80=U$69,$P80=U$70,$P80=U$71),$R80,0)</f>
        <v>5</v>
      </c>
      <c r="V80" s="179" t="n">
        <f aca="false">IF(OR($D80=V$68,$D80=V$69,$D80=V$70,$D80=V$71),$F80,0)+IF(OR($J80=V$68,$J80=V$69,$J80=V$70,$J80=V$71),$L80,0)+IF(OR($P80=V$68,$P80=V$69,$P80=V$70,$P80=V$71),$R80,0)</f>
        <v>5</v>
      </c>
      <c r="W80" s="179" t="n">
        <f aca="false">IF(OR($D80=W$68,$D80=W$69,$D80=W$70,$D80=W$71),$F80,0)+IF(OR($J80=W$68,$J80=W$69,$J80=W$70,$J80=W$71),$L80,0)+IF(OR($P80=W$68,$P80=W$69,$P80=W$70,$P80=W$71),$R80,0)</f>
        <v>0</v>
      </c>
      <c r="X80" s="179" t="n">
        <f aca="false">IF(OR($D80=X$68,$D80=X$69,$D80=X$70,$D80=X$71),$F80,0)+IF(OR($J80=X$68,$J80=X$69,$J80=X$70,$J80=X$71),$L80,0)+IF(OR($P80=X$68,$P80=X$69,$P80=X$70,$P80=X$71),$R80,0)</f>
        <v>5</v>
      </c>
      <c r="Y80" s="179" t="n">
        <f aca="false">IF(OR($D80=Y$68,$D80=Y$69,$D80=Y$70,$D80=Y$71),$F80,0)+IF(OR($J80=Y$68,$J80=Y$69,$J80=Y$70,$J80=Y$71),$L80,0)+IF(OR($P80=Y$68,$P80=Y$69,$P80=Y$70,$P80=Y$71),$R80,0)</f>
        <v>0</v>
      </c>
      <c r="Z80" s="179" t="n">
        <f aca="false">IF(OR($D80=Z$68,$D80=Z$69,$D80=Z$70,$D80=Z$71),$F80,0)+IF(OR($J80=Z$68,$J80=Z$69,$J80=Z$70,$J80=Z$71),$L80,0)+IF(OR($P80=Z$68,$P80=Z$69,$P80=Z$70,$P80=Z$71),$R80,0)</f>
        <v>0</v>
      </c>
      <c r="AA80" s="165"/>
      <c r="AB80" s="120"/>
    </row>
    <row r="81" customFormat="false" ht="12.75" hidden="false" customHeight="false" outlineLevel="0" collapsed="false">
      <c r="A81" s="164"/>
      <c r="B81" s="177" t="str">
        <f aca="false">IF(D81=0,"",INDEX('Team Declaration'!$C$22:$BE$33,MATCH(A78,'Team Declaration'!$B$22:$B$33,0),MATCH(D81,'Team Declaration'!$C$20:$BE$20,0)))</f>
        <v/>
      </c>
      <c r="C81" s="176" t="str">
        <f aca="false">IF(D81=0,"",INDEX('Team Declaration'!$C$20:$BF$34,15,MATCH(D81,'Team Declaration'!$C$20:$BF$20,0)))</f>
        <v/>
      </c>
      <c r="D81" s="134"/>
      <c r="E81" s="178"/>
      <c r="F81" s="174" t="n">
        <f aca="false">$S81</f>
        <v>4</v>
      </c>
      <c r="G81" s="164"/>
      <c r="H81" s="177" t="str">
        <f aca="false">IF(J81=0,"",INDEX('Team Declaration'!$C$22:$BE$33,MATCH(G78,'Team Declaration'!$B$22:$B$33,0),MATCH(J81,'Team Declaration'!$C$20:$BE$20,0)))</f>
        <v/>
      </c>
      <c r="I81" s="176" t="str">
        <f aca="false">IF(J81=0,"",INDEX('Team Declaration'!$C$20:$BF$34,15,MATCH(J81,'Team Declaration'!$C$20:$BF$20,0)))</f>
        <v/>
      </c>
      <c r="J81" s="134"/>
      <c r="K81" s="178"/>
      <c r="L81" s="174" t="n">
        <f aca="false">$S81</f>
        <v>4</v>
      </c>
      <c r="M81" s="164"/>
      <c r="N81" s="177" t="str">
        <f aca="false">IF(P81=0,"",INDEX('Team Declaration'!$C$22:$BE$33,MATCH(M78,'Team Declaration'!$B$22:$B$33,0),MATCH(P81,'Team Declaration'!$C$20:$BE$20,0)))</f>
        <v/>
      </c>
      <c r="O81" s="176" t="str">
        <f aca="false">IF(P81=0,"",INDEX('Team Declaration'!$C$20:$BF$34,15,MATCH(P81,'Team Declaration'!$C$20:$BF$20,0)))</f>
        <v/>
      </c>
      <c r="P81" s="134"/>
      <c r="Q81" s="178"/>
      <c r="R81" s="174" t="n">
        <f aca="false">$S81</f>
        <v>4</v>
      </c>
      <c r="S81" s="164" t="n">
        <v>4</v>
      </c>
      <c r="T81" s="179" t="n">
        <f aca="false">IF(OR($D81=T$68,$D81=T$69,$D81=T$70,$D81=T$71),$F81,0)+IF(OR($J81=T$68,$J81=T$69,$J81=T$70,$J81=T$71),$L81,0)+IF(OR($P81=T$68,$P81=T$69,$P81=T$70,$P81=T$71),$R81,0)</f>
        <v>0</v>
      </c>
      <c r="U81" s="179" t="n">
        <f aca="false">IF(OR($D81=U$68,$D81=U$69,$D81=U$70,$D81=U$71),$F81,0)+IF(OR($J81=U$68,$J81=U$69,$J81=U$70,$J81=U$71),$L81,0)+IF(OR($P81=U$68,$P81=U$69,$P81=U$70,$P81=U$71),$R81,0)</f>
        <v>0</v>
      </c>
      <c r="V81" s="179" t="n">
        <f aca="false">IF(OR($D81=V$68,$D81=V$69,$D81=V$70,$D81=V$71),$F81,0)+IF(OR($J81=V$68,$J81=V$69,$J81=V$70,$J81=V$71),$L81,0)+IF(OR($P81=V$68,$P81=V$69,$P81=V$70,$P81=V$71),$R81,0)</f>
        <v>0</v>
      </c>
      <c r="W81" s="179" t="n">
        <f aca="false">IF(OR($D81=W$68,$D81=W$69,$D81=W$70,$D81=W$71),$F81,0)+IF(OR($J81=W$68,$J81=W$69,$J81=W$70,$J81=W$71),$L81,0)+IF(OR($P81=W$68,$P81=W$69,$P81=W$70,$P81=W$71),$R81,0)</f>
        <v>0</v>
      </c>
      <c r="X81" s="179" t="n">
        <f aca="false">IF(OR($D81=X$68,$D81=X$69,$D81=X$70,$D81=X$71),$F81,0)+IF(OR($J81=X$68,$J81=X$69,$J81=X$70,$J81=X$71),$L81,0)+IF(OR($P81=X$68,$P81=X$69,$P81=X$70,$P81=X$71),$R81,0)</f>
        <v>0</v>
      </c>
      <c r="Y81" s="179" t="n">
        <f aca="false">IF(OR($D81=Y$68,$D81=Y$69,$D81=Y$70,$D81=Y$71),$F81,0)+IF(OR($J81=Y$68,$J81=Y$69,$J81=Y$70,$J81=Y$71),$L81,0)+IF(OR($P81=Y$68,$P81=Y$69,$P81=Y$70,$P81=Y$71),$R81,0)</f>
        <v>0</v>
      </c>
      <c r="Z81" s="179" t="n">
        <f aca="false">IF(OR($D81=Z$68,$D81=Z$69,$D81=Z$70,$D81=Z$71),$F81,0)+IF(OR($J81=Z$68,$J81=Z$69,$J81=Z$70,$J81=Z$71),$L81,0)+IF(OR($P81=Z$68,$P81=Z$69,$P81=Z$70,$P81=Z$71),$R81,0)</f>
        <v>0</v>
      </c>
      <c r="AA81" s="165"/>
      <c r="AB81" s="120"/>
    </row>
    <row r="82" customFormat="false" ht="12.75" hidden="false" customHeight="false" outlineLevel="0" collapsed="false">
      <c r="A82" s="164"/>
      <c r="B82" s="177" t="str">
        <f aca="false">IF(D82=0,"",INDEX('Team Declaration'!$C$22:$BE$33,MATCH(A78,'Team Declaration'!$B$22:$B$33,0),MATCH(D82,'Team Declaration'!$C$20:$BE$20,0)))</f>
        <v/>
      </c>
      <c r="C82" s="176" t="str">
        <f aca="false">IF(D82=0,"",INDEX('Team Declaration'!$C$20:$BF$34,15,MATCH(D82,'Team Declaration'!$C$20:$BF$20,0)))</f>
        <v/>
      </c>
      <c r="D82" s="134"/>
      <c r="E82" s="178"/>
      <c r="F82" s="174" t="n">
        <f aca="false">$S82</f>
        <v>3</v>
      </c>
      <c r="G82" s="164"/>
      <c r="H82" s="177"/>
      <c r="I82" s="176" t="str">
        <f aca="false">IF(J82=0,"",INDEX('Team Declaration'!$C$20:$BF$34,15,MATCH(J82,'Team Declaration'!$C$20:$BF$20,0)))</f>
        <v/>
      </c>
      <c r="J82" s="134"/>
      <c r="K82" s="178"/>
      <c r="L82" s="174" t="n">
        <f aca="false">$S82</f>
        <v>3</v>
      </c>
      <c r="M82" s="164"/>
      <c r="N82" s="177" t="str">
        <f aca="false">IF(P82=0,"",INDEX('Team Declaration'!$C$22:$BE$33,MATCH(M78,'Team Declaration'!$B$22:$B$33,0),MATCH(P82,'Team Declaration'!$C$20:$BE$20,0)))</f>
        <v/>
      </c>
      <c r="O82" s="176" t="str">
        <f aca="false">IF(P82=0,"",INDEX('Team Declaration'!$C$20:$BF$34,15,MATCH(P82,'Team Declaration'!$C$20:$BF$20,0)))</f>
        <v/>
      </c>
      <c r="P82" s="134"/>
      <c r="Q82" s="178"/>
      <c r="R82" s="174" t="n">
        <f aca="false">$S82</f>
        <v>3</v>
      </c>
      <c r="S82" s="164" t="n">
        <v>3</v>
      </c>
      <c r="T82" s="179" t="n">
        <f aca="false">IF(OR($D82=T$68,$D82=T$69,$D82=T$70,$D82=T$71),$F82,0)+IF(OR($J82=T$68,$J82=T$69,$J82=T$70,$J82=T$71),$L82,0)+IF(OR($P82=T$68,$P82=T$69,$P82=T$70,$P82=T$71),$R82,0)</f>
        <v>0</v>
      </c>
      <c r="U82" s="179" t="n">
        <f aca="false">IF(OR($D82=U$68,$D82=U$69,$D82=U$70,$D82=U$71),$F82,0)+IF(OR($J82=U$68,$J82=U$69,$J82=U$70,$J82=U$71),$L82,0)+IF(OR($P82=U$68,$P82=U$69,$P82=U$70,$P82=U$71),$R82,0)</f>
        <v>0</v>
      </c>
      <c r="V82" s="179" t="n">
        <f aca="false">IF(OR($D82=V$68,$D82=V$69,$D82=V$70,$D82=V$71),$F82,0)+IF(OR($J82=V$68,$J82=V$69,$J82=V$70,$J82=V$71),$L82,0)+IF(OR($P82=V$68,$P82=V$69,$P82=V$70,$P82=V$71),$R82,0)</f>
        <v>0</v>
      </c>
      <c r="W82" s="179" t="n">
        <f aca="false">IF(OR($D82=W$68,$D82=W$69,$D82=W$70,$D82=W$71),$F82,0)+IF(OR($J82=W$68,$J82=W$69,$J82=W$70,$J82=W$71),$L82,0)+IF(OR($P82=W$68,$P82=W$69,$P82=W$70,$P82=W$71),$R82,0)</f>
        <v>0</v>
      </c>
      <c r="X82" s="179" t="n">
        <f aca="false">IF(OR($D82=X$68,$D82=X$69,$D82=X$70,$D82=X$71),$F82,0)+IF(OR($J82=X$68,$J82=X$69,$J82=X$70,$J82=X$71),$L82,0)+IF(OR($P82=X$68,$P82=X$69,$P82=X$70,$P82=X$71),$R82,0)</f>
        <v>0</v>
      </c>
      <c r="Y82" s="179" t="n">
        <f aca="false">IF(OR($D82=Y$68,$D82=Y$69,$D82=Y$70,$D82=Y$71),$F82,0)+IF(OR($J82=Y$68,$J82=Y$69,$J82=Y$70,$J82=Y$71),$L82,0)+IF(OR($P82=Y$68,$P82=Y$69,$P82=Y$70,$P82=Y$71),$R82,0)</f>
        <v>0</v>
      </c>
      <c r="Z82" s="179" t="n">
        <f aca="false">IF(OR($D82=Z$68,$D82=Z$69,$D82=Z$70,$D82=Z$71),$F82,0)+IF(OR($J82=Z$68,$J82=Z$69,$J82=Z$70,$J82=Z$71),$L82,0)+IF(OR($P82=Z$68,$P82=Z$69,$P82=Z$70,$P82=Z$71),$R82,0)</f>
        <v>0</v>
      </c>
      <c r="AA82" s="165"/>
      <c r="AB82" s="120"/>
    </row>
    <row r="83" customFormat="false" ht="12.75" hidden="false" customHeight="false" outlineLevel="0" collapsed="false">
      <c r="A83" s="164"/>
      <c r="B83" s="177" t="str">
        <f aca="false">IF(D83=0,"",INDEX('Team Declaration'!$C$22:$BE$33,MATCH(A78,'Team Declaration'!$B$22:$B$33,0),MATCH(D83,'Team Declaration'!$C$20:$BE$20,0)))</f>
        <v/>
      </c>
      <c r="C83" s="176" t="str">
        <f aca="false">IF(D83=0,"",INDEX('Team Declaration'!$C$20:$BF$34,15,MATCH(D83,'Team Declaration'!$C$20:$BF$20,0)))</f>
        <v/>
      </c>
      <c r="D83" s="134"/>
      <c r="E83" s="178"/>
      <c r="F83" s="174" t="n">
        <f aca="false">$S83</f>
        <v>2</v>
      </c>
      <c r="G83" s="164"/>
      <c r="H83" s="177"/>
      <c r="I83" s="176" t="str">
        <f aca="false">IF(J83=0,"",INDEX('Team Declaration'!$C$20:$BF$34,15,MATCH(J83,'Team Declaration'!$C$20:$BF$20,0)))</f>
        <v/>
      </c>
      <c r="J83" s="134"/>
      <c r="K83" s="178"/>
      <c r="L83" s="174" t="n">
        <f aca="false">$S83</f>
        <v>2</v>
      </c>
      <c r="M83" s="164"/>
      <c r="N83" s="177" t="str">
        <f aca="false">IF(P83=0,"",INDEX('Team Declaration'!$C$22:$BE$33,MATCH(M78,'Team Declaration'!$B$22:$B$33,0),MATCH(P83,'Team Declaration'!$C$20:$BE$20,0)))</f>
        <v/>
      </c>
      <c r="O83" s="176" t="str">
        <f aca="false">IF(P83=0,"",INDEX('Team Declaration'!$C$20:$BF$34,15,MATCH(P83,'Team Declaration'!$C$20:$BF$20,0)))</f>
        <v/>
      </c>
      <c r="P83" s="134"/>
      <c r="Q83" s="178"/>
      <c r="R83" s="174" t="n">
        <f aca="false">$S83</f>
        <v>2</v>
      </c>
      <c r="S83" s="164" t="n">
        <v>2</v>
      </c>
      <c r="T83" s="179" t="n">
        <f aca="false">IF(OR($D83=T$68,$D83=T$69,$D83=T$70,$D83=T$71),$F83,0)+IF(OR($J83=T$68,$J83=T$69,$J83=T$70,$J83=T$71),$L83,0)+IF(OR($P83=T$68,$P83=T$69,$P83=T$70,$P83=T$71),$R83,0)</f>
        <v>0</v>
      </c>
      <c r="U83" s="179" t="n">
        <f aca="false">IF(OR($D83=U$68,$D83=U$69,$D83=U$70,$D83=U$71),$F83,0)+IF(OR($J83=U$68,$J83=U$69,$J83=U$70,$J83=U$71),$L83,0)+IF(OR($P83=U$68,$P83=U$69,$P83=U$70,$P83=U$71),$R83,0)</f>
        <v>0</v>
      </c>
      <c r="V83" s="179" t="n">
        <f aca="false">IF(OR($D83=V$68,$D83=V$69,$D83=V$70,$D83=V$71),$F83,0)+IF(OR($J83=V$68,$J83=V$69,$J83=V$70,$J83=V$71),$L83,0)+IF(OR($P83=V$68,$P83=V$69,$P83=V$70,$P83=V$71),$R83,0)</f>
        <v>0</v>
      </c>
      <c r="W83" s="179" t="n">
        <f aca="false">IF(OR($D83=W$68,$D83=W$69,$D83=W$70,$D83=W$71),$F83,0)+IF(OR($J83=W$68,$J83=W$69,$J83=W$70,$J83=W$71),$L83,0)+IF(OR($P83=W$68,$P83=W$69,$P83=W$70,$P83=W$71),$R83,0)</f>
        <v>0</v>
      </c>
      <c r="X83" s="179" t="n">
        <f aca="false">IF(OR($D83=X$68,$D83=X$69,$D83=X$70,$D83=X$71),$F83,0)+IF(OR($J83=X$68,$J83=X$69,$J83=X$70,$J83=X$71),$L83,0)+IF(OR($P83=X$68,$P83=X$69,$P83=X$70,$P83=X$71),$R83,0)</f>
        <v>0</v>
      </c>
      <c r="Y83" s="179" t="n">
        <f aca="false">IF(OR($D83=Y$68,$D83=Y$69,$D83=Y$70,$D83=Y$71),$F83,0)+IF(OR($J83=Y$68,$J83=Y$69,$J83=Y$70,$J83=Y$71),$L83,0)+IF(OR($P83=Y$68,$P83=Y$69,$P83=Y$70,$P83=Y$71),$R83,0)</f>
        <v>0</v>
      </c>
      <c r="Z83" s="179" t="n">
        <f aca="false">IF(OR($D83=Z$68,$D83=Z$69,$D83=Z$70,$D83=Z$71),$F83,0)+IF(OR($J83=Z$68,$J83=Z$69,$J83=Z$70,$J83=Z$71),$L83,0)+IF(OR($P83=Z$68,$P83=Z$69,$P83=Z$70,$P83=Z$71),$R83,0)</f>
        <v>0</v>
      </c>
      <c r="AA83" s="165"/>
      <c r="AB83" s="120"/>
    </row>
    <row r="84" customFormat="false" ht="12.75" hidden="false" customHeight="false" outlineLevel="0" collapsed="false">
      <c r="A84" s="164"/>
      <c r="B84" s="177" t="str">
        <f aca="false">IF(D84=0,"",INDEX('Team Declaration'!$C$22:$BE$33,MATCH(A78,'Team Declaration'!$B$22:$B$33,0),MATCH(D84,'Team Declaration'!$C$20:$BE$20,0)))</f>
        <v/>
      </c>
      <c r="C84" s="176" t="str">
        <f aca="false">IF(D84=0,"",INDEX('Team Declaration'!$C$20:$BF$34,15,MATCH(D84,'Team Declaration'!$C$20:$BF$20,0)))</f>
        <v/>
      </c>
      <c r="D84" s="134"/>
      <c r="E84" s="178"/>
      <c r="F84" s="174" t="n">
        <f aca="false">$S84</f>
        <v>1</v>
      </c>
      <c r="G84" s="164"/>
      <c r="H84" s="177" t="str">
        <f aca="false">IF(J84=0,"",INDEX('Team Declaration'!$C$22:$BE$33,MATCH(G78,'Team Declaration'!$B$22:$B$33,0),MATCH(J84,'Team Declaration'!$C$20:$BE$20,0)))</f>
        <v/>
      </c>
      <c r="I84" s="176" t="str">
        <f aca="false">IF(J84=0,"",INDEX('Team Declaration'!$C$20:$BF$34,15,MATCH(J84,'Team Declaration'!$C$20:$BF$20,0)))</f>
        <v/>
      </c>
      <c r="J84" s="134"/>
      <c r="K84" s="178"/>
      <c r="L84" s="174" t="n">
        <f aca="false">$S84</f>
        <v>1</v>
      </c>
      <c r="M84" s="164"/>
      <c r="N84" s="177" t="str">
        <f aca="false">IF(P84=0,"",INDEX('Team Declaration'!$C$22:$BE$33,MATCH(M78,'Team Declaration'!$B$22:$B$33,0),MATCH(P84,'Team Declaration'!$C$20:$BE$20,0)))</f>
        <v/>
      </c>
      <c r="O84" s="176" t="str">
        <f aca="false">IF(P84=0,"",INDEX('Team Declaration'!$C$20:$BF$34,15,MATCH(P84,'Team Declaration'!$C$20:$BF$20,0)))</f>
        <v/>
      </c>
      <c r="P84" s="134"/>
      <c r="Q84" s="178"/>
      <c r="R84" s="174" t="n">
        <f aca="false">$S84</f>
        <v>1</v>
      </c>
      <c r="S84" s="164" t="n">
        <v>1</v>
      </c>
      <c r="T84" s="179" t="n">
        <f aca="false">IF(OR($D84=T$68,$D84=T$69,$D84=T$70,$D84=T$71),$F84,0)+IF(OR($J84=T$68,$J84=T$69,$J84=T$70,$J84=T$71),$L84,0)+IF(OR($P84=T$68,$P84=T$69,$P84=T$70,$P84=T$71),$R84,0)</f>
        <v>0</v>
      </c>
      <c r="U84" s="179" t="n">
        <f aca="false">IF(OR($D84=U$68,$D84=U$69,$D84=U$70,$D84=U$71),$F84,0)+IF(OR($J84=U$68,$J84=U$69,$J84=U$70,$J84=U$71),$L84,0)+IF(OR($P84=U$68,$P84=U$69,$P84=U$70,$P84=U$71),$R84,0)</f>
        <v>0</v>
      </c>
      <c r="V84" s="179" t="n">
        <f aca="false">IF(OR($D84=V$68,$D84=V$69,$D84=V$70,$D84=V$71),$F84,0)+IF(OR($J84=V$68,$J84=V$69,$J84=V$70,$J84=V$71),$L84,0)+IF(OR($P84=V$68,$P84=V$69,$P84=V$70,$P84=V$71),$R84,0)</f>
        <v>0</v>
      </c>
      <c r="W84" s="179" t="n">
        <f aca="false">IF(OR($D84=W$68,$D84=W$69,$D84=W$70,$D84=W$71),$F84,0)+IF(OR($J84=W$68,$J84=W$69,$J84=W$70,$J84=W$71),$L84,0)+IF(OR($P84=W$68,$P84=W$69,$P84=W$70,$P84=W$71),$R84,0)</f>
        <v>0</v>
      </c>
      <c r="X84" s="179" t="n">
        <f aca="false">IF(OR($D84=X$68,$D84=X$69,$D84=X$70,$D84=X$71),$F84,0)+IF(OR($J84=X$68,$J84=X$69,$J84=X$70,$J84=X$71),$L84,0)+IF(OR($P84=X$68,$P84=X$69,$P84=X$70,$P84=X$71),$R84,0)</f>
        <v>0</v>
      </c>
      <c r="Y84" s="179" t="n">
        <f aca="false">IF(OR($D84=Y$68,$D84=Y$69,$D84=Y$70,$D84=Y$71),$F84,0)+IF(OR($J84=Y$68,$J84=Y$69,$J84=Y$70,$J84=Y$71),$L84,0)+IF(OR($P84=Y$68,$P84=Y$69,$P84=Y$70,$P84=Y$71),$R84,0)</f>
        <v>0</v>
      </c>
      <c r="Z84" s="179" t="n">
        <f aca="false">IF(OR($D84=Z$68,$D84=Z$69,$D84=Z$70,$D84=Z$71),$F84,0)+IF(OR($J84=Z$68,$J84=Z$69,$J84=Z$70,$J84=Z$71),$L84,0)+IF(OR($P84=Z$68,$P84=Z$69,$P84=Z$70,$P84=Z$71),$R84,0)</f>
        <v>0</v>
      </c>
      <c r="AA84" s="165"/>
      <c r="AB84" s="120"/>
    </row>
    <row r="85" customFormat="false" ht="12.75" hidden="false" customHeight="false" outlineLevel="0" collapsed="false">
      <c r="A85" s="167" t="str">
        <f aca="false">'Team Declaration'!$B29</f>
        <v>1000m Walk</v>
      </c>
      <c r="B85" s="173"/>
      <c r="C85" s="169" t="s">
        <v>11</v>
      </c>
      <c r="D85" s="173"/>
      <c r="E85" s="182"/>
      <c r="F85" s="174" t="n">
        <f aca="false">$S85</f>
        <v>0</v>
      </c>
      <c r="G85" s="167" t="str">
        <f aca="false">'Team Declaration'!$B29</f>
        <v>1000m Walk</v>
      </c>
      <c r="H85" s="169"/>
      <c r="I85" s="169" t="s">
        <v>13</v>
      </c>
      <c r="J85" s="169"/>
      <c r="K85" s="183"/>
      <c r="L85" s="174" t="n">
        <f aca="false">$S85</f>
        <v>0</v>
      </c>
      <c r="M85" s="167" t="str">
        <f aca="false">'Team Declaration'!$B29</f>
        <v>1000m Walk</v>
      </c>
      <c r="N85" s="169"/>
      <c r="O85" s="169" t="s">
        <v>26</v>
      </c>
      <c r="P85" s="169"/>
      <c r="Q85" s="183"/>
      <c r="R85" s="174" t="n">
        <f aca="false">$S85</f>
        <v>0</v>
      </c>
      <c r="S85" s="164"/>
      <c r="T85" s="179" t="n">
        <f aca="false">IF(OR($D85=T$68,$D85=T$69,$D85=T$70,$D85=T$71),$F85,0)+IF(OR($J85=T$68,$J85=T$69,$J85=T$70,$J85=T$71),$L85,0)+IF(OR($P85=T$68,$P85=T$69,$P85=T$70,$P85=T$71),$R85,0)</f>
        <v>0</v>
      </c>
      <c r="U85" s="179" t="n">
        <f aca="false">IF(OR($D85=U$68,$D85=U$69,$D85=U$70,$D85=U$71),$F85,0)+IF(OR($J85=U$68,$J85=U$69,$J85=U$70,$J85=U$71),$L85,0)+IF(OR($P85=U$68,$P85=U$69,$P85=U$70,$P85=U$71),$R85,0)</f>
        <v>0</v>
      </c>
      <c r="V85" s="179" t="n">
        <f aca="false">IF(OR($D85=V$68,$D85=V$69,$D85=V$70,$D85=V$71),$F85,0)+IF(OR($J85=V$68,$J85=V$69,$J85=V$70,$J85=V$71),$L85,0)+IF(OR($P85=V$68,$P85=V$69,$P85=V$70,$P85=V$71),$R85,0)</f>
        <v>0</v>
      </c>
      <c r="W85" s="179" t="n">
        <f aca="false">IF(OR($D85=W$68,$D85=W$69,$D85=W$70,$D85=W$71),$F85,0)+IF(OR($J85=W$68,$J85=W$69,$J85=W$70,$J85=W$71),$L85,0)+IF(OR($P85=W$68,$P85=W$69,$P85=W$70,$P85=W$71),$R85,0)</f>
        <v>0</v>
      </c>
      <c r="X85" s="179" t="n">
        <f aca="false">IF(OR($D85=X$68,$D85=X$69,$D85=X$70,$D85=X$71),$F85,0)+IF(OR($J85=X$68,$J85=X$69,$J85=X$70,$J85=X$71),$L85,0)+IF(OR($P85=X$68,$P85=X$69,$P85=X$70,$P85=X$71),$R85,0)</f>
        <v>0</v>
      </c>
      <c r="Y85" s="179" t="n">
        <f aca="false">IF(OR($D85=Y$68,$D85=Y$69,$D85=Y$70,$D85=Y$71),$F85,0)+IF(OR($J85=Y$68,$J85=Y$69,$J85=Y$70,$J85=Y$71),$L85,0)+IF(OR($P85=Y$68,$P85=Y$69,$P85=Y$70,$P85=Y$71),$R85,0)</f>
        <v>0</v>
      </c>
      <c r="Z85" s="179" t="n">
        <f aca="false">IF(OR($D85=Z$68,$D85=Z$69,$D85=Z$70,$D85=Z$71),$F85,0)+IF(OR($J85=Z$68,$J85=Z$69,$J85=Z$70,$J85=Z$71),$L85,0)+IF(OR($P85=Z$68,$P85=Z$69,$P85=Z$70,$P85=Z$71),$R85,0)</f>
        <v>0</v>
      </c>
      <c r="AA85" s="165"/>
      <c r="AB85" s="120"/>
    </row>
    <row r="86" customFormat="false" ht="12.75" hidden="false" customHeight="false" outlineLevel="0" collapsed="false">
      <c r="A86" s="180"/>
      <c r="B86" s="177" t="str">
        <f aca="false">IF(D86=0,"",INDEX('Team Declaration'!$C$22:$BE$33,MATCH(A85,'Team Declaration'!$B$22:$B$33,0),MATCH(D86,'Team Declaration'!$C$20:$BE$20,0)))</f>
        <v>Abigail Redd</v>
      </c>
      <c r="C86" s="176" t="str">
        <f aca="false">IF(D86=0,"",INDEX('Team Declaration'!$C$20:$BF$34,15,MATCH(D86,'Team Declaration'!$C$20:$BF$20,0)))</f>
        <v>HHH</v>
      </c>
      <c r="D86" s="134" t="s">
        <v>84</v>
      </c>
      <c r="E86" s="137" t="s">
        <v>158</v>
      </c>
      <c r="F86" s="174" t="n">
        <f aca="false">$S86</f>
        <v>6</v>
      </c>
      <c r="G86" s="180"/>
      <c r="H86" s="177" t="str">
        <f aca="false">IF(J86=0,"",INDEX('Team Declaration'!$C$22:$BE$33,MATCH(G85,'Team Declaration'!$B$22:$B$33,0),MATCH(J86,'Team Declaration'!$C$20:$BE$20,0)))</f>
        <v>Jenny Denyer</v>
      </c>
      <c r="I86" s="176" t="str">
        <f aca="false">IF(J86=0,"",INDEX('Team Declaration'!$C$20:$BF$34,15,MATCH(J86,'Team Declaration'!$C$20:$BF$20,0)))</f>
        <v>HHH</v>
      </c>
      <c r="J86" s="134" t="s">
        <v>85</v>
      </c>
      <c r="K86" s="137" t="s">
        <v>159</v>
      </c>
      <c r="L86" s="174" t="n">
        <f aca="false">$S86</f>
        <v>6</v>
      </c>
      <c r="M86" s="180"/>
      <c r="N86" s="177" t="str">
        <f aca="false">IF(P86=0,"",INDEX('Team Declaration'!$C$22:$BE$33,MATCH(M85,'Team Declaration'!$B$22:$B$33,0),MATCH(P86,'Team Declaration'!$C$20:$BE$20,0)))</f>
        <v>Andrea Ingram</v>
      </c>
      <c r="O86" s="176" t="str">
        <f aca="false">IF(P86=0,"",INDEX('Team Declaration'!$C$20:$BF$34,15,MATCH(P86,'Team Declaration'!$C$20:$BF$20,0)))</f>
        <v>HHH</v>
      </c>
      <c r="P86" s="134" t="n">
        <v>27</v>
      </c>
      <c r="Q86" s="137" t="s">
        <v>160</v>
      </c>
      <c r="R86" s="174" t="n">
        <f aca="false">$S86</f>
        <v>6</v>
      </c>
      <c r="S86" s="164" t="n">
        <v>6</v>
      </c>
      <c r="T86" s="179" t="n">
        <f aca="false">IF(OR($D86=T$68,$D86=T$69,$D86=T$70,$D86=T$71),$F86,0)+IF(OR($J86=T$68,$J86=T$69,$J86=T$70,$J86=T$71),$L86,0)+IF(OR($P86=T$68,$P86=T$69,$P86=T$70,$P86=T$71),$R86,0)</f>
        <v>0</v>
      </c>
      <c r="U86" s="179" t="n">
        <f aca="false">IF(OR($D86=U$68,$D86=U$69,$D86=U$70,$D86=U$71),$F86,0)+IF(OR($J86=U$68,$J86=U$69,$J86=U$70,$J86=U$71),$L86,0)+IF(OR($P86=U$68,$P86=U$69,$P86=U$70,$P86=U$71),$R86,0)</f>
        <v>0</v>
      </c>
      <c r="V86" s="179" t="n">
        <f aca="false">IF(OR($D86=V$68,$D86=V$69,$D86=V$70,$D86=V$71),$F86,0)+IF(OR($J86=V$68,$J86=V$69,$J86=V$70,$J86=V$71),$L86,0)+IF(OR($P86=V$68,$P86=V$69,$P86=V$70,$P86=V$71),$R86,0)</f>
        <v>0</v>
      </c>
      <c r="W86" s="179" t="n">
        <f aca="false">IF(OR($D86=W$68,$D86=W$69,$D86=W$70,$D86=W$71),$F86,0)+IF(OR($J86=W$68,$J86=W$69,$J86=W$70,$J86=W$71),$L86,0)+IF(OR($P86=W$68,$P86=W$69,$P86=W$70,$P86=W$71),$R86,0)</f>
        <v>0</v>
      </c>
      <c r="X86" s="179" t="n">
        <f aca="false">IF(OR($D86=X$68,$D86=X$69,$D86=X$70,$D86=X$71),$F86,0)+IF(OR($J86=X$68,$J86=X$69,$J86=X$70,$J86=X$71),$L86,0)+IF(OR($P86=X$68,$P86=X$69,$P86=X$70,$P86=X$71),$R86,0)</f>
        <v>18</v>
      </c>
      <c r="Y86" s="179" t="n">
        <f aca="false">IF(OR($D86=Y$68,$D86=Y$69,$D86=Y$70,$D86=Y$71),$F86,0)+IF(OR($J86=Y$68,$J86=Y$69,$J86=Y$70,$J86=Y$71),$L86,0)+IF(OR($P86=Y$68,$P86=Y$69,$P86=Y$70,$P86=Y$71),$R86,0)</f>
        <v>0</v>
      </c>
      <c r="Z86" s="179" t="n">
        <f aca="false">IF(OR($D86=Z$68,$D86=Z$69,$D86=Z$70,$D86=Z$71),$F86,0)+IF(OR($J86=Z$68,$J86=Z$69,$J86=Z$70,$J86=Z$71),$L86,0)+IF(OR($P86=Z$68,$P86=Z$69,$P86=Z$70,$P86=Z$71),$R86,0)</f>
        <v>0</v>
      </c>
      <c r="AA86" s="165"/>
      <c r="AB86" s="120"/>
    </row>
    <row r="87" customFormat="false" ht="12.75" hidden="false" customHeight="false" outlineLevel="0" collapsed="false">
      <c r="A87" s="180"/>
      <c r="B87" s="177" t="str">
        <f aca="false">IF(D87=0,"",INDEX('Team Declaration'!$C$22:$BE$33,MATCH(A85,'Team Declaration'!$B$22:$B$33,0),MATCH(D87,'Team Declaration'!$C$20:$BE$20,0)))</f>
        <v>Jayne Barlow</v>
      </c>
      <c r="C87" s="176" t="str">
        <f aca="false">IF(D87=0,"",INDEX('Team Declaration'!$C$20:$BF$34,15,MATCH(D87,'Team Declaration'!$C$20:$BF$20,0)))</f>
        <v>ERAC</v>
      </c>
      <c r="D87" s="134" t="s">
        <v>80</v>
      </c>
      <c r="E87" s="137" t="s">
        <v>161</v>
      </c>
      <c r="F87" s="174" t="n">
        <f aca="false">$S87</f>
        <v>5</v>
      </c>
      <c r="G87" s="180"/>
      <c r="H87" s="177" t="str">
        <f aca="false">IF(J87=0,"",INDEX('Team Declaration'!$C$22:$BE$33,MATCH(G85,'Team Declaration'!$B$22:$B$33,0),MATCH(J87,'Team Declaration'!$C$20:$BE$20,0)))</f>
        <v/>
      </c>
      <c r="I87" s="176" t="str">
        <f aca="false">IF(J87=0,"",INDEX('Team Declaration'!$C$20:$BF$34,15,MATCH(J87,'Team Declaration'!$C$20:$BF$20,0)))</f>
        <v/>
      </c>
      <c r="J87" s="134"/>
      <c r="K87" s="137"/>
      <c r="L87" s="174" t="n">
        <f aca="false">$S87</f>
        <v>5</v>
      </c>
      <c r="M87" s="180"/>
      <c r="N87" s="177" t="str">
        <f aca="false">IF(P87=0,"",INDEX('Team Declaration'!$C$22:$BE$33,MATCH(M85,'Team Declaration'!$B$22:$B$33,0),MATCH(P87,'Team Declaration'!$C$20:$BE$20,0)))</f>
        <v>Julie Chicken</v>
      </c>
      <c r="O87" s="176" t="str">
        <f aca="false">IF(P87=0,"",INDEX('Team Declaration'!$C$20:$BF$34,15,MATCH(P87,'Team Declaration'!$C$20:$BF$20,0)))</f>
        <v>ERAC</v>
      </c>
      <c r="P87" s="134" t="n">
        <v>24</v>
      </c>
      <c r="Q87" s="137" t="s">
        <v>162</v>
      </c>
      <c r="R87" s="174" t="n">
        <f aca="false">$S87</f>
        <v>5</v>
      </c>
      <c r="S87" s="164" t="n">
        <v>5</v>
      </c>
      <c r="T87" s="179" t="n">
        <f aca="false">IF(OR($D87=T$68,$D87=T$69,$D87=T$70,$D87=T$71),$F87,0)+IF(OR($J87=T$68,$J87=T$69,$J87=T$70,$J87=T$71),$L87,0)+IF(OR($P87=T$68,$P87=T$69,$P87=T$70,$P87=T$71),$R87,0)</f>
        <v>0</v>
      </c>
      <c r="U87" s="179" t="n">
        <f aca="false">IF(OR($D87=U$68,$D87=U$69,$D87=U$70,$D87=U$71),$F87,0)+IF(OR($J87=U$68,$J87=U$69,$J87=U$70,$J87=U$71),$L87,0)+IF(OR($P87=U$68,$P87=U$69,$P87=U$70,$P87=U$71),$R87,0)</f>
        <v>0</v>
      </c>
      <c r="V87" s="179" t="n">
        <f aca="false">IF(OR($D87=V$68,$D87=V$69,$D87=V$70,$D87=V$71),$F87,0)+IF(OR($J87=V$68,$J87=V$69,$J87=V$70,$J87=V$71),$L87,0)+IF(OR($P87=V$68,$P87=V$69,$P87=V$70,$P87=V$71),$R87,0)</f>
        <v>10</v>
      </c>
      <c r="W87" s="179" t="n">
        <f aca="false">IF(OR($D87=W$68,$D87=W$69,$D87=W$70,$D87=W$71),$F87,0)+IF(OR($J87=W$68,$J87=W$69,$J87=W$70,$J87=W$71),$L87,0)+IF(OR($P87=W$68,$P87=W$69,$P87=W$70,$P87=W$71),$R87,0)</f>
        <v>0</v>
      </c>
      <c r="X87" s="179" t="n">
        <f aca="false">IF(OR($D87=X$68,$D87=X$69,$D87=X$70,$D87=X$71),$F87,0)+IF(OR($J87=X$68,$J87=X$69,$J87=X$70,$J87=X$71),$L87,0)+IF(OR($P87=X$68,$P87=X$69,$P87=X$70,$P87=X$71),$R87,0)</f>
        <v>0</v>
      </c>
      <c r="Y87" s="179" t="n">
        <f aca="false">IF(OR($D87=Y$68,$D87=Y$69,$D87=Y$70,$D87=Y$71),$F87,0)+IF(OR($J87=Y$68,$J87=Y$69,$J87=Y$70,$J87=Y$71),$L87,0)+IF(OR($P87=Y$68,$P87=Y$69,$P87=Y$70,$P87=Y$71),$R87,0)</f>
        <v>0</v>
      </c>
      <c r="Z87" s="179" t="n">
        <f aca="false">IF(OR($D87=Z$68,$D87=Z$69,$D87=Z$70,$D87=Z$71),$F87,0)+IF(OR($J87=Z$68,$J87=Z$69,$J87=Z$70,$J87=Z$71),$L87,0)+IF(OR($P87=Z$68,$P87=Z$69,$P87=Z$70,$P87=Z$71),$R87,0)</f>
        <v>0</v>
      </c>
      <c r="AA87" s="165"/>
      <c r="AB87" s="120"/>
    </row>
    <row r="88" customFormat="false" ht="12.75" hidden="false" customHeight="false" outlineLevel="0" collapsed="false">
      <c r="A88" s="180"/>
      <c r="B88" s="177" t="str">
        <f aca="false">IF(D88=0,"",INDEX('Team Declaration'!$C$22:$BE$33,MATCH(A85,'Team Declaration'!$B$22:$B$33,0),MATCH(D88,'Team Declaration'!$C$20:$BE$20,0)))</f>
        <v>Melanie Anning</v>
      </c>
      <c r="C88" s="176" t="str">
        <f aca="false">IF(D88=0,"",INDEX('Team Declaration'!$C$20:$BF$34,15,MATCH(D88,'Team Declaration'!$C$20:$BF$20,0)))</f>
        <v>B&amp;H</v>
      </c>
      <c r="D88" s="134" t="s">
        <v>76</v>
      </c>
      <c r="E88" s="137" t="s">
        <v>163</v>
      </c>
      <c r="F88" s="174" t="n">
        <f aca="false">$S88</f>
        <v>4</v>
      </c>
      <c r="G88" s="180"/>
      <c r="H88" s="177" t="str">
        <f aca="false">IF(J88=0,"",INDEX('Team Declaration'!$C$22:$BE$33,MATCH(G85,'Team Declaration'!$B$22:$B$33,0),MATCH(J88,'Team Declaration'!$C$20:$BE$20,0)))</f>
        <v/>
      </c>
      <c r="I88" s="176" t="str">
        <f aca="false">IF(J88=0,"",INDEX('Team Declaration'!$C$20:$BF$34,15,MATCH(J88,'Team Declaration'!$C$20:$BF$20,0)))</f>
        <v/>
      </c>
      <c r="J88" s="134"/>
      <c r="K88" s="137"/>
      <c r="L88" s="174" t="n">
        <f aca="false">$S88</f>
        <v>4</v>
      </c>
      <c r="M88" s="180"/>
      <c r="N88" s="177" t="str">
        <f aca="false">IF(P88=0,"",INDEX('Team Declaration'!$C$22:$BE$33,MATCH(M85,'Team Declaration'!$B$22:$B$33,0),MATCH(P88,'Team Declaration'!$C$20:$BE$20,0)))</f>
        <v>Judith Carder</v>
      </c>
      <c r="O88" s="176" t="str">
        <f aca="false">IF(P88=0,"",INDEX('Team Declaration'!$C$20:$BF$34,15,MATCH(P88,'Team Declaration'!$C$20:$BF$20,0)))</f>
        <v>B&amp;H</v>
      </c>
      <c r="P88" s="134" t="n">
        <v>21</v>
      </c>
      <c r="Q88" s="137" t="s">
        <v>164</v>
      </c>
      <c r="R88" s="174" t="n">
        <f aca="false">$S88</f>
        <v>4</v>
      </c>
      <c r="S88" s="164" t="n">
        <v>4</v>
      </c>
      <c r="T88" s="179" t="n">
        <f aca="false">IF(OR($D88=T$68,$D88=T$69,$D88=T$70,$D88=T$71),$F88,0)+IF(OR($J88=T$68,$J88=T$69,$J88=T$70,$J88=T$71),$L88,0)+IF(OR($P88=T$68,$P88=T$69,$P88=T$70,$P88=T$71),$R88,0)</f>
        <v>0</v>
      </c>
      <c r="U88" s="179" t="n">
        <f aca="false">IF(OR($D88=U$68,$D88=U$69,$D88=U$70,$D88=U$71),$F88,0)+IF(OR($J88=U$68,$J88=U$69,$J88=U$70,$J88=U$71),$L88,0)+IF(OR($P88=U$68,$P88=U$69,$P88=U$70,$P88=U$71),$R88,0)</f>
        <v>8</v>
      </c>
      <c r="V88" s="179" t="n">
        <f aca="false">IF(OR($D88=V$68,$D88=V$69,$D88=V$70,$D88=V$71),$F88,0)+IF(OR($J88=V$68,$J88=V$69,$J88=V$70,$J88=V$71),$L88,0)+IF(OR($P88=V$68,$P88=V$69,$P88=V$70,$P88=V$71),$R88,0)</f>
        <v>0</v>
      </c>
      <c r="W88" s="179" t="n">
        <f aca="false">IF(OR($D88=W$68,$D88=W$69,$D88=W$70,$D88=W$71),$F88,0)+IF(OR($J88=W$68,$J88=W$69,$J88=W$70,$J88=W$71),$L88,0)+IF(OR($P88=W$68,$P88=W$69,$P88=W$70,$P88=W$71),$R88,0)</f>
        <v>0</v>
      </c>
      <c r="X88" s="179" t="n">
        <f aca="false">IF(OR($D88=X$68,$D88=X$69,$D88=X$70,$D88=X$71),$F88,0)+IF(OR($J88=X$68,$J88=X$69,$J88=X$70,$J88=X$71),$L88,0)+IF(OR($P88=X$68,$P88=X$69,$P88=X$70,$P88=X$71),$R88,0)</f>
        <v>0</v>
      </c>
      <c r="Y88" s="179" t="n">
        <f aca="false">IF(OR($D88=Y$68,$D88=Y$69,$D88=Y$70,$D88=Y$71),$F88,0)+IF(OR($J88=Y$68,$J88=Y$69,$J88=Y$70,$J88=Y$71),$L88,0)+IF(OR($P88=Y$68,$P88=Y$69,$P88=Y$70,$P88=Y$71),$R88,0)</f>
        <v>0</v>
      </c>
      <c r="Z88" s="179" t="n">
        <f aca="false">IF(OR($D88=Z$68,$D88=Z$69,$D88=Z$70,$D88=Z$71),$F88,0)+IF(OR($J88=Z$68,$J88=Z$69,$J88=Z$70,$J88=Z$71),$L88,0)+IF(OR($P88=Z$68,$P88=Z$69,$P88=Z$70,$P88=Z$71),$R88,0)</f>
        <v>0</v>
      </c>
      <c r="AA88" s="165"/>
      <c r="AB88" s="120"/>
    </row>
    <row r="89" customFormat="false" ht="12.75" hidden="false" customHeight="false" outlineLevel="0" collapsed="false">
      <c r="A89" s="180"/>
      <c r="B89" s="177" t="str">
        <f aca="false">IF(D89=0,"",INDEX('Team Declaration'!$C$22:$BE$33,MATCH(A85,'Team Declaration'!$B$22:$B$33,0),MATCH(D89,'Team Declaration'!$C$20:$BE$20,0)))</f>
        <v/>
      </c>
      <c r="C89" s="176" t="str">
        <f aca="false">IF(D89=0,"",INDEX('Team Declaration'!$C$20:$BF$34,15,MATCH(D89,'Team Declaration'!$C$20:$BF$20,0)))</f>
        <v/>
      </c>
      <c r="D89" s="134"/>
      <c r="E89" s="137"/>
      <c r="F89" s="174" t="n">
        <f aca="false">$S89</f>
        <v>3</v>
      </c>
      <c r="G89" s="180"/>
      <c r="H89" s="177"/>
      <c r="I89" s="176" t="str">
        <f aca="false">IF(J89=0,"",INDEX('Team Declaration'!$C$20:$BF$34,15,MATCH(J89,'Team Declaration'!$C$20:$BF$20,0)))</f>
        <v/>
      </c>
      <c r="J89" s="134"/>
      <c r="K89" s="137"/>
      <c r="L89" s="174" t="n">
        <f aca="false">$S89</f>
        <v>3</v>
      </c>
      <c r="M89" s="180"/>
      <c r="N89" s="177" t="str">
        <f aca="false">IF(P89=0,"",INDEX('Team Declaration'!$C$22:$BE$33,MATCH(M85,'Team Declaration'!$B$22:$B$33,0),MATCH(P89,'Team Declaration'!$C$20:$BE$20,0)))</f>
        <v/>
      </c>
      <c r="O89" s="176" t="str">
        <f aca="false">IF(P89=0,"",INDEX('Team Declaration'!$C$20:$BF$34,15,MATCH(P89,'Team Declaration'!$C$20:$BF$20,0)))</f>
        <v/>
      </c>
      <c r="P89" s="134"/>
      <c r="Q89" s="137"/>
      <c r="R89" s="174" t="n">
        <f aca="false">$S89</f>
        <v>3</v>
      </c>
      <c r="S89" s="164" t="n">
        <v>3</v>
      </c>
      <c r="T89" s="179" t="n">
        <f aca="false">IF(OR($D89=T$68,$D89=T$69,$D89=T$70,$D89=T$71),$F89,0)+IF(OR($J89=T$68,$J89=T$69,$J89=T$70,$J89=T$71),$L89,0)+IF(OR($P89=T$68,$P89=T$69,$P89=T$70,$P89=T$71),$R89,0)</f>
        <v>0</v>
      </c>
      <c r="U89" s="179" t="n">
        <f aca="false">IF(OR($D89=U$68,$D89=U$69,$D89=U$70,$D89=U$71),$F89,0)+IF(OR($J89=U$68,$J89=U$69,$J89=U$70,$J89=U$71),$L89,0)+IF(OR($P89=U$68,$P89=U$69,$P89=U$70,$P89=U$71),$R89,0)</f>
        <v>0</v>
      </c>
      <c r="V89" s="179" t="n">
        <f aca="false">IF(OR($D89=V$68,$D89=V$69,$D89=V$70,$D89=V$71),$F89,0)+IF(OR($J89=V$68,$J89=V$69,$J89=V$70,$J89=V$71),$L89,0)+IF(OR($P89=V$68,$P89=V$69,$P89=V$70,$P89=V$71),$R89,0)</f>
        <v>0</v>
      </c>
      <c r="W89" s="179" t="n">
        <f aca="false">IF(OR($D89=W$68,$D89=W$69,$D89=W$70,$D89=W$71),$F89,0)+IF(OR($J89=W$68,$J89=W$69,$J89=W$70,$J89=W$71),$L89,0)+IF(OR($P89=W$68,$P89=W$69,$P89=W$70,$P89=W$71),$R89,0)</f>
        <v>0</v>
      </c>
      <c r="X89" s="179" t="n">
        <f aca="false">IF(OR($D89=X$68,$D89=X$69,$D89=X$70,$D89=X$71),$F89,0)+IF(OR($J89=X$68,$J89=X$69,$J89=X$70,$J89=X$71),$L89,0)+IF(OR($P89=X$68,$P89=X$69,$P89=X$70,$P89=X$71),$R89,0)</f>
        <v>0</v>
      </c>
      <c r="Y89" s="179" t="n">
        <f aca="false">IF(OR($D89=Y$68,$D89=Y$69,$D89=Y$70,$D89=Y$71),$F89,0)+IF(OR($J89=Y$68,$J89=Y$69,$J89=Y$70,$J89=Y$71),$L89,0)+IF(OR($P89=Y$68,$P89=Y$69,$P89=Y$70,$P89=Y$71),$R89,0)</f>
        <v>0</v>
      </c>
      <c r="Z89" s="179" t="n">
        <f aca="false">IF(OR($D89=Z$68,$D89=Z$69,$D89=Z$70,$D89=Z$71),$F89,0)+IF(OR($J89=Z$68,$J89=Z$69,$J89=Z$70,$J89=Z$71),$L89,0)+IF(OR($P89=Z$68,$P89=Z$69,$P89=Z$70,$P89=Z$71),$R89,0)</f>
        <v>0</v>
      </c>
      <c r="AA89" s="165"/>
      <c r="AB89" s="120"/>
    </row>
    <row r="90" customFormat="false" ht="12.75" hidden="false" customHeight="false" outlineLevel="0" collapsed="false">
      <c r="A90" s="180"/>
      <c r="B90" s="177" t="str">
        <f aca="false">IF(D90=0,"",INDEX('Team Declaration'!$C$22:$BE$33,MATCH(A85,'Team Declaration'!$B$22:$B$33,0),MATCH(D90,'Team Declaration'!$C$20:$BE$20,0)))</f>
        <v/>
      </c>
      <c r="C90" s="176" t="str">
        <f aca="false">IF(D90=0,"",INDEX('Team Declaration'!$C$20:$BF$34,15,MATCH(D90,'Team Declaration'!$C$20:$BF$20,0)))</f>
        <v/>
      </c>
      <c r="D90" s="134"/>
      <c r="E90" s="137"/>
      <c r="F90" s="174" t="n">
        <f aca="false">$S90</f>
        <v>2</v>
      </c>
      <c r="G90" s="180"/>
      <c r="H90" s="177"/>
      <c r="I90" s="176" t="str">
        <f aca="false">IF(J90=0,"",INDEX('Team Declaration'!$C$20:$BF$34,15,MATCH(J90,'Team Declaration'!$C$20:$BF$20,0)))</f>
        <v/>
      </c>
      <c r="J90" s="134"/>
      <c r="K90" s="137"/>
      <c r="L90" s="174" t="n">
        <f aca="false">$S90</f>
        <v>2</v>
      </c>
      <c r="M90" s="164"/>
      <c r="N90" s="177" t="str">
        <f aca="false">IF(P90=0,"",INDEX('Team Declaration'!$C$22:$BE$33,MATCH(M85,'Team Declaration'!$B$22:$B$33,0),MATCH(P90,'Team Declaration'!$C$20:$BE$20,0)))</f>
        <v/>
      </c>
      <c r="O90" s="176" t="str">
        <f aca="false">IF(P90=0,"",INDEX('Team Declaration'!$C$20:$BF$34,15,MATCH(P90,'Team Declaration'!$C$20:$BF$20,0)))</f>
        <v/>
      </c>
      <c r="P90" s="134"/>
      <c r="Q90" s="137"/>
      <c r="R90" s="174" t="n">
        <f aca="false">$S90</f>
        <v>2</v>
      </c>
      <c r="S90" s="164" t="n">
        <v>2</v>
      </c>
      <c r="T90" s="179" t="n">
        <f aca="false">IF(OR($D90=T$68,$D90=T$69,$D90=T$70,$D90=T$71),$F90,0)+IF(OR($J90=T$68,$J90=T$69,$J90=T$70,$J90=T$71),$L90,0)+IF(OR($P90=T$68,$P90=T$69,$P90=T$70,$P90=T$71),$R90,0)</f>
        <v>0</v>
      </c>
      <c r="U90" s="179" t="n">
        <f aca="false">IF(OR($D90=U$68,$D90=U$69,$D90=U$70,$D90=U$71),$F90,0)+IF(OR($J90=U$68,$J90=U$69,$J90=U$70,$J90=U$71),$L90,0)+IF(OR($P90=U$68,$P90=U$69,$P90=U$70,$P90=U$71),$R90,0)</f>
        <v>0</v>
      </c>
      <c r="V90" s="179" t="n">
        <f aca="false">IF(OR($D90=V$68,$D90=V$69,$D90=V$70,$D90=V$71),$F90,0)+IF(OR($J90=V$68,$J90=V$69,$J90=V$70,$J90=V$71),$L90,0)+IF(OR($P90=V$68,$P90=V$69,$P90=V$70,$P90=V$71),$R90,0)</f>
        <v>0</v>
      </c>
      <c r="W90" s="179" t="n">
        <f aca="false">IF(OR($D90=W$68,$D90=W$69,$D90=W$70,$D90=W$71),$F90,0)+IF(OR($J90=W$68,$J90=W$69,$J90=W$70,$J90=W$71),$L90,0)+IF(OR($P90=W$68,$P90=W$69,$P90=W$70,$P90=W$71),$R90,0)</f>
        <v>0</v>
      </c>
      <c r="X90" s="179" t="n">
        <f aca="false">IF(OR($D90=X$68,$D90=X$69,$D90=X$70,$D90=X$71),$F90,0)+IF(OR($J90=X$68,$J90=X$69,$J90=X$70,$J90=X$71),$L90,0)+IF(OR($P90=X$68,$P90=X$69,$P90=X$70,$P90=X$71),$R90,0)</f>
        <v>0</v>
      </c>
      <c r="Y90" s="179" t="n">
        <f aca="false">IF(OR($D90=Y$68,$D90=Y$69,$D90=Y$70,$D90=Y$71),$F90,0)+IF(OR($J90=Y$68,$J90=Y$69,$J90=Y$70,$J90=Y$71),$L90,0)+IF(OR($P90=Y$68,$P90=Y$69,$P90=Y$70,$P90=Y$71),$R90,0)</f>
        <v>0</v>
      </c>
      <c r="Z90" s="179" t="n">
        <f aca="false">IF(OR($D90=Z$68,$D90=Z$69,$D90=Z$70,$D90=Z$71),$F90,0)+IF(OR($J90=Z$68,$J90=Z$69,$J90=Z$70,$J90=Z$71),$L90,0)+IF(OR($P90=Z$68,$P90=Z$69,$P90=Z$70,$P90=Z$71),$R90,0)</f>
        <v>0</v>
      </c>
      <c r="AA90" s="165"/>
      <c r="AB90" s="120"/>
    </row>
    <row r="91" customFormat="false" ht="12.75" hidden="false" customHeight="false" outlineLevel="0" collapsed="false">
      <c r="A91" s="180"/>
      <c r="B91" s="177" t="str">
        <f aca="false">IF(D91=0,"",INDEX('Team Declaration'!$C$22:$BE$33,MATCH(A85,'Team Declaration'!$B$22:$B$33,0),MATCH(D91,'Team Declaration'!$C$20:$BE$20,0)))</f>
        <v/>
      </c>
      <c r="C91" s="176" t="str">
        <f aca="false">IF(D91=0,"",INDEX('Team Declaration'!$C$20:$BF$34,15,MATCH(D91,'Team Declaration'!$C$20:$BF$20,0)))</f>
        <v/>
      </c>
      <c r="D91" s="134"/>
      <c r="E91" s="137"/>
      <c r="F91" s="174" t="n">
        <f aca="false">$S91</f>
        <v>1</v>
      </c>
      <c r="G91" s="180"/>
      <c r="H91" s="177" t="str">
        <f aca="false">IF(J91=0,"",INDEX('Team Declaration'!$C$22:$BE$33,MATCH(G85,'Team Declaration'!$B$22:$B$33,0),MATCH(J91,'Team Declaration'!$C$20:$BE$20,0)))</f>
        <v/>
      </c>
      <c r="I91" s="176" t="str">
        <f aca="false">IF(J91=0,"",INDEX('Team Declaration'!$C$20:$BF$34,15,MATCH(J91,'Team Declaration'!$C$20:$BF$20,0)))</f>
        <v/>
      </c>
      <c r="J91" s="134"/>
      <c r="K91" s="137"/>
      <c r="L91" s="174" t="n">
        <f aca="false">$S91</f>
        <v>1</v>
      </c>
      <c r="M91" s="164"/>
      <c r="N91" s="177" t="str">
        <f aca="false">IF(P91=0,"",INDEX('Team Declaration'!$C$22:$BE$33,MATCH(M85,'Team Declaration'!$B$22:$B$33,0),MATCH(P91,'Team Declaration'!$C$20:$BE$20,0)))</f>
        <v/>
      </c>
      <c r="O91" s="176" t="str">
        <f aca="false">IF(P91=0,"",INDEX('Team Declaration'!$C$20:$BF$34,15,MATCH(P91,'Team Declaration'!$C$20:$BF$20,0)))</f>
        <v/>
      </c>
      <c r="P91" s="134"/>
      <c r="Q91" s="137"/>
      <c r="R91" s="174" t="n">
        <f aca="false">$S91</f>
        <v>1</v>
      </c>
      <c r="S91" s="164" t="n">
        <v>1</v>
      </c>
      <c r="T91" s="179" t="n">
        <f aca="false">IF(OR($D91=T$68,$D91=T$69,$D91=T$70,$D91=T$71),$F91,0)+IF(OR($J91=T$68,$J91=T$69,$J91=T$70,$J91=T$71),$L91,0)+IF(OR($P91=T$68,$P91=T$69,$P91=T$70,$P91=T$71),$R91,0)</f>
        <v>0</v>
      </c>
      <c r="U91" s="179" t="n">
        <f aca="false">IF(OR($D91=U$68,$D91=U$69,$D91=U$70,$D91=U$71),$F91,0)+IF(OR($J91=U$68,$J91=U$69,$J91=U$70,$J91=U$71),$L91,0)+IF(OR($P91=U$68,$P91=U$69,$P91=U$70,$P91=U$71),$R91,0)</f>
        <v>0</v>
      </c>
      <c r="V91" s="179" t="n">
        <f aca="false">IF(OR($D91=V$68,$D91=V$69,$D91=V$70,$D91=V$71),$F91,0)+IF(OR($J91=V$68,$J91=V$69,$J91=V$70,$J91=V$71),$L91,0)+IF(OR($P91=V$68,$P91=V$69,$P91=V$70,$P91=V$71),$R91,0)</f>
        <v>0</v>
      </c>
      <c r="W91" s="179" t="n">
        <f aca="false">IF(OR($D91=W$68,$D91=W$69,$D91=W$70,$D91=W$71),$F91,0)+IF(OR($J91=W$68,$J91=W$69,$J91=W$70,$J91=W$71),$L91,0)+IF(OR($P91=W$68,$P91=W$69,$P91=W$70,$P91=W$71),$R91,0)</f>
        <v>0</v>
      </c>
      <c r="X91" s="179" t="n">
        <f aca="false">IF(OR($D91=X$68,$D91=X$69,$D91=X$70,$D91=X$71),$F91,0)+IF(OR($J91=X$68,$J91=X$69,$J91=X$70,$J91=X$71),$L91,0)+IF(OR($P91=X$68,$P91=X$69,$P91=X$70,$P91=X$71),$R91,0)</f>
        <v>0</v>
      </c>
      <c r="Y91" s="179" t="n">
        <f aca="false">IF(OR($D91=Y$68,$D91=Y$69,$D91=Y$70,$D91=Y$71),$F91,0)+IF(OR($J91=Y$68,$J91=Y$69,$J91=Y$70,$J91=Y$71),$L91,0)+IF(OR($P91=Y$68,$P91=Y$69,$P91=Y$70,$P91=Y$71),$R91,0)</f>
        <v>0</v>
      </c>
      <c r="Z91" s="179" t="n">
        <f aca="false">IF(OR($D91=Z$68,$D91=Z$69,$D91=Z$70,$D91=Z$71),$F91,0)+IF(OR($J91=Z$68,$J91=Z$69,$J91=Z$70,$J91=Z$71),$L91,0)+IF(OR($P91=Z$68,$P91=Z$69,$P91=Z$70,$P91=Z$71),$R91,0)</f>
        <v>0</v>
      </c>
      <c r="AA91" s="165"/>
      <c r="AB91" s="120"/>
    </row>
    <row r="92" customFormat="false" ht="12.75" hidden="false" customHeight="false" outlineLevel="0" collapsed="false">
      <c r="A92" s="167" t="str">
        <f aca="false">'Team Declaration'!$B28</f>
        <v>400 metres</v>
      </c>
      <c r="B92" s="169"/>
      <c r="C92" s="169" t="s">
        <v>11</v>
      </c>
      <c r="D92" s="169"/>
      <c r="E92" s="183"/>
      <c r="F92" s="170" t="n">
        <f aca="false">$S92</f>
        <v>0</v>
      </c>
      <c r="G92" s="167" t="str">
        <f aca="false">'Team Declaration'!$B28</f>
        <v>400 metres</v>
      </c>
      <c r="H92" s="169"/>
      <c r="I92" s="169" t="s">
        <v>13</v>
      </c>
      <c r="J92" s="169"/>
      <c r="K92" s="183"/>
      <c r="L92" s="170" t="n">
        <f aca="false">$S92</f>
        <v>0</v>
      </c>
      <c r="M92" s="167" t="str">
        <f aca="false">'Team Declaration'!$B28</f>
        <v>400 metres</v>
      </c>
      <c r="N92" s="169"/>
      <c r="O92" s="169" t="s">
        <v>26</v>
      </c>
      <c r="P92" s="169"/>
      <c r="Q92" s="183"/>
      <c r="R92" s="170" t="n">
        <f aca="false">$S92</f>
        <v>0</v>
      </c>
      <c r="S92" s="164"/>
      <c r="T92" s="179" t="n">
        <f aca="false">IF(OR($D92=T$68,$D92=T$69,$D92=T$70,$D92=T$71),$F92,0)+IF(OR($J92=T$68,$J92=T$69,$J92=T$70,$J92=T$71),$L92,0)+IF(OR($P92=T$68,$P92=T$69,$P92=T$70,$P92=T$71),$R92,0)</f>
        <v>0</v>
      </c>
      <c r="U92" s="179" t="n">
        <f aca="false">IF(OR($D92=U$68,$D92=U$69,$D92=U$70,$D92=U$71),$F92,0)+IF(OR($J92=U$68,$J92=U$69,$J92=U$70,$J92=U$71),$L92,0)+IF(OR($P92=U$68,$P92=U$69,$P92=U$70,$P92=U$71),$R92,0)</f>
        <v>0</v>
      </c>
      <c r="V92" s="179" t="n">
        <f aca="false">IF(OR($D92=V$68,$D92=V$69,$D92=V$70,$D92=V$71),$F92,0)+IF(OR($J92=V$68,$J92=V$69,$J92=V$70,$J92=V$71),$L92,0)+IF(OR($P92=V$68,$P92=V$69,$P92=V$70,$P92=V$71),$R92,0)</f>
        <v>0</v>
      </c>
      <c r="W92" s="179" t="n">
        <f aca="false">IF(OR($D92=W$68,$D92=W$69,$D92=W$70,$D92=W$71),$F92,0)+IF(OR($J92=W$68,$J92=W$69,$J92=W$70,$J92=W$71),$L92,0)+IF(OR($P92=W$68,$P92=W$69,$P92=W$70,$P92=W$71),$R92,0)</f>
        <v>0</v>
      </c>
      <c r="X92" s="179" t="n">
        <f aca="false">IF(OR($D92=X$68,$D92=X$69,$D92=X$70,$D92=X$71),$F92,0)+IF(OR($J92=X$68,$J92=X$69,$J92=X$70,$J92=X$71),$L92,0)+IF(OR($P92=X$68,$P92=X$69,$P92=X$70,$P92=X$71),$R92,0)</f>
        <v>0</v>
      </c>
      <c r="Y92" s="179" t="n">
        <f aca="false">IF(OR($D92=Y$68,$D92=Y$69,$D92=Y$70,$D92=Y$71),$F92,0)+IF(OR($J92=Y$68,$J92=Y$69,$J92=Y$70,$J92=Y$71),$L92,0)+IF(OR($P92=Y$68,$P92=Y$69,$P92=Y$70,$P92=Y$71),$R92,0)</f>
        <v>0</v>
      </c>
      <c r="Z92" s="179" t="n">
        <f aca="false">IF(OR($D92=Z$68,$D92=Z$69,$D92=Z$70,$D92=Z$71),$F92,0)+IF(OR($J92=Z$68,$J92=Z$69,$J92=Z$70,$J92=Z$71),$L92,0)+IF(OR($P92=Z$68,$P92=Z$69,$P92=Z$70,$P92=Z$71),$R92,0)</f>
        <v>0</v>
      </c>
      <c r="AA92" s="165"/>
      <c r="AB92" s="120"/>
    </row>
    <row r="93" customFormat="false" ht="12.75" hidden="false" customHeight="false" outlineLevel="0" collapsed="false">
      <c r="A93" s="164"/>
      <c r="B93" s="175" t="str">
        <f aca="false">IF(D93=0,"",INDEX('Team Declaration'!$C$22:$BE$33,MATCH(A92,'Team Declaration'!$B$22:$B$33,0),MATCH(D93,'Team Declaration'!$C$20:$BE$20,0)))</f>
        <v>Olivia Webb</v>
      </c>
      <c r="C93" s="176" t="str">
        <f aca="false">IF(D93=0,"",INDEX('Team Declaration'!$C$20:$BF$34,15,MATCH(D93,'Team Declaration'!$C$20:$BF$20,0)))</f>
        <v>ERAC</v>
      </c>
      <c r="D93" s="134" t="s">
        <v>80</v>
      </c>
      <c r="E93" s="137" t="n">
        <v>65.6</v>
      </c>
      <c r="F93" s="170" t="n">
        <f aca="false">$S93</f>
        <v>6</v>
      </c>
      <c r="G93" s="164"/>
      <c r="H93" s="175" t="str">
        <f aca="false">IF(J93=0,"",INDEX('Team Declaration'!$C$22:$BE$33,MATCH(G92,'Team Declaration'!$B$22:$B$33,0),MATCH(J93,'Team Declaration'!$C$20:$BE$20,0)))</f>
        <v>Alissa Ellis</v>
      </c>
      <c r="I93" s="176" t="str">
        <f aca="false">IF(J93=0,"",INDEX('Team Declaration'!$C$20:$BF$34,15,MATCH(J93,'Team Declaration'!$C$20:$BF$20,0)))</f>
        <v>ERAC</v>
      </c>
      <c r="J93" s="134" t="s">
        <v>81</v>
      </c>
      <c r="K93" s="137" t="n">
        <v>70.8</v>
      </c>
      <c r="L93" s="170" t="n">
        <f aca="false">$S93</f>
        <v>6</v>
      </c>
      <c r="M93" s="164"/>
      <c r="N93" s="175" t="str">
        <f aca="false">IF(P93=0,"",INDEX('Team Declaration'!$C$22:$BE$33,MATCH(M92,'Team Declaration'!$B$22:$B$33,0),MATCH(P93,'Team Declaration'!$C$20:$BE$20,0)))</f>
        <v>Lesley Parsons</v>
      </c>
      <c r="O93" s="176" t="str">
        <f aca="false">IF(P93=0,"",INDEX('Team Declaration'!$C$20:$BF$34,15,MATCH(P93,'Team Declaration'!$C$20:$BF$20,0)))</f>
        <v>A80</v>
      </c>
      <c r="P93" s="134" t="n">
        <v>20</v>
      </c>
      <c r="Q93" s="137" t="n">
        <v>76.9</v>
      </c>
      <c r="R93" s="170" t="n">
        <f aca="false">$S93</f>
        <v>6</v>
      </c>
      <c r="S93" s="164" t="n">
        <v>6</v>
      </c>
      <c r="T93" s="179" t="n">
        <f aca="false">IF(OR($D93=T$68,$D93=T$69,$D93=T$70,$D93=T$71),$F93,0)+IF(OR($J93=T$68,$J93=T$69,$J93=T$70,$J93=T$71),$L93,0)+IF(OR($P93=T$68,$P93=T$69,$P93=T$70,$P93=T$71),$R93,0)</f>
        <v>6</v>
      </c>
      <c r="U93" s="179" t="n">
        <f aca="false">IF(OR($D93=U$68,$D93=U$69,$D93=U$70,$D93=U$71),$F93,0)+IF(OR($J93=U$68,$J93=U$69,$J93=U$70,$J93=U$71),$L93,0)+IF(OR($P93=U$68,$P93=U$69,$P93=U$70,$P93=U$71),$R93,0)</f>
        <v>0</v>
      </c>
      <c r="V93" s="179" t="n">
        <f aca="false">IF(OR($D93=V$68,$D93=V$69,$D93=V$70,$D93=V$71),$F93,0)+IF(OR($J93=V$68,$J93=V$69,$J93=V$70,$J93=V$71),$L93,0)+IF(OR($P93=V$68,$P93=V$69,$P93=V$70,$P93=V$71),$R93,0)</f>
        <v>12</v>
      </c>
      <c r="W93" s="179" t="n">
        <f aca="false">IF(OR($D93=W$68,$D93=W$69,$D93=W$70,$D93=W$71),$F93,0)+IF(OR($J93=W$68,$J93=W$69,$J93=W$70,$J93=W$71),$L93,0)+IF(OR($P93=W$68,$P93=W$69,$P93=W$70,$P93=W$71),$R93,0)</f>
        <v>0</v>
      </c>
      <c r="X93" s="179" t="n">
        <f aca="false">IF(OR($D93=X$68,$D93=X$69,$D93=X$70,$D93=X$71),$F93,0)+IF(OR($J93=X$68,$J93=X$69,$J93=X$70,$J93=X$71),$L93,0)+IF(OR($P93=X$68,$P93=X$69,$P93=X$70,$P93=X$71),$R93,0)</f>
        <v>0</v>
      </c>
      <c r="Y93" s="179" t="n">
        <f aca="false">IF(OR($D93=Y$68,$D93=Y$69,$D93=Y$70,$D93=Y$71),$F93,0)+IF(OR($J93=Y$68,$J93=Y$69,$J93=Y$70,$J93=Y$71),$L93,0)+IF(OR($P93=Y$68,$P93=Y$69,$P93=Y$70,$P93=Y$71),$R93,0)</f>
        <v>0</v>
      </c>
      <c r="Z93" s="179" t="n">
        <f aca="false">IF(OR($D93=Z$68,$D93=Z$69,$D93=Z$70,$D93=Z$71),$F93,0)+IF(OR($J93=Z$68,$J93=Z$69,$J93=Z$70,$J93=Z$71),$L93,0)+IF(OR($P93=Z$68,$P93=Z$69,$P93=Z$70,$P93=Z$71),$R93,0)</f>
        <v>0</v>
      </c>
      <c r="AA93" s="165"/>
      <c r="AB93" s="120"/>
    </row>
    <row r="94" customFormat="false" ht="12.75" hidden="false" customHeight="false" outlineLevel="0" collapsed="false">
      <c r="A94" s="164"/>
      <c r="B94" s="175" t="n">
        <f aca="false">IF(D94=0,"",INDEX('Team Declaration'!$C$22:$BE$33,MATCH(A92,'Team Declaration'!$B$22:$B$33,0),MATCH(D94,'Team Declaration'!$C$20:$BE$20,0)))</f>
        <v>0</v>
      </c>
      <c r="C94" s="176" t="str">
        <f aca="false">IF(D94=0,"",INDEX('Team Declaration'!$C$20:$BF$34,15,MATCH(D94,'Team Declaration'!$C$20:$BF$20,0)))</f>
        <v>WDC</v>
      </c>
      <c r="D94" s="134" t="s">
        <v>86</v>
      </c>
      <c r="E94" s="137" t="n">
        <v>69.2</v>
      </c>
      <c r="F94" s="170" t="n">
        <f aca="false">$S94</f>
        <v>5</v>
      </c>
      <c r="G94" s="164"/>
      <c r="H94" s="175" t="str">
        <f aca="false">IF(J94=0,"",INDEX('Team Declaration'!$C$22:$BE$33,MATCH(G92,'Team Declaration'!$B$22:$B$33,0),MATCH(J94,'Team Declaration'!$C$20:$BE$20,0)))</f>
        <v>Catriona Gardiner</v>
      </c>
      <c r="I94" s="176" t="str">
        <f aca="false">IF(J94=0,"",INDEX('Team Declaration'!$C$20:$BF$34,15,MATCH(J94,'Team Declaration'!$C$20:$BF$20,0)))</f>
        <v>B&amp;H</v>
      </c>
      <c r="J94" s="134" t="s">
        <v>77</v>
      </c>
      <c r="K94" s="137" t="n">
        <v>81.1</v>
      </c>
      <c r="L94" s="170" t="n">
        <f aca="false">$S94</f>
        <v>5</v>
      </c>
      <c r="M94" s="164"/>
      <c r="N94" s="175" t="str">
        <f aca="false">IF(P94=0,"",INDEX('Team Declaration'!$C$22:$BE$33,MATCH(M92,'Team Declaration'!$B$22:$B$33,0),MATCH(P94,'Team Declaration'!$C$20:$BE$20,0)))</f>
        <v>Judith Carder</v>
      </c>
      <c r="O94" s="176" t="str">
        <f aca="false">IF(P94=0,"",INDEX('Team Declaration'!$C$20:$BF$34,15,MATCH(P94,'Team Declaration'!$C$20:$BF$20,0)))</f>
        <v>B&amp;H</v>
      </c>
      <c r="P94" s="134" t="n">
        <v>21</v>
      </c>
      <c r="Q94" s="137" t="n">
        <v>80.1</v>
      </c>
      <c r="R94" s="170" t="n">
        <f aca="false">$S94</f>
        <v>5</v>
      </c>
      <c r="S94" s="164" t="n">
        <v>5</v>
      </c>
      <c r="T94" s="179" t="n">
        <f aca="false">IF(OR($D94=T$68,$D94=T$69,$D94=T$70,$D94=T$71),$F94,0)+IF(OR($J94=T$68,$J94=T$69,$J94=T$70,$J94=T$71),$L94,0)+IF(OR($P94=T$68,$P94=T$69,$P94=T$70,$P94=T$71),$R94,0)</f>
        <v>0</v>
      </c>
      <c r="U94" s="179" t="n">
        <f aca="false">IF(OR($D94=U$68,$D94=U$69,$D94=U$70,$D94=U$71),$F94,0)+IF(OR($J94=U$68,$J94=U$69,$J94=U$70,$J94=U$71),$L94,0)+IF(OR($P94=U$68,$P94=U$69,$P94=U$70,$P94=U$71),$R94,0)</f>
        <v>10</v>
      </c>
      <c r="V94" s="179" t="n">
        <f aca="false">IF(OR($D94=V$68,$D94=V$69,$D94=V$70,$D94=V$71),$F94,0)+IF(OR($J94=V$68,$J94=V$69,$J94=V$70,$J94=V$71),$L94,0)+IF(OR($P94=V$68,$P94=V$69,$P94=V$70,$P94=V$71),$R94,0)</f>
        <v>0</v>
      </c>
      <c r="W94" s="179" t="n">
        <f aca="false">IF(OR($D94=W$68,$D94=W$69,$D94=W$70,$D94=W$71),$F94,0)+IF(OR($J94=W$68,$J94=W$69,$J94=W$70,$J94=W$71),$L94,0)+IF(OR($P94=W$68,$P94=W$69,$P94=W$70,$P94=W$71),$R94,0)</f>
        <v>0</v>
      </c>
      <c r="X94" s="179" t="n">
        <f aca="false">IF(OR($D94=X$68,$D94=X$69,$D94=X$70,$D94=X$71),$F94,0)+IF(OR($J94=X$68,$J94=X$69,$J94=X$70,$J94=X$71),$L94,0)+IF(OR($P94=X$68,$P94=X$69,$P94=X$70,$P94=X$71),$R94,0)</f>
        <v>0</v>
      </c>
      <c r="Y94" s="179" t="n">
        <f aca="false">IF(OR($D94=Y$68,$D94=Y$69,$D94=Y$70,$D94=Y$71),$F94,0)+IF(OR($J94=Y$68,$J94=Y$69,$J94=Y$70,$J94=Y$71),$L94,0)+IF(OR($P94=Y$68,$P94=Y$69,$P94=Y$70,$P94=Y$71),$R94,0)</f>
        <v>0</v>
      </c>
      <c r="Z94" s="179" t="n">
        <f aca="false">IF(OR($D94=Z$68,$D94=Z$69,$D94=Z$70,$D94=Z$71),$F94,0)+IF(OR($J94=Z$68,$J94=Z$69,$J94=Z$70,$J94=Z$71),$L94,0)+IF(OR($P94=Z$68,$P94=Z$69,$P94=Z$70,$P94=Z$71),$R94,0)</f>
        <v>5</v>
      </c>
      <c r="AA94" s="165"/>
      <c r="AB94" s="120"/>
    </row>
    <row r="95" customFormat="false" ht="12.75" hidden="false" customHeight="false" outlineLevel="0" collapsed="false">
      <c r="A95" s="164"/>
      <c r="B95" s="175" t="str">
        <f aca="false">IF(D95=0,"",INDEX('Team Declaration'!$C$22:$BE$33,MATCH(A92,'Team Declaration'!$B$22:$B$33,0),MATCH(D95,'Team Declaration'!$C$20:$BE$20,0)))</f>
        <v>Paula Blackledge</v>
      </c>
      <c r="C95" s="176" t="str">
        <f aca="false">IF(D95=0,"",INDEX('Team Declaration'!$C$20:$BF$34,15,MATCH(D95,'Team Declaration'!$C$20:$BF$20,0)))</f>
        <v>B&amp;H</v>
      </c>
      <c r="D95" s="134" t="s">
        <v>76</v>
      </c>
      <c r="E95" s="137" t="n">
        <v>70.4</v>
      </c>
      <c r="F95" s="170" t="n">
        <f aca="false">$S95</f>
        <v>4</v>
      </c>
      <c r="G95" s="164"/>
      <c r="H95" s="175" t="str">
        <f aca="false">IF(J95=0,"",INDEX('Team Declaration'!$C$22:$BE$33,MATCH(G92,'Team Declaration'!$B$22:$B$33,0),MATCH(J95,'Team Declaration'!$C$20:$BE$20,0)))</f>
        <v/>
      </c>
      <c r="I95" s="176" t="str">
        <f aca="false">IF(J95=0,"",INDEX('Team Declaration'!$C$20:$BF$34,15,MATCH(J95,'Team Declaration'!$C$20:$BF$20,0)))</f>
        <v/>
      </c>
      <c r="J95" s="134"/>
      <c r="K95" s="137"/>
      <c r="L95" s="170" t="n">
        <f aca="false">$S95</f>
        <v>4</v>
      </c>
      <c r="M95" s="164"/>
      <c r="N95" s="175" t="str">
        <f aca="false">IF(P95=0,"",INDEX('Team Declaration'!$C$22:$BE$33,MATCH(M92,'Team Declaration'!$B$22:$B$33,0),MATCH(P95,'Team Declaration'!$C$20:$BE$20,0)))</f>
        <v>Julie Chicken</v>
      </c>
      <c r="O95" s="176" t="str">
        <f aca="false">IF(P95=0,"",INDEX('Team Declaration'!$C$20:$BF$34,15,MATCH(P95,'Team Declaration'!$C$20:$BF$20,0)))</f>
        <v>ERAC</v>
      </c>
      <c r="P95" s="134" t="n">
        <v>24</v>
      </c>
      <c r="Q95" s="137" t="n">
        <v>86.5</v>
      </c>
      <c r="R95" s="170" t="n">
        <f aca="false">$S95</f>
        <v>4</v>
      </c>
      <c r="S95" s="164" t="n">
        <v>4</v>
      </c>
      <c r="T95" s="179" t="n">
        <f aca="false">IF(OR($D95=T$68,$D95=T$69,$D95=T$70,$D95=T$71),$F95,0)+IF(OR($J95=T$68,$J95=T$69,$J95=T$70,$J95=T$71),$L95,0)+IF(OR($P95=T$68,$P95=T$69,$P95=T$70,$P95=T$71),$R95,0)</f>
        <v>0</v>
      </c>
      <c r="U95" s="179" t="n">
        <f aca="false">IF(OR($D95=U$68,$D95=U$69,$D95=U$70,$D95=U$71),$F95,0)+IF(OR($J95=U$68,$J95=U$69,$J95=U$70,$J95=U$71),$L95,0)+IF(OR($P95=U$68,$P95=U$69,$P95=U$70,$P95=U$71),$R95,0)</f>
        <v>4</v>
      </c>
      <c r="V95" s="179" t="n">
        <f aca="false">IF(OR($D95=V$68,$D95=V$69,$D95=V$70,$D95=V$71),$F95,0)+IF(OR($J95=V$68,$J95=V$69,$J95=V$70,$J95=V$71),$L95,0)+IF(OR($P95=V$68,$P95=V$69,$P95=V$70,$P95=V$71),$R95,0)</f>
        <v>4</v>
      </c>
      <c r="W95" s="179" t="n">
        <f aca="false">IF(OR($D95=W$68,$D95=W$69,$D95=W$70,$D95=W$71),$F95,0)+IF(OR($J95=W$68,$J95=W$69,$J95=W$70,$J95=W$71),$L95,0)+IF(OR($P95=W$68,$P95=W$69,$P95=W$70,$P95=W$71),$R95,0)</f>
        <v>0</v>
      </c>
      <c r="X95" s="179" t="n">
        <f aca="false">IF(OR($D95=X$68,$D95=X$69,$D95=X$70,$D95=X$71),$F95,0)+IF(OR($J95=X$68,$J95=X$69,$J95=X$70,$J95=X$71),$L95,0)+IF(OR($P95=X$68,$P95=X$69,$P95=X$70,$P95=X$71),$R95,0)</f>
        <v>0</v>
      </c>
      <c r="Y95" s="179" t="n">
        <f aca="false">IF(OR($D95=Y$68,$D95=Y$69,$D95=Y$70,$D95=Y$71),$F95,0)+IF(OR($J95=Y$68,$J95=Y$69,$J95=Y$70,$J95=Y$71),$L95,0)+IF(OR($P95=Y$68,$P95=Y$69,$P95=Y$70,$P95=Y$71),$R95,0)</f>
        <v>0</v>
      </c>
      <c r="Z95" s="179" t="n">
        <f aca="false">IF(OR($D95=Z$68,$D95=Z$69,$D95=Z$70,$D95=Z$71),$F95,0)+IF(OR($J95=Z$68,$J95=Z$69,$J95=Z$70,$J95=Z$71),$L95,0)+IF(OR($P95=Z$68,$P95=Z$69,$P95=Z$70,$P95=Z$71),$R95,0)</f>
        <v>0</v>
      </c>
      <c r="AA95" s="165"/>
      <c r="AB95" s="120"/>
    </row>
    <row r="96" customFormat="false" ht="12.75" hidden="false" customHeight="false" outlineLevel="0" collapsed="false">
      <c r="A96" s="164"/>
      <c r="B96" s="175" t="str">
        <f aca="false">IF(D96=0,"",INDEX('Team Declaration'!$C$22:$BE$33,MATCH(A92,'Team Declaration'!$B$22:$B$33,0),MATCH(D96,'Team Declaration'!$C$20:$BE$20,0)))</f>
        <v>Jo Buckley</v>
      </c>
      <c r="C96" s="176" t="str">
        <f aca="false">IF(D96=0,"",INDEX('Team Declaration'!$C$20:$BF$34,15,MATCH(D96,'Team Declaration'!$C$20:$BF$20,0)))</f>
        <v>HHH</v>
      </c>
      <c r="D96" s="134" t="s">
        <v>84</v>
      </c>
      <c r="E96" s="137" t="n">
        <v>81.5</v>
      </c>
      <c r="F96" s="170" t="n">
        <f aca="false">$S96</f>
        <v>3</v>
      </c>
      <c r="G96" s="164"/>
      <c r="H96" s="175" t="str">
        <f aca="false">IF(J96=0,"",INDEX('Team Declaration'!$C$22:$BE$33,MATCH(G92,'Team Declaration'!$B$22:$B$33,0),MATCH(J96,'Team Declaration'!$C$20:$BE$20,0)))</f>
        <v/>
      </c>
      <c r="I96" s="176" t="str">
        <f aca="false">IF(J96=0,"",INDEX('Team Declaration'!$C$20:$BF$34,15,MATCH(J96,'Team Declaration'!$C$20:$BF$20,0)))</f>
        <v/>
      </c>
      <c r="J96" s="134"/>
      <c r="K96" s="137"/>
      <c r="L96" s="170" t="n">
        <f aca="false">$S96</f>
        <v>3</v>
      </c>
      <c r="M96" s="164"/>
      <c r="N96" s="175" t="str">
        <f aca="false">IF(P96=0,"",INDEX('Team Declaration'!$C$22:$BE$33,MATCH(M92,'Team Declaration'!$B$22:$B$33,0),MATCH(P96,'Team Declaration'!$C$20:$BE$20,0)))</f>
        <v>Hazel Bennington</v>
      </c>
      <c r="O96" s="176" t="str">
        <f aca="false">IF(P96=0,"",INDEX('Team Declaration'!$C$20:$BF$34,15,MATCH(P96,'Team Declaration'!$C$20:$BF$20,0)))</f>
        <v>HHH</v>
      </c>
      <c r="P96" s="134" t="n">
        <v>27</v>
      </c>
      <c r="Q96" s="137" t="n">
        <v>92.6</v>
      </c>
      <c r="R96" s="170" t="n">
        <f aca="false">$S96</f>
        <v>3</v>
      </c>
      <c r="S96" s="164" t="n">
        <v>3</v>
      </c>
      <c r="T96" s="179" t="n">
        <f aca="false">IF(OR($D96=T$68,$D96=T$69,$D96=T$70,$D96=T$71),$F96,0)+IF(OR($J96=T$68,$J96=T$69,$J96=T$70,$J96=T$71),$L96,0)+IF(OR($P96=T$68,$P96=T$69,$P96=T$70,$P96=T$71),$R96,0)</f>
        <v>0</v>
      </c>
      <c r="U96" s="179" t="n">
        <f aca="false">IF(OR($D96=U$68,$D96=U$69,$D96=U$70,$D96=U$71),$F96,0)+IF(OR($J96=U$68,$J96=U$69,$J96=U$70,$J96=U$71),$L96,0)+IF(OR($P96=U$68,$P96=U$69,$P96=U$70,$P96=U$71),$R96,0)</f>
        <v>0</v>
      </c>
      <c r="V96" s="179" t="n">
        <f aca="false">IF(OR($D96=V$68,$D96=V$69,$D96=V$70,$D96=V$71),$F96,0)+IF(OR($J96=V$68,$J96=V$69,$J96=V$70,$J96=V$71),$L96,0)+IF(OR($P96=V$68,$P96=V$69,$P96=V$70,$P96=V$71),$R96,0)</f>
        <v>0</v>
      </c>
      <c r="W96" s="179" t="n">
        <f aca="false">IF(OR($D96=W$68,$D96=W$69,$D96=W$70,$D96=W$71),$F96,0)+IF(OR($J96=W$68,$J96=W$69,$J96=W$70,$J96=W$71),$L96,0)+IF(OR($P96=W$68,$P96=W$69,$P96=W$70,$P96=W$71),$R96,0)</f>
        <v>0</v>
      </c>
      <c r="X96" s="179" t="n">
        <f aca="false">IF(OR($D96=X$68,$D96=X$69,$D96=X$70,$D96=X$71),$F96,0)+IF(OR($J96=X$68,$J96=X$69,$J96=X$70,$J96=X$71),$L96,0)+IF(OR($P96=X$68,$P96=X$69,$P96=X$70,$P96=X$71),$R96,0)</f>
        <v>6</v>
      </c>
      <c r="Y96" s="179" t="n">
        <f aca="false">IF(OR($D96=Y$68,$D96=Y$69,$D96=Y$70,$D96=Y$71),$F96,0)+IF(OR($J96=Y$68,$J96=Y$69,$J96=Y$70,$J96=Y$71),$L96,0)+IF(OR($P96=Y$68,$P96=Y$69,$P96=Y$70,$P96=Y$71),$R96,0)</f>
        <v>0</v>
      </c>
      <c r="Z96" s="179" t="n">
        <f aca="false">IF(OR($D96=Z$68,$D96=Z$69,$D96=Z$70,$D96=Z$71),$F96,0)+IF(OR($J96=Z$68,$J96=Z$69,$J96=Z$70,$J96=Z$71),$L96,0)+IF(OR($P96=Z$68,$P96=Z$69,$P96=Z$70,$P96=Z$71),$R96,0)</f>
        <v>0</v>
      </c>
      <c r="AA96" s="165"/>
      <c r="AB96" s="120"/>
    </row>
    <row r="97" customFormat="false" ht="12.75" hidden="false" customHeight="false" outlineLevel="0" collapsed="false">
      <c r="A97" s="164"/>
      <c r="B97" s="175" t="str">
        <f aca="false">IF(D97=0,"",INDEX('Team Declaration'!$C$22:$BE$33,MATCH(A92,'Team Declaration'!$B$22:$B$33,0),MATCH(D97,'Team Declaration'!$C$20:$BE$20,0)))</f>
        <v/>
      </c>
      <c r="C97" s="176" t="str">
        <f aca="false">IF(D97=0,"",INDEX('Team Declaration'!$C$20:$BF$34,15,MATCH(D97,'Team Declaration'!$C$20:$BF$20,0)))</f>
        <v/>
      </c>
      <c r="D97" s="134"/>
      <c r="E97" s="137"/>
      <c r="F97" s="170" t="n">
        <f aca="false">$S97</f>
        <v>2</v>
      </c>
      <c r="G97" s="164"/>
      <c r="H97" s="175" t="str">
        <f aca="false">IF(J97=0,"",INDEX('Team Declaration'!$C$22:$BE$33,MATCH(G92,'Team Declaration'!$B$22:$B$33,0),MATCH(J97,'Team Declaration'!$C$20:$BE$20,0)))</f>
        <v/>
      </c>
      <c r="I97" s="176" t="str">
        <f aca="false">IF(J97=0,"",INDEX('Team Declaration'!$C$20:$BF$34,15,MATCH(J97,'Team Declaration'!$C$20:$BF$20,0)))</f>
        <v/>
      </c>
      <c r="J97" s="134"/>
      <c r="K97" s="137"/>
      <c r="L97" s="170" t="n">
        <f aca="false">$S97</f>
        <v>2</v>
      </c>
      <c r="M97" s="164"/>
      <c r="N97" s="175" t="str">
        <f aca="false">IF(P97=0,"",INDEX('Team Declaration'!$C$22:$BE$33,MATCH(M92,'Team Declaration'!$B$22:$B$33,0),MATCH(P97,'Team Declaration'!$C$20:$BE$20,0)))</f>
        <v/>
      </c>
      <c r="O97" s="176" t="str">
        <f aca="false">IF(P97=0,"",INDEX('Team Declaration'!$C$20:$BF$34,15,MATCH(P97,'Team Declaration'!$C$20:$BF$20,0)))</f>
        <v/>
      </c>
      <c r="P97" s="134"/>
      <c r="Q97" s="137"/>
      <c r="R97" s="170" t="n">
        <f aca="false">$S97</f>
        <v>2</v>
      </c>
      <c r="S97" s="164" t="n">
        <v>2</v>
      </c>
      <c r="T97" s="179" t="n">
        <f aca="false">IF(OR($D97=T$68,$D97=T$69,$D97=T$70,$D97=T$71),$F97,0)+IF(OR($J97=T$68,$J97=T$69,$J97=T$70,$J97=T$71),$L97,0)+IF(OR($P97=T$68,$P97=T$69,$P97=T$70,$P97=T$71),$R97,0)</f>
        <v>0</v>
      </c>
      <c r="U97" s="179" t="n">
        <f aca="false">IF(OR($D97=U$68,$D97=U$69,$D97=U$70,$D97=U$71),$F97,0)+IF(OR($J97=U$68,$J97=U$69,$J97=U$70,$J97=U$71),$L97,0)+IF(OR($P97=U$68,$P97=U$69,$P97=U$70,$P97=U$71),$R97,0)</f>
        <v>0</v>
      </c>
      <c r="V97" s="179" t="n">
        <f aca="false">IF(OR($D97=V$68,$D97=V$69,$D97=V$70,$D97=V$71),$F97,0)+IF(OR($J97=V$68,$J97=V$69,$J97=V$70,$J97=V$71),$L97,0)+IF(OR($P97=V$68,$P97=V$69,$P97=V$70,$P97=V$71),$R97,0)</f>
        <v>0</v>
      </c>
      <c r="W97" s="179" t="n">
        <f aca="false">IF(OR($D97=W$68,$D97=W$69,$D97=W$70,$D97=W$71),$F97,0)+IF(OR($J97=W$68,$J97=W$69,$J97=W$70,$J97=W$71),$L97,0)+IF(OR($P97=W$68,$P97=W$69,$P97=W$70,$P97=W$71),$R97,0)</f>
        <v>0</v>
      </c>
      <c r="X97" s="179" t="n">
        <f aca="false">IF(OR($D97=X$68,$D97=X$69,$D97=X$70,$D97=X$71),$F97,0)+IF(OR($J97=X$68,$J97=X$69,$J97=X$70,$J97=X$71),$L97,0)+IF(OR($P97=X$68,$P97=X$69,$P97=X$70,$P97=X$71),$R97,0)</f>
        <v>0</v>
      </c>
      <c r="Y97" s="179" t="n">
        <f aca="false">IF(OR($D97=Y$68,$D97=Y$69,$D97=Y$70,$D97=Y$71),$F97,0)+IF(OR($J97=Y$68,$J97=Y$69,$J97=Y$70,$J97=Y$71),$L97,0)+IF(OR($P97=Y$68,$P97=Y$69,$P97=Y$70,$P97=Y$71),$R97,0)</f>
        <v>0</v>
      </c>
      <c r="Z97" s="179" t="n">
        <f aca="false">IF(OR($D97=Z$68,$D97=Z$69,$D97=Z$70,$D97=Z$71),$F97,0)+IF(OR($J97=Z$68,$J97=Z$69,$J97=Z$70,$J97=Z$71),$L97,0)+IF(OR($P97=Z$68,$P97=Z$69,$P97=Z$70,$P97=Z$71),$R97,0)</f>
        <v>0</v>
      </c>
      <c r="AA97" s="165"/>
      <c r="AB97" s="120"/>
    </row>
    <row r="98" customFormat="false" ht="12.75" hidden="false" customHeight="false" outlineLevel="0" collapsed="false">
      <c r="A98" s="164"/>
      <c r="B98" s="175" t="str">
        <f aca="false">IF(D98=0,"",INDEX('Team Declaration'!$C$22:$BE$33,MATCH(A92,'Team Declaration'!$B$22:$B$33,0),MATCH(D98,'Team Declaration'!$C$20:$BE$20,0)))</f>
        <v/>
      </c>
      <c r="C98" s="176" t="str">
        <f aca="false">IF(D98=0,"",INDEX('Team Declaration'!$C$20:$BF$34,15,MATCH(D98,'Team Declaration'!$C$20:$BF$20,0)))</f>
        <v/>
      </c>
      <c r="D98" s="134"/>
      <c r="E98" s="137"/>
      <c r="F98" s="170" t="n">
        <f aca="false">$S98</f>
        <v>1</v>
      </c>
      <c r="G98" s="164"/>
      <c r="H98" s="175" t="str">
        <f aca="false">IF(J98=0,"",INDEX('Team Declaration'!$C$22:$BE$33,MATCH(G92,'Team Declaration'!$B$22:$B$33,0),MATCH(J98,'Team Declaration'!$C$20:$BE$20,0)))</f>
        <v/>
      </c>
      <c r="I98" s="176" t="str">
        <f aca="false">IF(J98=0,"",INDEX('Team Declaration'!$C$20:$BF$34,15,MATCH(J98,'Team Declaration'!$C$20:$BF$20,0)))</f>
        <v/>
      </c>
      <c r="J98" s="134"/>
      <c r="K98" s="137"/>
      <c r="L98" s="170" t="n">
        <f aca="false">$S98</f>
        <v>1</v>
      </c>
      <c r="M98" s="180"/>
      <c r="N98" s="176" t="str">
        <f aca="false">IF(P98=0,"",INDEX('Team Declaration'!$C$22:$BE$33,MATCH(M92,'Team Declaration'!$B$22:$B$33,0),MATCH(P98,'Team Declaration'!$C$20:$BE$20,0)))</f>
        <v/>
      </c>
      <c r="O98" s="176" t="str">
        <f aca="false">IF(P98=0,"",INDEX('Team Declaration'!$C$20:$BF$34,15,MATCH(P98,'Team Declaration'!$C$20:$BF$20,0)))</f>
        <v/>
      </c>
      <c r="P98" s="184"/>
      <c r="Q98" s="185"/>
      <c r="R98" s="170" t="n">
        <f aca="false">$S98</f>
        <v>1</v>
      </c>
      <c r="S98" s="164" t="n">
        <v>1</v>
      </c>
      <c r="T98" s="179" t="n">
        <f aca="false">IF(OR($D98=T$68,$D98=T$69,$D98=T$70,$D98=T$71),$F98,0)+IF(OR($J98=T$68,$J98=T$69,$J98=T$70,$J98=T$71),$L98,0)+IF(OR($P98=T$68,$P98=T$69,$P98=T$70,$P98=T$71),$R98,0)</f>
        <v>0</v>
      </c>
      <c r="U98" s="179" t="n">
        <f aca="false">IF(OR($D98=U$68,$D98=U$69,$D98=U$70,$D98=U$71),$F98,0)+IF(OR($J98=U$68,$J98=U$69,$J98=U$70,$J98=U$71),$L98,0)+IF(OR($P98=U$68,$P98=U$69,$P98=U$70,$P98=U$71),$R98,0)</f>
        <v>0</v>
      </c>
      <c r="V98" s="179" t="n">
        <f aca="false">IF(OR($D98=V$68,$D98=V$69,$D98=V$70,$D98=V$71),$F98,0)+IF(OR($J98=V$68,$J98=V$69,$J98=V$70,$J98=V$71),$L98,0)+IF(OR($P98=V$68,$P98=V$69,$P98=V$70,$P98=V$71),$R98,0)</f>
        <v>0</v>
      </c>
      <c r="W98" s="179" t="n">
        <f aca="false">IF(OR($D98=W$68,$D98=W$69,$D98=W$70,$D98=W$71),$F98,0)+IF(OR($J98=W$68,$J98=W$69,$J98=W$70,$J98=W$71),$L98,0)+IF(OR($P98=W$68,$P98=W$69,$P98=W$70,$P98=W$71),$R98,0)</f>
        <v>0</v>
      </c>
      <c r="X98" s="179" t="n">
        <f aca="false">IF(OR($D98=X$68,$D98=X$69,$D98=X$70,$D98=X$71),$F98,0)+IF(OR($J98=X$68,$J98=X$69,$J98=X$70,$J98=X$71),$L98,0)+IF(OR($P98=X$68,$P98=X$69,$P98=X$70,$P98=X$71),$R98,0)</f>
        <v>0</v>
      </c>
      <c r="Y98" s="179" t="n">
        <f aca="false">IF(OR($D98=Y$68,$D98=Y$69,$D98=Y$70,$D98=Y$71),$F98,0)+IF(OR($J98=Y$68,$J98=Y$69,$J98=Y$70,$J98=Y$71),$L98,0)+IF(OR($P98=Y$68,$P98=Y$69,$P98=Y$70,$P98=Y$71),$R98,0)</f>
        <v>0</v>
      </c>
      <c r="Z98" s="179" t="n">
        <f aca="false">IF(OR($D98=Z$68,$D98=Z$69,$D98=Z$70,$D98=Z$71),$F98,0)+IF(OR($J98=Z$68,$J98=Z$69,$J98=Z$70,$J98=Z$71),$L98,0)+IF(OR($P98=Z$68,$P98=Z$69,$P98=Z$70,$P98=Z$71),$R98,0)</f>
        <v>0</v>
      </c>
      <c r="AA98" s="165"/>
      <c r="AB98" s="120"/>
    </row>
    <row r="99" customFormat="false" ht="12.75" hidden="false" customHeight="false" outlineLevel="0" collapsed="false">
      <c r="A99" s="167" t="str">
        <f aca="false">'Team Declaration'!$B27</f>
        <v>1500 metres</v>
      </c>
      <c r="B99" s="169"/>
      <c r="C99" s="169" t="s">
        <v>11</v>
      </c>
      <c r="D99" s="169"/>
      <c r="E99" s="169"/>
      <c r="F99" s="170" t="n">
        <f aca="false">$S99</f>
        <v>0</v>
      </c>
      <c r="G99" s="167" t="str">
        <f aca="false">'Team Declaration'!$B27</f>
        <v>1500 metres</v>
      </c>
      <c r="H99" s="165"/>
      <c r="I99" s="169" t="s">
        <v>13</v>
      </c>
      <c r="J99" s="169"/>
      <c r="K99" s="183"/>
      <c r="L99" s="170" t="n">
        <f aca="false">$S99</f>
        <v>0</v>
      </c>
      <c r="M99" s="167" t="str">
        <f aca="false">'Team Declaration'!$B27</f>
        <v>1500 metres</v>
      </c>
      <c r="N99" s="169"/>
      <c r="O99" s="169" t="s">
        <v>26</v>
      </c>
      <c r="P99" s="169"/>
      <c r="Q99" s="183"/>
      <c r="R99" s="170" t="n">
        <f aca="false">$S99</f>
        <v>0</v>
      </c>
      <c r="S99" s="164"/>
      <c r="T99" s="179" t="n">
        <f aca="false">IF(OR($D99=T$68,$D99=T$69,$D99=T$70,$D99=T$71),$F99,0)+IF(OR($J99=T$68,$J99=T$69,$J99=T$70,$J99=T$71),$L99,0)+IF(OR($P99=T$68,$P99=T$69,$P99=T$70,$P99=T$71),$R99,0)</f>
        <v>0</v>
      </c>
      <c r="U99" s="179" t="n">
        <f aca="false">IF(OR($D99=U$68,$D99=U$69,$D99=U$70,$D99=U$71),$F99,0)+IF(OR($J99=U$68,$J99=U$69,$J99=U$70,$J99=U$71),$L99,0)+IF(OR($P99=U$68,$P99=U$69,$P99=U$70,$P99=U$71),$R99,0)</f>
        <v>0</v>
      </c>
      <c r="V99" s="179" t="n">
        <f aca="false">IF(OR($D99=V$68,$D99=V$69,$D99=V$70,$D99=V$71),$F99,0)+IF(OR($J99=V$68,$J99=V$69,$J99=V$70,$J99=V$71),$L99,0)+IF(OR($P99=V$68,$P99=V$69,$P99=V$70,$P99=V$71),$R99,0)</f>
        <v>0</v>
      </c>
      <c r="W99" s="179" t="n">
        <f aca="false">IF(OR($D99=W$68,$D99=W$69,$D99=W$70,$D99=W$71),$F99,0)+IF(OR($J99=W$68,$J99=W$69,$J99=W$70,$J99=W$71),$L99,0)+IF(OR($P99=W$68,$P99=W$69,$P99=W$70,$P99=W$71),$R99,0)</f>
        <v>0</v>
      </c>
      <c r="X99" s="179" t="n">
        <f aca="false">IF(OR($D99=X$68,$D99=X$69,$D99=X$70,$D99=X$71),$F99,0)+IF(OR($J99=X$68,$J99=X$69,$J99=X$70,$J99=X$71),$L99,0)+IF(OR($P99=X$68,$P99=X$69,$P99=X$70,$P99=X$71),$R99,0)</f>
        <v>0</v>
      </c>
      <c r="Y99" s="179" t="n">
        <f aca="false">IF(OR($D99=Y$68,$D99=Y$69,$D99=Y$70,$D99=Y$71),$F99,0)+IF(OR($J99=Y$68,$J99=Y$69,$J99=Y$70,$J99=Y$71),$L99,0)+IF(OR($P99=Y$68,$P99=Y$69,$P99=Y$70,$P99=Y$71),$R99,0)</f>
        <v>0</v>
      </c>
      <c r="Z99" s="179" t="n">
        <f aca="false">IF(OR($D99=Z$68,$D99=Z$69,$D99=Z$70,$D99=Z$71),$F99,0)+IF(OR($J99=Z$68,$J99=Z$69,$J99=Z$70,$J99=Z$71),$L99,0)+IF(OR($P99=Z$68,$P99=Z$69,$P99=Z$70,$P99=Z$71),$R99,0)</f>
        <v>0</v>
      </c>
      <c r="AA99" s="165"/>
      <c r="AB99" s="120"/>
    </row>
    <row r="100" customFormat="false" ht="12.75" hidden="false" customHeight="false" outlineLevel="0" collapsed="false">
      <c r="A100" s="164"/>
      <c r="B100" s="175" t="str">
        <f aca="false">IF(D100=0,"",INDEX('Team Declaration'!$C$22:$BE$33,MATCH(A99,'Team Declaration'!$B$22:$B$33,0),MATCH(D100,'Team Declaration'!$C$20:$BE$20,0)))</f>
        <v>Sue Fry</v>
      </c>
      <c r="C100" s="176" t="str">
        <f aca="false">IF(D100=0,"",INDEX('Team Declaration'!$C$20:$BF$34,15,MATCH(D100,'Team Declaration'!$C$20:$BF$20,0)))</f>
        <v>ERAC</v>
      </c>
      <c r="D100" s="134" t="s">
        <v>80</v>
      </c>
      <c r="E100" s="137" t="s">
        <v>165</v>
      </c>
      <c r="F100" s="170" t="n">
        <f aca="false">$S100</f>
        <v>6</v>
      </c>
      <c r="G100" s="164"/>
      <c r="H100" s="175" t="str">
        <f aca="false">IF(J100=0,"",INDEX('Team Declaration'!$C$22:$BE$33,MATCH(G99,'Team Declaration'!$B$22:$B$33,0),MATCH(J100,'Team Declaration'!$C$20:$BE$20,0)))</f>
        <v>Alissa Ellis</v>
      </c>
      <c r="I100" s="176" t="str">
        <f aca="false">IF(J100=0,"",INDEX('Team Declaration'!$C$20:$BF$34,15,MATCH(J100,'Team Declaration'!$C$20:$BF$20,0)))</f>
        <v>ERAC</v>
      </c>
      <c r="J100" s="134" t="s">
        <v>81</v>
      </c>
      <c r="K100" s="137" t="s">
        <v>166</v>
      </c>
      <c r="L100" s="170" t="n">
        <f aca="false">$S100</f>
        <v>6</v>
      </c>
      <c r="M100" s="164"/>
      <c r="N100" s="175" t="str">
        <f aca="false">IF(P100=0,"",INDEX('Team Declaration'!$C$22:$BE$33,MATCH(M99,'Team Declaration'!$B$22:$B$33,0),MATCH(P100,'Team Declaration'!$C$20:$BE$20,0)))</f>
        <v>Judith Carder</v>
      </c>
      <c r="O100" s="176" t="str">
        <f aca="false">IF(P100=0,"",INDEX('Team Declaration'!$C$20:$BF$34,15,MATCH(P100,'Team Declaration'!$C$20:$BF$20,0)))</f>
        <v>B&amp;H</v>
      </c>
      <c r="P100" s="134" t="n">
        <v>21</v>
      </c>
      <c r="Q100" s="137" t="s">
        <v>167</v>
      </c>
      <c r="R100" s="170" t="n">
        <f aca="false">$S100</f>
        <v>6</v>
      </c>
      <c r="S100" s="164" t="n">
        <v>6</v>
      </c>
      <c r="T100" s="179" t="n">
        <f aca="false">IF(OR($D100=T$68,$D100=T$69,$D100=T$70,$D100=T$71),$F100,0)+IF(OR($J100=T$68,$J100=T$69,$J100=T$70,$J100=T$71),$L100,0)+IF(OR($P100=T$68,$P100=T$69,$P100=T$70,$P100=T$71),$R100,0)</f>
        <v>0</v>
      </c>
      <c r="U100" s="179" t="n">
        <f aca="false">IF(OR($D100=U$68,$D100=U$69,$D100=U$70,$D100=U$71),$F100,0)+IF(OR($J100=U$68,$J100=U$69,$J100=U$70,$J100=U$71),$L100,0)+IF(OR($P100=U$68,$P100=U$69,$P100=U$70,$P100=U$71),$R100,0)</f>
        <v>6</v>
      </c>
      <c r="V100" s="179" t="n">
        <f aca="false">IF(OR($D100=V$68,$D100=V$69,$D100=V$70,$D100=V$71),$F100,0)+IF(OR($J100=V$68,$J100=V$69,$J100=V$70,$J100=V$71),$L100,0)+IF(OR($P100=V$68,$P100=V$69,$P100=V$70,$P100=V$71),$R100,0)</f>
        <v>12</v>
      </c>
      <c r="W100" s="179" t="n">
        <f aca="false">IF(OR($D100=W$68,$D100=W$69,$D100=W$70,$D100=W$71),$F100,0)+IF(OR($J100=W$68,$J100=W$69,$J100=W$70,$J100=W$71),$L100,0)+IF(OR($P100=W$68,$P100=W$69,$P100=W$70,$P100=W$71),$R100,0)</f>
        <v>0</v>
      </c>
      <c r="X100" s="179" t="n">
        <f aca="false">IF(OR($D100=X$68,$D100=X$69,$D100=X$70,$D100=X$71),$F100,0)+IF(OR($J100=X$68,$J100=X$69,$J100=X$70,$J100=X$71),$L100,0)+IF(OR($P100=X$68,$P100=X$69,$P100=X$70,$P100=X$71),$R100,0)</f>
        <v>0</v>
      </c>
      <c r="Y100" s="179" t="n">
        <f aca="false">IF(OR($D100=Y$68,$D100=Y$69,$D100=Y$70,$D100=Y$71),$F100,0)+IF(OR($J100=Y$68,$J100=Y$69,$J100=Y$70,$J100=Y$71),$L100,0)+IF(OR($P100=Y$68,$P100=Y$69,$P100=Y$70,$P100=Y$71),$R100,0)</f>
        <v>0</v>
      </c>
      <c r="Z100" s="179" t="n">
        <f aca="false">IF(OR($D100=Z$68,$D100=Z$69,$D100=Z$70,$D100=Z$71),$F100,0)+IF(OR($J100=Z$68,$J100=Z$69,$J100=Z$70,$J100=Z$71),$L100,0)+IF(OR($P100=Z$68,$P100=Z$69,$P100=Z$70,$P100=Z$71),$R100,0)</f>
        <v>0</v>
      </c>
      <c r="AA100" s="165"/>
      <c r="AB100" s="120"/>
    </row>
    <row r="101" customFormat="false" ht="12.75" hidden="false" customHeight="false" outlineLevel="0" collapsed="false">
      <c r="A101" s="164"/>
      <c r="B101" s="175" t="str">
        <f aca="false">IF(D101=0,"",INDEX('Team Declaration'!$C$22:$BE$33,MATCH(A99,'Team Declaration'!$B$22:$B$33,0),MATCH(D101,'Team Declaration'!$C$20:$BE$20,0)))</f>
        <v>Paula Blackledge</v>
      </c>
      <c r="C101" s="176" t="str">
        <f aca="false">IF(D101=0,"",INDEX('Team Declaration'!$C$20:$BF$34,15,MATCH(D101,'Team Declaration'!$C$20:$BF$20,0)))</f>
        <v>B&amp;H</v>
      </c>
      <c r="D101" s="134" t="s">
        <v>76</v>
      </c>
      <c r="E101" s="137" t="s">
        <v>168</v>
      </c>
      <c r="F101" s="170" t="n">
        <f aca="false">$S101</f>
        <v>5</v>
      </c>
      <c r="G101" s="164"/>
      <c r="H101" s="175" t="str">
        <f aca="false">IF(J101=0,"",INDEX('Team Declaration'!$C$22:$BE$33,MATCH(G99,'Team Declaration'!$B$22:$B$33,0),MATCH(J101,'Team Declaration'!$C$20:$BE$20,0)))</f>
        <v>Sian Williams</v>
      </c>
      <c r="I101" s="176" t="str">
        <f aca="false">IF(J101=0,"",INDEX('Team Declaration'!$C$20:$BF$34,15,MATCH(J101,'Team Declaration'!$C$20:$BF$20,0)))</f>
        <v>B&amp;H</v>
      </c>
      <c r="J101" s="134" t="s">
        <v>77</v>
      </c>
      <c r="K101" s="137" t="s">
        <v>169</v>
      </c>
      <c r="L101" s="170" t="n">
        <f aca="false">$S101</f>
        <v>5</v>
      </c>
      <c r="M101" s="164"/>
      <c r="N101" s="175" t="str">
        <f aca="false">IF(P101=0,"",INDEX('Team Declaration'!$C$22:$BE$33,MATCH(M99,'Team Declaration'!$B$22:$B$33,0),MATCH(P101,'Team Declaration'!$C$20:$BE$20,0)))</f>
        <v>Karin Divall</v>
      </c>
      <c r="O101" s="176" t="str">
        <f aca="false">IF(P101=0,"",INDEX('Team Declaration'!$C$20:$BF$34,15,MATCH(P101,'Team Declaration'!$C$20:$BF$20,0)))</f>
        <v>HHH</v>
      </c>
      <c r="P101" s="134" t="n">
        <v>27</v>
      </c>
      <c r="Q101" s="137" t="s">
        <v>170</v>
      </c>
      <c r="R101" s="170" t="n">
        <f aca="false">$S101</f>
        <v>5</v>
      </c>
      <c r="S101" s="164" t="n">
        <v>5</v>
      </c>
      <c r="T101" s="179" t="n">
        <f aca="false">IF(OR($D101=T$68,$D101=T$69,$D101=T$70,$D101=T$71),$F101,0)+IF(OR($J101=T$68,$J101=T$69,$J101=T$70,$J101=T$71),$L101,0)+IF(OR($P101=T$68,$P101=T$69,$P101=T$70,$P101=T$71),$R101,0)</f>
        <v>0</v>
      </c>
      <c r="U101" s="179" t="n">
        <f aca="false">IF(OR($D101=U$68,$D101=U$69,$D101=U$70,$D101=U$71),$F101,0)+IF(OR($J101=U$68,$J101=U$69,$J101=U$70,$J101=U$71),$L101,0)+IF(OR($P101=U$68,$P101=U$69,$P101=U$70,$P101=U$71),$R101,0)</f>
        <v>10</v>
      </c>
      <c r="V101" s="179" t="n">
        <f aca="false">IF(OR($D101=V$68,$D101=V$69,$D101=V$70,$D101=V$71),$F101,0)+IF(OR($J101=V$68,$J101=V$69,$J101=V$70,$J101=V$71),$L101,0)+IF(OR($P101=V$68,$P101=V$69,$P101=V$70,$P101=V$71),$R101,0)</f>
        <v>0</v>
      </c>
      <c r="W101" s="179" t="n">
        <f aca="false">IF(OR($D101=W$68,$D101=W$69,$D101=W$70,$D101=W$71),$F101,0)+IF(OR($J101=W$68,$J101=W$69,$J101=W$70,$J101=W$71),$L101,0)+IF(OR($P101=W$68,$P101=W$69,$P101=W$70,$P101=W$71),$R101,0)</f>
        <v>0</v>
      </c>
      <c r="X101" s="179" t="n">
        <f aca="false">IF(OR($D101=X$68,$D101=X$69,$D101=X$70,$D101=X$71),$F101,0)+IF(OR($J101=X$68,$J101=X$69,$J101=X$70,$J101=X$71),$L101,0)+IF(OR($P101=X$68,$P101=X$69,$P101=X$70,$P101=X$71),$R101,0)</f>
        <v>5</v>
      </c>
      <c r="Y101" s="179" t="n">
        <f aca="false">IF(OR($D101=Y$68,$D101=Y$69,$D101=Y$70,$D101=Y$71),$F101,0)+IF(OR($J101=Y$68,$J101=Y$69,$J101=Y$70,$J101=Y$71),$L101,0)+IF(OR($P101=Y$68,$P101=Y$69,$P101=Y$70,$P101=Y$71),$R101,0)</f>
        <v>0</v>
      </c>
      <c r="Z101" s="179" t="n">
        <f aca="false">IF(OR($D101=Z$68,$D101=Z$69,$D101=Z$70,$D101=Z$71),$F101,0)+IF(OR($J101=Z$68,$J101=Z$69,$J101=Z$70,$J101=Z$71),$L101,0)+IF(OR($P101=Z$68,$P101=Z$69,$P101=Z$70,$P101=Z$71),$R101,0)</f>
        <v>0</v>
      </c>
      <c r="AA101" s="165"/>
      <c r="AB101" s="120"/>
    </row>
    <row r="102" customFormat="false" ht="12.75" hidden="false" customHeight="false" outlineLevel="0" collapsed="false">
      <c r="A102" s="164"/>
      <c r="B102" s="175" t="n">
        <f aca="false">IF(D102=0,"",INDEX('Team Declaration'!$C$22:$BE$33,MATCH(A99,'Team Declaration'!$B$22:$B$33,0),MATCH(D102,'Team Declaration'!$C$20:$BE$20,0)))</f>
        <v>0</v>
      </c>
      <c r="C102" s="176" t="str">
        <f aca="false">IF(D102=0,"",INDEX('Team Declaration'!$C$20:$BF$34,15,MATCH(D102,'Team Declaration'!$C$20:$BF$20,0)))</f>
        <v>WDC</v>
      </c>
      <c r="D102" s="134" t="s">
        <v>86</v>
      </c>
      <c r="E102" s="137" t="s">
        <v>171</v>
      </c>
      <c r="F102" s="170" t="n">
        <f aca="false">$S102</f>
        <v>4</v>
      </c>
      <c r="G102" s="164"/>
      <c r="H102" s="175" t="str">
        <f aca="false">IF(J102=0,"",INDEX('Team Declaration'!$C$22:$BE$33,MATCH(G99,'Team Declaration'!$B$22:$B$33,0),MATCH(J102,'Team Declaration'!$C$20:$BE$20,0)))</f>
        <v/>
      </c>
      <c r="I102" s="176" t="str">
        <f aca="false">IF(J102=0,"",INDEX('Team Declaration'!$C$20:$BF$34,15,MATCH(J102,'Team Declaration'!$C$20:$BF$20,0)))</f>
        <v/>
      </c>
      <c r="J102" s="134"/>
      <c r="K102" s="137"/>
      <c r="L102" s="170" t="n">
        <f aca="false">$S102</f>
        <v>4</v>
      </c>
      <c r="M102" s="164"/>
      <c r="N102" s="175" t="str">
        <f aca="false">IF(P102=0,"",INDEX('Team Declaration'!$C$22:$BE$33,MATCH(M99,'Team Declaration'!$B$22:$B$33,0),MATCH(P102,'Team Declaration'!$C$20:$BE$20,0)))</f>
        <v>Jayne Barlow</v>
      </c>
      <c r="O102" s="176" t="str">
        <f aca="false">IF(P102=0,"",INDEX('Team Declaration'!$C$20:$BF$34,15,MATCH(P102,'Team Declaration'!$C$20:$BF$20,0)))</f>
        <v>ERAC</v>
      </c>
      <c r="P102" s="134" t="n">
        <v>24</v>
      </c>
      <c r="Q102" s="137" t="s">
        <v>172</v>
      </c>
      <c r="R102" s="170" t="n">
        <f aca="false">$S102</f>
        <v>4</v>
      </c>
      <c r="S102" s="164" t="n">
        <v>4</v>
      </c>
      <c r="T102" s="179" t="n">
        <f aca="false">IF(OR($D102=T$68,$D102=T$69,$D102=T$70,$D102=T$71),$F102,0)+IF(OR($J102=T$68,$J102=T$69,$J102=T$70,$J102=T$71),$L102,0)+IF(OR($P102=T$68,$P102=T$69,$P102=T$70,$P102=T$71),$R102,0)</f>
        <v>0</v>
      </c>
      <c r="U102" s="179" t="n">
        <f aca="false">IF(OR($D102=U$68,$D102=U$69,$D102=U$70,$D102=U$71),$F102,0)+IF(OR($J102=U$68,$J102=U$69,$J102=U$70,$J102=U$71),$L102,0)+IF(OR($P102=U$68,$P102=U$69,$P102=U$70,$P102=U$71),$R102,0)</f>
        <v>0</v>
      </c>
      <c r="V102" s="179" t="n">
        <f aca="false">IF(OR($D102=V$68,$D102=V$69,$D102=V$70,$D102=V$71),$F102,0)+IF(OR($J102=V$68,$J102=V$69,$J102=V$70,$J102=V$71),$L102,0)+IF(OR($P102=V$68,$P102=V$69,$P102=V$70,$P102=V$71),$R102,0)</f>
        <v>4</v>
      </c>
      <c r="W102" s="179" t="n">
        <f aca="false">IF(OR($D102=W$68,$D102=W$69,$D102=W$70,$D102=W$71),$F102,0)+IF(OR($J102=W$68,$J102=W$69,$J102=W$70,$J102=W$71),$L102,0)+IF(OR($P102=W$68,$P102=W$69,$P102=W$70,$P102=W$71),$R102,0)</f>
        <v>0</v>
      </c>
      <c r="X102" s="179" t="n">
        <f aca="false">IF(OR($D102=X$68,$D102=X$69,$D102=X$70,$D102=X$71),$F102,0)+IF(OR($J102=X$68,$J102=X$69,$J102=X$70,$J102=X$71),$L102,0)+IF(OR($P102=X$68,$P102=X$69,$P102=X$70,$P102=X$71),$R102,0)</f>
        <v>0</v>
      </c>
      <c r="Y102" s="179" t="n">
        <f aca="false">IF(OR($D102=Y$68,$D102=Y$69,$D102=Y$70,$D102=Y$71),$F102,0)+IF(OR($J102=Y$68,$J102=Y$69,$J102=Y$70,$J102=Y$71),$L102,0)+IF(OR($P102=Y$68,$P102=Y$69,$P102=Y$70,$P102=Y$71),$R102,0)</f>
        <v>0</v>
      </c>
      <c r="Z102" s="179" t="n">
        <f aca="false">IF(OR($D102=Z$68,$D102=Z$69,$D102=Z$70,$D102=Z$71),$F102,0)+IF(OR($J102=Z$68,$J102=Z$69,$J102=Z$70,$J102=Z$71),$L102,0)+IF(OR($P102=Z$68,$P102=Z$69,$P102=Z$70,$P102=Z$71),$R102,0)</f>
        <v>4</v>
      </c>
      <c r="AA102" s="165"/>
      <c r="AB102" s="120"/>
    </row>
    <row r="103" customFormat="false" ht="12.75" hidden="false" customHeight="false" outlineLevel="0" collapsed="false">
      <c r="A103" s="164"/>
      <c r="B103" s="175" t="str">
        <f aca="false">IF(D103=0,"",INDEX('Team Declaration'!$C$22:$BE$33,MATCH(A99,'Team Declaration'!$B$22:$B$33,0),MATCH(D103,'Team Declaration'!$C$20:$BE$20,0)))</f>
        <v>Abigail Redd</v>
      </c>
      <c r="C103" s="176" t="str">
        <f aca="false">IF(D103=0,"",INDEX('Team Declaration'!$C$20:$BF$34,15,MATCH(D103,'Team Declaration'!$C$20:$BF$20,0)))</f>
        <v>HHH</v>
      </c>
      <c r="D103" s="134" t="s">
        <v>84</v>
      </c>
      <c r="E103" s="137" t="s">
        <v>173</v>
      </c>
      <c r="F103" s="170" t="n">
        <f aca="false">$S103</f>
        <v>3</v>
      </c>
      <c r="G103" s="164"/>
      <c r="H103" s="175" t="str">
        <f aca="false">IF(J103=0,"",INDEX('Team Declaration'!$C$22:$BE$33,MATCH(G99,'Team Declaration'!$B$22:$B$33,0),MATCH(J103,'Team Declaration'!$C$20:$BE$20,0)))</f>
        <v/>
      </c>
      <c r="I103" s="176" t="str">
        <f aca="false">IF(J103=0,"",INDEX('Team Declaration'!$C$20:$BF$34,15,MATCH(J103,'Team Declaration'!$C$20:$BF$20,0)))</f>
        <v/>
      </c>
      <c r="J103" s="134"/>
      <c r="K103" s="137"/>
      <c r="L103" s="170" t="n">
        <f aca="false">$S103</f>
        <v>3</v>
      </c>
      <c r="M103" s="164"/>
      <c r="N103" s="175" t="str">
        <f aca="false">IF(P103=0,"",INDEX('Team Declaration'!$C$22:$BE$33,MATCH(M99,'Team Declaration'!$B$22:$B$33,0),MATCH(P103,'Team Declaration'!$C$20:$BE$20,0)))</f>
        <v/>
      </c>
      <c r="O103" s="176" t="str">
        <f aca="false">IF(P103=0,"",INDEX('Team Declaration'!$C$20:$BF$34,15,MATCH(P103,'Team Declaration'!$C$20:$BF$20,0)))</f>
        <v/>
      </c>
      <c r="P103" s="134"/>
      <c r="Q103" s="137"/>
      <c r="R103" s="170" t="n">
        <f aca="false">$S103</f>
        <v>3</v>
      </c>
      <c r="S103" s="164" t="n">
        <v>3</v>
      </c>
      <c r="T103" s="179" t="n">
        <f aca="false">IF(OR($D103=T$68,$D103=T$69,$D103=T$70,$D103=T$71),$F103,0)+IF(OR($J103=T$68,$J103=T$69,$J103=T$70,$J103=T$71),$L103,0)+IF(OR($P103=T$68,$P103=T$69,$P103=T$70,$P103=T$71),$R103,0)</f>
        <v>0</v>
      </c>
      <c r="U103" s="179" t="n">
        <f aca="false">IF(OR($D103=U$68,$D103=U$69,$D103=U$70,$D103=U$71),$F103,0)+IF(OR($J103=U$68,$J103=U$69,$J103=U$70,$J103=U$71),$L103,0)+IF(OR($P103=U$68,$P103=U$69,$P103=U$70,$P103=U$71),$R103,0)</f>
        <v>0</v>
      </c>
      <c r="V103" s="179" t="n">
        <f aca="false">IF(OR($D103=V$68,$D103=V$69,$D103=V$70,$D103=V$71),$F103,0)+IF(OR($J103=V$68,$J103=V$69,$J103=V$70,$J103=V$71),$L103,0)+IF(OR($P103=V$68,$P103=V$69,$P103=V$70,$P103=V$71),$R103,0)</f>
        <v>0</v>
      </c>
      <c r="W103" s="179" t="n">
        <f aca="false">IF(OR($D103=W$68,$D103=W$69,$D103=W$70,$D103=W$71),$F103,0)+IF(OR($J103=W$68,$J103=W$69,$J103=W$70,$J103=W$71),$L103,0)+IF(OR($P103=W$68,$P103=W$69,$P103=W$70,$P103=W$71),$R103,0)</f>
        <v>0</v>
      </c>
      <c r="X103" s="179" t="n">
        <f aca="false">IF(OR($D103=X$68,$D103=X$69,$D103=X$70,$D103=X$71),$F103,0)+IF(OR($J103=X$68,$J103=X$69,$J103=X$70,$J103=X$71),$L103,0)+IF(OR($P103=X$68,$P103=X$69,$P103=X$70,$P103=X$71),$R103,0)</f>
        <v>3</v>
      </c>
      <c r="Y103" s="179" t="n">
        <f aca="false">IF(OR($D103=Y$68,$D103=Y$69,$D103=Y$70,$D103=Y$71),$F103,0)+IF(OR($J103=Y$68,$J103=Y$69,$J103=Y$70,$J103=Y$71),$L103,0)+IF(OR($P103=Y$68,$P103=Y$69,$P103=Y$70,$P103=Y$71),$R103,0)</f>
        <v>0</v>
      </c>
      <c r="Z103" s="179" t="n">
        <f aca="false">IF(OR($D103=Z$68,$D103=Z$69,$D103=Z$70,$D103=Z$71),$F103,0)+IF(OR($J103=Z$68,$J103=Z$69,$J103=Z$70,$J103=Z$71),$L103,0)+IF(OR($P103=Z$68,$P103=Z$69,$P103=Z$70,$P103=Z$71),$R103,0)</f>
        <v>0</v>
      </c>
      <c r="AA103" s="165"/>
      <c r="AB103" s="120"/>
    </row>
    <row r="104" customFormat="false" ht="12.75" hidden="false" customHeight="false" outlineLevel="0" collapsed="false">
      <c r="A104" s="164"/>
      <c r="B104" s="175" t="str">
        <f aca="false">IF(D104=0,"",INDEX('Team Declaration'!$C$22:$BE$33,MATCH(A99,'Team Declaration'!$B$22:$B$33,0),MATCH(D104,'Team Declaration'!$C$20:$BE$20,0)))</f>
        <v/>
      </c>
      <c r="C104" s="176" t="str">
        <f aca="false">IF(D104=0,"",INDEX('Team Declaration'!$C$20:$BF$34,15,MATCH(D104,'Team Declaration'!$C$20:$BF$20,0)))</f>
        <v/>
      </c>
      <c r="D104" s="134"/>
      <c r="E104" s="137"/>
      <c r="F104" s="170" t="n">
        <f aca="false">$S104</f>
        <v>2</v>
      </c>
      <c r="G104" s="164"/>
      <c r="H104" s="175" t="str">
        <f aca="false">IF(J104=0,"",INDEX('Team Declaration'!$C$22:$BE$33,MATCH(G99,'Team Declaration'!$B$22:$B$33,0),MATCH(J104,'Team Declaration'!$C$20:$BE$20,0)))</f>
        <v/>
      </c>
      <c r="I104" s="176" t="str">
        <f aca="false">IF(J104=0,"",INDEX('Team Declaration'!$C$20:$BF$34,15,MATCH(J104,'Team Declaration'!$C$20:$BF$20,0)))</f>
        <v/>
      </c>
      <c r="J104" s="134"/>
      <c r="K104" s="137"/>
      <c r="L104" s="170" t="n">
        <f aca="false">$S104</f>
        <v>2</v>
      </c>
      <c r="M104" s="164"/>
      <c r="N104" s="175" t="str">
        <f aca="false">IF(P104=0,"",INDEX('Team Declaration'!$C$22:$BE$33,MATCH(M99,'Team Declaration'!$B$22:$B$33,0),MATCH(P104,'Team Declaration'!$C$20:$BE$20,0)))</f>
        <v/>
      </c>
      <c r="O104" s="176" t="str">
        <f aca="false">IF(P104=0,"",INDEX('Team Declaration'!$C$20:$BF$34,15,MATCH(P104,'Team Declaration'!$C$20:$BF$20,0)))</f>
        <v/>
      </c>
      <c r="P104" s="134"/>
      <c r="Q104" s="137"/>
      <c r="R104" s="170" t="n">
        <f aca="false">$S104</f>
        <v>2</v>
      </c>
      <c r="S104" s="164" t="n">
        <v>2</v>
      </c>
      <c r="T104" s="179" t="n">
        <f aca="false">IF(OR($D104=T$68,$D104=T$69,$D104=T$70,$D104=T$71),$F104,0)+IF(OR($J104=T$68,$J104=T$69,$J104=T$70,$J104=T$71),$L104,0)+IF(OR($P104=T$68,$P104=T$69,$P104=T$70,$P104=T$71),$R104,0)</f>
        <v>0</v>
      </c>
      <c r="U104" s="179" t="n">
        <f aca="false">IF(OR($D104=U$68,$D104=U$69,$D104=U$70,$D104=U$71),$F104,0)+IF(OR($J104=U$68,$J104=U$69,$J104=U$70,$J104=U$71),$L104,0)+IF(OR($P104=U$68,$P104=U$69,$P104=U$70,$P104=U$71),$R104,0)</f>
        <v>0</v>
      </c>
      <c r="V104" s="179" t="n">
        <f aca="false">IF(OR($D104=V$68,$D104=V$69,$D104=V$70,$D104=V$71),$F104,0)+IF(OR($J104=V$68,$J104=V$69,$J104=V$70,$J104=V$71),$L104,0)+IF(OR($P104=V$68,$P104=V$69,$P104=V$70,$P104=V$71),$R104,0)</f>
        <v>0</v>
      </c>
      <c r="W104" s="179" t="n">
        <f aca="false">IF(OR($D104=W$68,$D104=W$69,$D104=W$70,$D104=W$71),$F104,0)+IF(OR($J104=W$68,$J104=W$69,$J104=W$70,$J104=W$71),$L104,0)+IF(OR($P104=W$68,$P104=W$69,$P104=W$70,$P104=W$71),$R104,0)</f>
        <v>0</v>
      </c>
      <c r="X104" s="179" t="n">
        <f aca="false">IF(OR($D104=X$68,$D104=X$69,$D104=X$70,$D104=X$71),$F104,0)+IF(OR($J104=X$68,$J104=X$69,$J104=X$70,$J104=X$71),$L104,0)+IF(OR($P104=X$68,$P104=X$69,$P104=X$70,$P104=X$71),$R104,0)</f>
        <v>0</v>
      </c>
      <c r="Y104" s="179" t="n">
        <f aca="false">IF(OR($D104=Y$68,$D104=Y$69,$D104=Y$70,$D104=Y$71),$F104,0)+IF(OR($J104=Y$68,$J104=Y$69,$J104=Y$70,$J104=Y$71),$L104,0)+IF(OR($P104=Y$68,$P104=Y$69,$P104=Y$70,$P104=Y$71),$R104,0)</f>
        <v>0</v>
      </c>
      <c r="Z104" s="179" t="n">
        <f aca="false">IF(OR($D104=Z$68,$D104=Z$69,$D104=Z$70,$D104=Z$71),$F104,0)+IF(OR($J104=Z$68,$J104=Z$69,$J104=Z$70,$J104=Z$71),$L104,0)+IF(OR($P104=Z$68,$P104=Z$69,$P104=Z$70,$P104=Z$71),$R104,0)</f>
        <v>0</v>
      </c>
      <c r="AA104" s="165"/>
      <c r="AB104" s="120"/>
    </row>
    <row r="105" customFormat="false" ht="12.75" hidden="false" customHeight="false" outlineLevel="0" collapsed="false">
      <c r="A105" s="164"/>
      <c r="B105" s="175" t="str">
        <f aca="false">IF(D105=0,"",INDEX('Team Declaration'!$C$22:$BE$33,MATCH(A99,'Team Declaration'!$B$22:$B$33,0),MATCH(D105,'Team Declaration'!$C$20:$BE$20,0)))</f>
        <v/>
      </c>
      <c r="C105" s="176" t="str">
        <f aca="false">IF(D105=0,"",INDEX('Team Declaration'!$C$20:$BF$34,15,MATCH(D105,'Team Declaration'!$C$20:$BF$20,0)))</f>
        <v/>
      </c>
      <c r="D105" s="134"/>
      <c r="E105" s="137"/>
      <c r="F105" s="170" t="n">
        <f aca="false">$S105</f>
        <v>1</v>
      </c>
      <c r="G105" s="164"/>
      <c r="H105" s="175" t="str">
        <f aca="false">IF(J105=0,"",INDEX('Team Declaration'!$C$22:$BE$33,MATCH(G99,'Team Declaration'!$B$22:$B$33,0),MATCH(J105,'Team Declaration'!$C$20:$BE$20,0)))</f>
        <v/>
      </c>
      <c r="I105" s="176" t="str">
        <f aca="false">IF(J105=0,"",INDEX('Team Declaration'!$C$20:$BF$34,15,MATCH(J105,'Team Declaration'!$C$20:$BF$20,0)))</f>
        <v/>
      </c>
      <c r="J105" s="134"/>
      <c r="K105" s="137"/>
      <c r="L105" s="170" t="n">
        <f aca="false">$S105</f>
        <v>1</v>
      </c>
      <c r="M105" s="164"/>
      <c r="N105" s="175" t="str">
        <f aca="false">IF(P105=0,"",INDEX('Team Declaration'!$C$22:$BE$33,MATCH(M99,'Team Declaration'!$B$22:$B$33,0),MATCH(P105,'Team Declaration'!$C$20:$BE$20,0)))</f>
        <v/>
      </c>
      <c r="O105" s="176" t="str">
        <f aca="false">IF(P105=0,"",INDEX('Team Declaration'!$C$20:$BF$34,15,MATCH(P105,'Team Declaration'!$C$20:$BF$20,0)))</f>
        <v/>
      </c>
      <c r="P105" s="134"/>
      <c r="Q105" s="137"/>
      <c r="R105" s="170" t="n">
        <f aca="false">$S105</f>
        <v>1</v>
      </c>
      <c r="S105" s="164" t="n">
        <v>1</v>
      </c>
      <c r="T105" s="179" t="n">
        <f aca="false">IF(OR($D105=T$68,$D105=T$69,$D105=T$70,$D105=T$71),$F105,0)+IF(OR($J105=T$68,$J105=T$69,$J105=T$70,$J105=T$71),$L105,0)+IF(OR($P105=T$68,$P105=T$69,$P105=T$70,$P105=T$71),$R105,0)</f>
        <v>0</v>
      </c>
      <c r="U105" s="179" t="n">
        <f aca="false">IF(OR($D105=U$68,$D105=U$69,$D105=U$70,$D105=U$71),$F105,0)+IF(OR($J105=U$68,$J105=U$69,$J105=U$70,$J105=U$71),$L105,0)+IF(OR($P105=U$68,$P105=U$69,$P105=U$70,$P105=U$71),$R105,0)</f>
        <v>0</v>
      </c>
      <c r="V105" s="179" t="n">
        <f aca="false">IF(OR($D105=V$68,$D105=V$69,$D105=V$70,$D105=V$71),$F105,0)+IF(OR($J105=V$68,$J105=V$69,$J105=V$70,$J105=V$71),$L105,0)+IF(OR($P105=V$68,$P105=V$69,$P105=V$70,$P105=V$71),$R105,0)</f>
        <v>0</v>
      </c>
      <c r="W105" s="179" t="n">
        <f aca="false">IF(OR($D105=W$68,$D105=W$69,$D105=W$70,$D105=W$71),$F105,0)+IF(OR($J105=W$68,$J105=W$69,$J105=W$70,$J105=W$71),$L105,0)+IF(OR($P105=W$68,$P105=W$69,$P105=W$70,$P105=W$71),$R105,0)</f>
        <v>0</v>
      </c>
      <c r="X105" s="179" t="n">
        <f aca="false">IF(OR($D105=X$68,$D105=X$69,$D105=X$70,$D105=X$71),$F105,0)+IF(OR($J105=X$68,$J105=X$69,$J105=X$70,$J105=X$71),$L105,0)+IF(OR($P105=X$68,$P105=X$69,$P105=X$70,$P105=X$71),$R105,0)</f>
        <v>0</v>
      </c>
      <c r="Y105" s="179" t="n">
        <f aca="false">IF(OR($D105=Y$68,$D105=Y$69,$D105=Y$70,$D105=Y$71),$F105,0)+IF(OR($J105=Y$68,$J105=Y$69,$J105=Y$70,$J105=Y$71),$L105,0)+IF(OR($P105=Y$68,$P105=Y$69,$P105=Y$70,$P105=Y$71),$R105,0)</f>
        <v>0</v>
      </c>
      <c r="Z105" s="179" t="n">
        <f aca="false">IF(OR($D105=Z$68,$D105=Z$69,$D105=Z$70,$D105=Z$71),$F105,0)+IF(OR($J105=Z$68,$J105=Z$69,$J105=Z$70,$J105=Z$71),$L105,0)+IF(OR($P105=Z$68,$P105=Z$69,$P105=Z$70,$P105=Z$71),$R105,0)</f>
        <v>0</v>
      </c>
      <c r="AA105" s="165"/>
      <c r="AB105" s="120"/>
    </row>
    <row r="106" customFormat="false" ht="12.75" hidden="false" customHeight="false" outlineLevel="0" collapsed="false">
      <c r="A106" s="167" t="str">
        <f aca="false">'Team Declaration'!$B26</f>
        <v>100 metres</v>
      </c>
      <c r="B106" s="169"/>
      <c r="C106" s="169" t="s">
        <v>11</v>
      </c>
      <c r="D106" s="169"/>
      <c r="E106" s="169"/>
      <c r="F106" s="170" t="n">
        <f aca="false">$S106</f>
        <v>0</v>
      </c>
      <c r="G106" s="167" t="str">
        <f aca="false">'Team Declaration'!$B26</f>
        <v>100 metres</v>
      </c>
      <c r="H106" s="165"/>
      <c r="I106" s="169" t="s">
        <v>13</v>
      </c>
      <c r="J106" s="169"/>
      <c r="K106" s="183"/>
      <c r="L106" s="170" t="n">
        <f aca="false">$S106</f>
        <v>0</v>
      </c>
      <c r="M106" s="167" t="str">
        <f aca="false">'Team Declaration'!$B30</f>
        <v>4 x 100 relay</v>
      </c>
      <c r="N106" s="164"/>
      <c r="O106" s="164"/>
      <c r="P106" s="165"/>
      <c r="Q106" s="186"/>
      <c r="R106" s="170" t="n">
        <f aca="false">$S106</f>
        <v>0</v>
      </c>
      <c r="S106" s="164"/>
      <c r="T106" s="179" t="n">
        <f aca="false">IF(OR($D106=T$68,$D106=T$69,$D106=T$70,$D106=T$71),$F106,0)+IF(OR($J106=T$68,$J106=T$69,$J106=T$70,$J106=T$71),$L106,0)+IF(OR($P106=T$68,$P106=T$69,$P106=T$70,$P106=T$71),$R106,0)</f>
        <v>0</v>
      </c>
      <c r="U106" s="179" t="n">
        <f aca="false">IF(OR($D106=U$68,$D106=U$69,$D106=U$70,$D106=U$71),$F106,0)+IF(OR($J106=U$68,$J106=U$69,$J106=U$70,$J106=U$71),$L106,0)+IF(OR($P106=U$68,$P106=U$69,$P106=U$70,$P106=U$71),$R106,0)</f>
        <v>0</v>
      </c>
      <c r="V106" s="179" t="n">
        <f aca="false">IF(OR($D106=V$68,$D106=V$69,$D106=V$70,$D106=V$71),$F106,0)+IF(OR($J106=V$68,$J106=V$69,$J106=V$70,$J106=V$71),$L106,0)+IF(OR($P106=V$68,$P106=V$69,$P106=V$70,$P106=V$71),$R106,0)</f>
        <v>0</v>
      </c>
      <c r="W106" s="179" t="n">
        <f aca="false">IF(OR($D106=W$68,$D106=W$69,$D106=W$70,$D106=W$71),$F106,0)+IF(OR($J106=W$68,$J106=W$69,$J106=W$70,$J106=W$71),$L106,0)+IF(OR($P106=W$68,$P106=W$69,$P106=W$70,$P106=W$71),$R106,0)</f>
        <v>0</v>
      </c>
      <c r="X106" s="179" t="n">
        <f aca="false">IF(OR($D106=X$68,$D106=X$69,$D106=X$70,$D106=X$71),$F106,0)+IF(OR($J106=X$68,$J106=X$69,$J106=X$70,$J106=X$71),$L106,0)+IF(OR($P106=X$68,$P106=X$69,$P106=X$70,$P106=X$71),$R106,0)</f>
        <v>0</v>
      </c>
      <c r="Y106" s="179" t="n">
        <f aca="false">IF(OR($D106=Y$68,$D106=Y$69,$D106=Y$70,$D106=Y$71),$F106,0)+IF(OR($J106=Y$68,$J106=Y$69,$J106=Y$70,$J106=Y$71),$L106,0)+IF(OR($P106=Y$68,$P106=Y$69,$P106=Y$70,$P106=Y$71),$R106,0)</f>
        <v>0</v>
      </c>
      <c r="Z106" s="179" t="n">
        <f aca="false">IF(OR($D106=Z$68,$D106=Z$69,$D106=Z$70,$D106=Z$71),$F106,0)+IF(OR($J106=Z$68,$J106=Z$69,$J106=Z$70,$J106=Z$71),$L106,0)+IF(OR($P106=Z$68,$P106=Z$69,$P106=Z$70,$P106=Z$71),$R106,0)</f>
        <v>0</v>
      </c>
      <c r="AA106" s="165"/>
      <c r="AB106" s="120"/>
    </row>
    <row r="107" customFormat="false" ht="12.75" hidden="false" customHeight="false" outlineLevel="0" collapsed="false">
      <c r="A107" s="164"/>
      <c r="B107" s="175" t="str">
        <f aca="false">IF(D107=0,"",INDEX('Team Declaration'!$C$22:$BE$33,MATCH(A106,'Team Declaration'!$B$22:$B$33,0),MATCH(D107,'Team Declaration'!$C$20:$BE$20,0)))</f>
        <v>Catriona Gardiner</v>
      </c>
      <c r="C107" s="176" t="str">
        <f aca="false">IF(D107=0,"",INDEX('Team Declaration'!$C$20:$BF$34,15,MATCH(D107,'Team Declaration'!$C$20:$BF$20,0)))</f>
        <v>B&amp;H</v>
      </c>
      <c r="D107" s="134" t="s">
        <v>76</v>
      </c>
      <c r="E107" s="137" t="n">
        <v>14.7</v>
      </c>
      <c r="F107" s="170" t="n">
        <f aca="false">$S107</f>
        <v>6</v>
      </c>
      <c r="G107" s="164"/>
      <c r="H107" s="175" t="str">
        <f aca="false">IF(J107=0,"",INDEX('Team Declaration'!$C$22:$BE$33,MATCH(G106,'Team Declaration'!$B$22:$B$33,0),MATCH(J107,'Team Declaration'!$C$20:$BE$20,0)))</f>
        <v>Sian Williams</v>
      </c>
      <c r="I107" s="176" t="str">
        <f aca="false">IF(J107=0,"",INDEX('Team Declaration'!$C$20:$BF$34,15,MATCH(J107,'Team Declaration'!$C$20:$BF$20,0)))</f>
        <v>B&amp;H</v>
      </c>
      <c r="J107" s="134" t="s">
        <v>77</v>
      </c>
      <c r="K107" s="137" t="n">
        <v>15.8</v>
      </c>
      <c r="L107" s="170" t="n">
        <f aca="false">$S107</f>
        <v>6</v>
      </c>
      <c r="M107" s="164"/>
      <c r="N107" s="187" t="str">
        <f aca="false">IF($P107=0,"",INDEX('Team Declaration'!$C$22:$BF$33,MATCH($M$106,'Team Declaration'!$B$22:$B$33,0)+3,MATCH(LEFT($P107,1),'Team Declaration'!$C$20:$BF$20,0)+2))</f>
        <v>Melanie Anning, Sian Williams, Tracey Brockbank &amp; Catriona Gardiner</v>
      </c>
      <c r="O107" s="187"/>
      <c r="P107" s="142" t="s">
        <v>76</v>
      </c>
      <c r="Q107" s="143" t="n">
        <v>61.2</v>
      </c>
      <c r="R107" s="170" t="n">
        <v>6</v>
      </c>
      <c r="S107" s="164" t="n">
        <v>6</v>
      </c>
      <c r="T107" s="179" t="n">
        <f aca="false">IF(OR($D107=T$68,$D107=T$69,$D107=T$70,$D107=T$71),$F107,0)+IF(OR($J107=T$68,$J107=T$69,$J107=T$70,$J107=T$71),$L107,0)+IF(OR($P107=T$68,$P107=T$69,$P107=T$70,$P107=T$71),$R107,0)</f>
        <v>0</v>
      </c>
      <c r="U107" s="179" t="n">
        <f aca="false">IF(OR($D107=U$68,$D107=U$69,$D107=U$70,$D107=U$71),$F107,0)+IF(OR($J107=U$68,$J107=U$69,$J107=U$70,$J107=U$71),$L107,0)+IF(OR($P107=U$68,$P107=U$69,$P107=U$70,$P107=U$71),$R107,0)</f>
        <v>18</v>
      </c>
      <c r="V107" s="179" t="n">
        <f aca="false">IF(OR($D107=V$68,$D107=V$69,$D107=V$70,$D107=V$71),$F107,0)+IF(OR($J107=V$68,$J107=V$69,$J107=V$70,$J107=V$71),$L107,0)+IF(OR($P107=V$68,$P107=V$69,$P107=V$70,$P107=V$71),$R107,0)</f>
        <v>0</v>
      </c>
      <c r="W107" s="179" t="n">
        <f aca="false">IF(OR($D107=W$68,$D107=W$69,$D107=W$70,$D107=W$71),$F107,0)+IF(OR($J107=W$68,$J107=W$69,$J107=W$70,$J107=W$71),$L107,0)+IF(OR($P107=W$68,$P107=W$69,$P107=W$70,$P107=W$71),$R107,0)</f>
        <v>0</v>
      </c>
      <c r="X107" s="179" t="n">
        <f aca="false">IF(OR($D107=X$68,$D107=X$69,$D107=X$70,$D107=X$71),$F107,0)+IF(OR($J107=X$68,$J107=X$69,$J107=X$70,$J107=X$71),$L107,0)+IF(OR($P107=X$68,$P107=X$69,$P107=X$70,$P107=X$71),$R107,0)</f>
        <v>0</v>
      </c>
      <c r="Y107" s="179" t="n">
        <f aca="false">IF(OR($D107=Y$68,$D107=Y$69,$D107=Y$70,$D107=Y$71),$F107,0)+IF(OR($J107=Y$68,$J107=Y$69,$J107=Y$70,$J107=Y$71),$L107,0)+IF(OR($P107=Y$68,$P107=Y$69,$P107=Y$70,$P107=Y$71),$R107,0)</f>
        <v>0</v>
      </c>
      <c r="Z107" s="179" t="n">
        <f aca="false">IF(OR($D107=Z$68,$D107=Z$69,$D107=Z$70,$D107=Z$71),$F107,0)+IF(OR($J107=Z$68,$J107=Z$69,$J107=Z$70,$J107=Z$71),$L107,0)+IF(OR($P107=Z$68,$P107=Z$69,$P107=Z$70,$P107=Z$71),$R107,0)</f>
        <v>0</v>
      </c>
      <c r="AA107" s="164"/>
    </row>
    <row r="108" customFormat="false" ht="12.75" hidden="false" customHeight="false" outlineLevel="0" collapsed="false">
      <c r="A108" s="164"/>
      <c r="B108" s="175" t="str">
        <f aca="false">IF(D108=0,"",INDEX('Team Declaration'!$C$22:$BE$33,MATCH(A106,'Team Declaration'!$B$22:$B$33,0),MATCH(D108,'Team Declaration'!$C$20:$BE$20,0)))</f>
        <v>Olivia Webb</v>
      </c>
      <c r="C108" s="176" t="str">
        <f aca="false">IF(D108=0,"",INDEX('Team Declaration'!$C$20:$BF$34,15,MATCH(D108,'Team Declaration'!$C$20:$BF$20,0)))</f>
        <v>ERAC</v>
      </c>
      <c r="D108" s="134" t="s">
        <v>81</v>
      </c>
      <c r="E108" s="137" t="n">
        <v>14.9</v>
      </c>
      <c r="F108" s="170" t="n">
        <f aca="false">$S108</f>
        <v>5</v>
      </c>
      <c r="G108" s="164"/>
      <c r="H108" s="175" t="str">
        <f aca="false">IF(J108=0,"",INDEX('Team Declaration'!$C$22:$BE$33,MATCH(G106,'Team Declaration'!$B$22:$B$33,0),MATCH(J108,'Team Declaration'!$C$20:$BE$20,0)))</f>
        <v>Sarah Hannam</v>
      </c>
      <c r="I108" s="176" t="str">
        <f aca="false">IF(J108=0,"",INDEX('Team Declaration'!$C$20:$BF$34,15,MATCH(J108,'Team Declaration'!$C$20:$BF$20,0)))</f>
        <v>ERAC</v>
      </c>
      <c r="J108" s="134" t="s">
        <v>80</v>
      </c>
      <c r="K108" s="137" t="n">
        <v>16.7</v>
      </c>
      <c r="L108" s="170" t="n">
        <f aca="false">$S108</f>
        <v>5</v>
      </c>
      <c r="M108" s="164"/>
      <c r="N108" s="187"/>
      <c r="O108" s="187"/>
      <c r="P108" s="145"/>
      <c r="Q108" s="146"/>
      <c r="R108" s="170"/>
      <c r="S108" s="164" t="n">
        <v>5</v>
      </c>
      <c r="T108" s="179" t="n">
        <f aca="false">IF(OR($D108=T$68,$D108=T$69,$D108=T$70,$D108=T$71),$F108,0)+IF(OR($J108=T$68,$J108=T$69,$J108=T$70,$J108=T$71),$L108,0)+IF(OR($P108=T$68,$P108=T$69,$P108=T$70,$P108=T$71),$R108,0)</f>
        <v>0</v>
      </c>
      <c r="U108" s="179" t="n">
        <f aca="false">IF(OR($D108=U$68,$D108=U$69,$D108=U$70,$D108=U$71),$F108,0)+IF(OR($J108=U$68,$J108=U$69,$J108=U$70,$J108=U$71),$L108,0)+IF(OR($P108=U$68,$P108=U$69,$P108=U$70,$P108=U$71),$R108,0)</f>
        <v>0</v>
      </c>
      <c r="V108" s="179" t="n">
        <f aca="false">IF(OR($D108=V$68,$D108=V$69,$D108=V$70,$D108=V$71),$F108,0)+IF(OR($J108=V$68,$J108=V$69,$J108=V$70,$J108=V$71),$L108,0)+IF(OR($P108=V$68,$P108=V$69,$P108=V$70,$P108=V$71),$R108,0)</f>
        <v>10</v>
      </c>
      <c r="W108" s="179" t="n">
        <f aca="false">IF(OR($D108=W$68,$D108=W$69,$D108=W$70,$D108=W$71),$F108,0)+IF(OR($J108=W$68,$J108=W$69,$J108=W$70,$J108=W$71),$L108,0)+IF(OR($P108=W$68,$P108=W$69,$P108=W$70,$P108=W$71),$R108,0)</f>
        <v>0</v>
      </c>
      <c r="X108" s="179" t="n">
        <f aca="false">IF(OR($D108=X$68,$D108=X$69,$D108=X$70,$D108=X$71),$F108,0)+IF(OR($J108=X$68,$J108=X$69,$J108=X$70,$J108=X$71),$L108,0)+IF(OR($P108=X$68,$P108=X$69,$P108=X$70,$P108=X$71),$R108,0)</f>
        <v>0</v>
      </c>
      <c r="Y108" s="179" t="n">
        <f aca="false">IF(OR($D108=Y$68,$D108=Y$69,$D108=Y$70,$D108=Y$71),$F108,0)+IF(OR($J108=Y$68,$J108=Y$69,$J108=Y$70,$J108=Y$71),$L108,0)+IF(OR($P108=Y$68,$P108=Y$69,$P108=Y$70,$P108=Y$71),$R108,0)</f>
        <v>0</v>
      </c>
      <c r="Z108" s="179" t="n">
        <f aca="false">IF(OR($D108=Z$68,$D108=Z$69,$D108=Z$70,$D108=Z$71),$F108,0)+IF(OR($J108=Z$68,$J108=Z$69,$J108=Z$70,$J108=Z$71),$L108,0)+IF(OR($P108=Z$68,$P108=Z$69,$P108=Z$70,$P108=Z$71),$R108,0)</f>
        <v>0</v>
      </c>
      <c r="AA108" s="164"/>
    </row>
    <row r="109" customFormat="false" ht="12.75" hidden="false" customHeight="false" outlineLevel="0" collapsed="false">
      <c r="A109" s="164"/>
      <c r="B109" s="175" t="str">
        <f aca="false">IF(D109=0,"",INDEX('Team Declaration'!$C$22:$BE$33,MATCH(A106,'Team Declaration'!$B$22:$B$33,0),MATCH(D109,'Team Declaration'!$C$20:$BE$20,0)))</f>
        <v>Jo Buckley</v>
      </c>
      <c r="C109" s="176" t="str">
        <f aca="false">IF(D109=0,"",INDEX('Team Declaration'!$C$20:$BF$34,15,MATCH(D109,'Team Declaration'!$C$20:$BF$20,0)))</f>
        <v>HHH</v>
      </c>
      <c r="D109" s="134" t="s">
        <v>84</v>
      </c>
      <c r="E109" s="137" t="n">
        <v>17</v>
      </c>
      <c r="F109" s="170" t="n">
        <f aca="false">$S109</f>
        <v>4</v>
      </c>
      <c r="G109" s="164"/>
      <c r="H109" s="175" t="str">
        <f aca="false">IF(J109=0,"",INDEX('Team Declaration'!$C$22:$BE$33,MATCH(G106,'Team Declaration'!$B$22:$B$33,0),MATCH(J109,'Team Declaration'!$C$20:$BE$20,0)))</f>
        <v/>
      </c>
      <c r="I109" s="176" t="str">
        <f aca="false">IF(J109=0,"",INDEX('Team Declaration'!$C$20:$BF$34,15,MATCH(J109,'Team Declaration'!$C$20:$BF$20,0)))</f>
        <v/>
      </c>
      <c r="J109" s="134"/>
      <c r="K109" s="137"/>
      <c r="L109" s="170" t="n">
        <f aca="false">$S109</f>
        <v>4</v>
      </c>
      <c r="M109" s="164"/>
      <c r="N109" s="187"/>
      <c r="O109" s="187"/>
      <c r="P109" s="145"/>
      <c r="Q109" s="146"/>
      <c r="R109" s="170"/>
      <c r="S109" s="164" t="n">
        <v>4</v>
      </c>
      <c r="T109" s="179" t="n">
        <f aca="false">IF(OR($D109=T$68,$D109=T$69,$D109=T$70,$D109=T$71),$F109,0)+IF(OR($J109=T$68,$J109=T$69,$J109=T$70,$J109=T$71),$L109,0)+IF(OR($P109=T$68,$P109=T$69,$P109=T$70,$P109=T$71),$R109,0)</f>
        <v>0</v>
      </c>
      <c r="U109" s="179" t="n">
        <f aca="false">IF(OR($D109=U$68,$D109=U$69,$D109=U$70,$D109=U$71),$F109,0)+IF(OR($J109=U$68,$J109=U$69,$J109=U$70,$J109=U$71),$L109,0)+IF(OR($P109=U$68,$P109=U$69,$P109=U$70,$P109=U$71),$R109,0)</f>
        <v>0</v>
      </c>
      <c r="V109" s="179" t="n">
        <f aca="false">IF(OR($D109=V$68,$D109=V$69,$D109=V$70,$D109=V$71),$F109,0)+IF(OR($J109=V$68,$J109=V$69,$J109=V$70,$J109=V$71),$L109,0)+IF(OR($P109=V$68,$P109=V$69,$P109=V$70,$P109=V$71),$R109,0)</f>
        <v>0</v>
      </c>
      <c r="W109" s="179" t="n">
        <f aca="false">IF(OR($D109=W$68,$D109=W$69,$D109=W$70,$D109=W$71),$F109,0)+IF(OR($J109=W$68,$J109=W$69,$J109=W$70,$J109=W$71),$L109,0)+IF(OR($P109=W$68,$P109=W$69,$P109=W$70,$P109=W$71),$R109,0)</f>
        <v>0</v>
      </c>
      <c r="X109" s="179" t="n">
        <f aca="false">IF(OR($D109=X$68,$D109=X$69,$D109=X$70,$D109=X$71),$F109,0)+IF(OR($J109=X$68,$J109=X$69,$J109=X$70,$J109=X$71),$L109,0)+IF(OR($P109=X$68,$P109=X$69,$P109=X$70,$P109=X$71),$R109,0)</f>
        <v>4</v>
      </c>
      <c r="Y109" s="179" t="n">
        <f aca="false">IF(OR($D109=Y$68,$D109=Y$69,$D109=Y$70,$D109=Y$71),$F109,0)+IF(OR($J109=Y$68,$J109=Y$69,$J109=Y$70,$J109=Y$71),$L109,0)+IF(OR($P109=Y$68,$P109=Y$69,$P109=Y$70,$P109=Y$71),$R109,0)</f>
        <v>0</v>
      </c>
      <c r="Z109" s="179" t="n">
        <f aca="false">IF(OR($D109=Z$68,$D109=Z$69,$D109=Z$70,$D109=Z$71),$F109,0)+IF(OR($J109=Z$68,$J109=Z$69,$J109=Z$70,$J109=Z$71),$L109,0)+IF(OR($P109=Z$68,$P109=Z$69,$P109=Z$70,$P109=Z$71),$R109,0)</f>
        <v>0</v>
      </c>
      <c r="AA109" s="164"/>
    </row>
    <row r="110" customFormat="false" ht="12.75" hidden="false" customHeight="false" outlineLevel="0" collapsed="false">
      <c r="A110" s="164"/>
      <c r="B110" s="175" t="str">
        <f aca="false">IF(D110=0,"",INDEX('Team Declaration'!$C$22:$BE$33,MATCH(A106,'Team Declaration'!$B$22:$B$33,0),MATCH(D110,'Team Declaration'!$C$20:$BE$20,0)))</f>
        <v/>
      </c>
      <c r="C110" s="176" t="str">
        <f aca="false">IF(D110=0,"",INDEX('Team Declaration'!$C$20:$BF$34,15,MATCH(D110,'Team Declaration'!$C$20:$BF$20,0)))</f>
        <v/>
      </c>
      <c r="D110" s="134"/>
      <c r="E110" s="137"/>
      <c r="F110" s="170" t="n">
        <f aca="false">$S110</f>
        <v>3</v>
      </c>
      <c r="G110" s="164"/>
      <c r="H110" s="175" t="str">
        <f aca="false">IF(J110=0,"",INDEX('Team Declaration'!$C$22:$BE$33,MATCH(G106,'Team Declaration'!$B$22:$B$33,0),MATCH(J110,'Team Declaration'!$C$20:$BE$20,0)))</f>
        <v/>
      </c>
      <c r="I110" s="176" t="str">
        <f aca="false">IF(J110=0,"",INDEX('Team Declaration'!$C$20:$BF$34,15,MATCH(J110,'Team Declaration'!$C$20:$BF$20,0)))</f>
        <v/>
      </c>
      <c r="J110" s="134"/>
      <c r="K110" s="137"/>
      <c r="L110" s="170" t="n">
        <f aca="false">$S110</f>
        <v>3</v>
      </c>
      <c r="M110" s="164"/>
      <c r="N110" s="187" t="str">
        <f aca="false">IF($P110=0,"",INDEX('Team Declaration'!$C$22:$BF$33,MATCH($M$106,'Team Declaration'!$B$22:$B$33,0)+3,MATCH(LEFT($P110,1),'Team Declaration'!$C$20:$BF$20,0)+2))</f>
        <v>Sarah Hannam, Sue Keen, Olivia Webb &amp; Alissa Ellis</v>
      </c>
      <c r="O110" s="187"/>
      <c r="P110" s="142" t="s">
        <v>80</v>
      </c>
      <c r="Q110" s="143" t="n">
        <v>65.9</v>
      </c>
      <c r="R110" s="170" t="n">
        <v>5</v>
      </c>
      <c r="S110" s="164" t="n">
        <v>3</v>
      </c>
      <c r="T110" s="179" t="n">
        <f aca="false">IF(OR($D110=T$68,$D110=T$69,$D110=T$70,$D110=T$71),$F110,0)+IF(OR($J110=T$68,$J110=T$69,$J110=T$70,$J110=T$71),$L110,0)+IF(OR($P110=T$68,$P110=T$69,$P110=T$70,$P110=T$71),$R110,0)</f>
        <v>0</v>
      </c>
      <c r="U110" s="179" t="n">
        <f aca="false">IF(OR($D110=U$68,$D110=U$69,$D110=U$70,$D110=U$71),$F110,0)+IF(OR($J110=U$68,$J110=U$69,$J110=U$70,$J110=U$71),$L110,0)+IF(OR($P110=U$68,$P110=U$69,$P110=U$70,$P110=U$71),$R110,0)</f>
        <v>0</v>
      </c>
      <c r="V110" s="179" t="n">
        <f aca="false">IF(OR($D110=V$68,$D110=V$69,$D110=V$70,$D110=V$71),$F110,0)+IF(OR($J110=V$68,$J110=V$69,$J110=V$70,$J110=V$71),$L110,0)+IF(OR($P110=V$68,$P110=V$69,$P110=V$70,$P110=V$71),$R110,0)</f>
        <v>5</v>
      </c>
      <c r="W110" s="179" t="n">
        <f aca="false">IF(OR($D110=W$68,$D110=W$69,$D110=W$70,$D110=W$71),$F110,0)+IF(OR($J110=W$68,$J110=W$69,$J110=W$70,$J110=W$71),$L110,0)+IF(OR($P110=W$68,$P110=W$69,$P110=W$70,$P110=W$71),$R110,0)</f>
        <v>0</v>
      </c>
      <c r="X110" s="179" t="n">
        <f aca="false">IF(OR($D110=X$68,$D110=X$69,$D110=X$70,$D110=X$71),$F110,0)+IF(OR($J110=X$68,$J110=X$69,$J110=X$70,$J110=X$71),$L110,0)+IF(OR($P110=X$68,$P110=X$69,$P110=X$70,$P110=X$71),$R110,0)</f>
        <v>0</v>
      </c>
      <c r="Y110" s="179" t="n">
        <f aca="false">IF(OR($D110=Y$68,$D110=Y$69,$D110=Y$70,$D110=Y$71),$F110,0)+IF(OR($J110=Y$68,$J110=Y$69,$J110=Y$70,$J110=Y$71),$L110,0)+IF(OR($P110=Y$68,$P110=Y$69,$P110=Y$70,$P110=Y$71),$R110,0)</f>
        <v>0</v>
      </c>
      <c r="Z110" s="179" t="n">
        <f aca="false">IF(OR($D110=Z$68,$D110=Z$69,$D110=Z$70,$D110=Z$71),$F110,0)+IF(OR($J110=Z$68,$J110=Z$69,$J110=Z$70,$J110=Z$71),$L110,0)+IF(OR($P110=Z$68,$P110=Z$69,$P110=Z$70,$P110=Z$71),$R110,0)</f>
        <v>0</v>
      </c>
      <c r="AA110" s="164"/>
    </row>
    <row r="111" customFormat="false" ht="12.75" hidden="false" customHeight="false" outlineLevel="0" collapsed="false">
      <c r="A111" s="164"/>
      <c r="B111" s="175" t="str">
        <f aca="false">IF(D111=0,"",INDEX('Team Declaration'!$C$22:$BE$33,MATCH(A106,'Team Declaration'!$B$22:$B$33,0),MATCH(D111,'Team Declaration'!$C$20:$BE$20,0)))</f>
        <v/>
      </c>
      <c r="C111" s="176" t="str">
        <f aca="false">IF(D111=0,"",INDEX('Team Declaration'!$C$20:$BF$34,15,MATCH(D111,'Team Declaration'!$C$20:$BF$20,0)))</f>
        <v/>
      </c>
      <c r="D111" s="134"/>
      <c r="E111" s="137"/>
      <c r="F111" s="170" t="n">
        <f aca="false">$S111</f>
        <v>2</v>
      </c>
      <c r="G111" s="164"/>
      <c r="H111" s="175" t="str">
        <f aca="false">IF(J111=0,"",INDEX('Team Declaration'!$C$22:$BE$33,MATCH(G106,'Team Declaration'!$B$22:$B$33,0),MATCH(J111,'Team Declaration'!$C$20:$BE$20,0)))</f>
        <v/>
      </c>
      <c r="I111" s="176" t="str">
        <f aca="false">IF(J111=0,"",INDEX('Team Declaration'!$C$20:$BF$34,15,MATCH(J111,'Team Declaration'!$C$20:$BF$20,0)))</f>
        <v/>
      </c>
      <c r="J111" s="134"/>
      <c r="K111" s="137"/>
      <c r="L111" s="170" t="n">
        <f aca="false">$S111</f>
        <v>2</v>
      </c>
      <c r="M111" s="164"/>
      <c r="N111" s="187"/>
      <c r="O111" s="187"/>
      <c r="P111" s="145"/>
      <c r="Q111" s="146"/>
      <c r="R111" s="170"/>
      <c r="S111" s="164" t="n">
        <v>2</v>
      </c>
      <c r="T111" s="179" t="n">
        <f aca="false">IF(OR($D111=T$68,$D111=T$69,$D111=T$70,$D111=T$71),$F111,0)+IF(OR($J111=T$68,$J111=T$69,$J111=T$70,$J111=T$71),$L111,0)+IF(OR($P111=T$68,$P111=T$69,$P111=T$70,$P111=T$71),$R111,0)</f>
        <v>0</v>
      </c>
      <c r="U111" s="179" t="n">
        <f aca="false">IF(OR($D111=U$68,$D111=U$69,$D111=U$70,$D111=U$71),$F111,0)+IF(OR($J111=U$68,$J111=U$69,$J111=U$70,$J111=U$71),$L111,0)+IF(OR($P111=U$68,$P111=U$69,$P111=U$70,$P111=U$71),$R111,0)</f>
        <v>0</v>
      </c>
      <c r="V111" s="179" t="n">
        <f aca="false">IF(OR($D111=V$68,$D111=V$69,$D111=V$70,$D111=V$71),$F111,0)+IF(OR($J111=V$68,$J111=V$69,$J111=V$70,$J111=V$71),$L111,0)+IF(OR($P111=V$68,$P111=V$69,$P111=V$70,$P111=V$71),$R111,0)</f>
        <v>0</v>
      </c>
      <c r="W111" s="179" t="n">
        <f aca="false">IF(OR($D111=W$68,$D111=W$69,$D111=W$70,$D111=W$71),$F111,0)+IF(OR($J111=W$68,$J111=W$69,$J111=W$70,$J111=W$71),$L111,0)+IF(OR($P111=W$68,$P111=W$69,$P111=W$70,$P111=W$71),$R111,0)</f>
        <v>0</v>
      </c>
      <c r="X111" s="179" t="n">
        <f aca="false">IF(OR($D111=X$68,$D111=X$69,$D111=X$70,$D111=X$71),$F111,0)+IF(OR($J111=X$68,$J111=X$69,$J111=X$70,$J111=X$71),$L111,0)+IF(OR($P111=X$68,$P111=X$69,$P111=X$70,$P111=X$71),$R111,0)</f>
        <v>0</v>
      </c>
      <c r="Y111" s="179" t="n">
        <f aca="false">IF(OR($D111=Y$68,$D111=Y$69,$D111=Y$70,$D111=Y$71),$F111,0)+IF(OR($J111=Y$68,$J111=Y$69,$J111=Y$70,$J111=Y$71),$L111,0)+IF(OR($P111=Y$68,$P111=Y$69,$P111=Y$70,$P111=Y$71),$R111,0)</f>
        <v>0</v>
      </c>
      <c r="Z111" s="179" t="n">
        <f aca="false">IF(OR($D111=Z$68,$D111=Z$69,$D111=Z$70,$D111=Z$71),$F111,0)+IF(OR($J111=Z$68,$J111=Z$69,$J111=Z$70,$J111=Z$71),$L111,0)+IF(OR($P111=Z$68,$P111=Z$69,$P111=Z$70,$P111=Z$71),$R111,0)</f>
        <v>0</v>
      </c>
      <c r="AA111" s="164"/>
    </row>
    <row r="112" customFormat="false" ht="12.75" hidden="false" customHeight="false" outlineLevel="0" collapsed="false">
      <c r="A112" s="164"/>
      <c r="B112" s="175" t="str">
        <f aca="false">IF(D112=0,"",INDEX('Team Declaration'!$C$22:$BE$33,MATCH(A106,'Team Declaration'!$B$22:$B$33,0),MATCH(D112,'Team Declaration'!$C$20:$BE$20,0)))</f>
        <v/>
      </c>
      <c r="C112" s="176" t="str">
        <f aca="false">IF(D112=0,"",INDEX('Team Declaration'!$C$20:$BF$34,15,MATCH(D112,'Team Declaration'!$C$20:$BF$20,0)))</f>
        <v/>
      </c>
      <c r="D112" s="134"/>
      <c r="E112" s="137"/>
      <c r="F112" s="170" t="n">
        <f aca="false">$S112</f>
        <v>1</v>
      </c>
      <c r="G112" s="164"/>
      <c r="H112" s="175" t="str">
        <f aca="false">IF(J112=0,"",INDEX('Team Declaration'!$C$22:$BE$33,MATCH(G106,'Team Declaration'!$B$22:$B$33,0),MATCH(J112,'Team Declaration'!$C$20:$BE$20,0)))</f>
        <v/>
      </c>
      <c r="I112" s="176" t="str">
        <f aca="false">IF(J112=0,"",INDEX('Team Declaration'!$C$20:$BF$34,15,MATCH(J112,'Team Declaration'!$C$20:$BF$20,0)))</f>
        <v/>
      </c>
      <c r="J112" s="134"/>
      <c r="K112" s="137"/>
      <c r="L112" s="170" t="n">
        <f aca="false">$S112</f>
        <v>1</v>
      </c>
      <c r="M112" s="164"/>
      <c r="N112" s="187"/>
      <c r="O112" s="187"/>
      <c r="P112" s="145"/>
      <c r="Q112" s="146"/>
      <c r="R112" s="170"/>
      <c r="S112" s="164" t="n">
        <v>1</v>
      </c>
      <c r="T112" s="179" t="n">
        <f aca="false">IF(OR($D112=T$68,$D112=T$69,$D112=T$70,$D112=T$71),$F112,0)+IF(OR($J112=T$68,$J112=T$69,$J112=T$70,$J112=T$71),$L112,0)+IF(OR($P112=T$68,$P112=T$69,$P112=T$70,$P112=T$71),$R112,0)</f>
        <v>0</v>
      </c>
      <c r="U112" s="179" t="n">
        <f aca="false">IF(OR($D112=U$68,$D112=U$69,$D112=U$70,$D112=U$71),$F112,0)+IF(OR($J112=U$68,$J112=U$69,$J112=U$70,$J112=U$71),$L112,0)+IF(OR($P112=U$68,$P112=U$69,$P112=U$70,$P112=U$71),$R112,0)</f>
        <v>0</v>
      </c>
      <c r="V112" s="179" t="n">
        <f aca="false">IF(OR($D112=V$68,$D112=V$69,$D112=V$70,$D112=V$71),$F112,0)+IF(OR($J112=V$68,$J112=V$69,$J112=V$70,$J112=V$71),$L112,0)+IF(OR($P112=V$68,$P112=V$69,$P112=V$70,$P112=V$71),$R112,0)</f>
        <v>0</v>
      </c>
      <c r="W112" s="179" t="n">
        <f aca="false">IF(OR($D112=W$68,$D112=W$69,$D112=W$70,$D112=W$71),$F112,0)+IF(OR($J112=W$68,$J112=W$69,$J112=W$70,$J112=W$71),$L112,0)+IF(OR($P112=W$68,$P112=W$69,$P112=W$70,$P112=W$71),$R112,0)</f>
        <v>0</v>
      </c>
      <c r="X112" s="179" t="n">
        <f aca="false">IF(OR($D112=X$68,$D112=X$69,$D112=X$70,$D112=X$71),$F112,0)+IF(OR($J112=X$68,$J112=X$69,$J112=X$70,$J112=X$71),$L112,0)+IF(OR($P112=X$68,$P112=X$69,$P112=X$70,$P112=X$71),$R112,0)</f>
        <v>0</v>
      </c>
      <c r="Y112" s="179" t="n">
        <f aca="false">IF(OR($D112=Y$68,$D112=Y$69,$D112=Y$70,$D112=Y$71),$F112,0)+IF(OR($J112=Y$68,$J112=Y$69,$J112=Y$70,$J112=Y$71),$L112,0)+IF(OR($P112=Y$68,$P112=Y$69,$P112=Y$70,$P112=Y$71),$R112,0)</f>
        <v>0</v>
      </c>
      <c r="Z112" s="179" t="n">
        <f aca="false">IF(OR($D112=Z$68,$D112=Z$69,$D112=Z$70,$D112=Z$71),$F112,0)+IF(OR($J112=Z$68,$J112=Z$69,$J112=Z$70,$J112=Z$71),$L112,0)+IF(OR($P112=Z$68,$P112=Z$69,$P112=Z$70,$P112=Z$71),$R112,0)</f>
        <v>0</v>
      </c>
      <c r="AA112" s="164"/>
    </row>
    <row r="113" customFormat="false" ht="12.75" hidden="false" customHeight="false" outlineLevel="0" collapsed="false">
      <c r="A113" s="167" t="str">
        <f aca="false">'Team Declaration'!$B26</f>
        <v>100 metres</v>
      </c>
      <c r="B113" s="169"/>
      <c r="C113" s="169" t="s">
        <v>26</v>
      </c>
      <c r="D113" s="169"/>
      <c r="E113" s="183"/>
      <c r="F113" s="170" t="n">
        <f aca="false">$S113</f>
        <v>0</v>
      </c>
      <c r="G113" s="167" t="str">
        <f aca="false">'Team Declaration'!$B26</f>
        <v>100 metres</v>
      </c>
      <c r="H113" s="169"/>
      <c r="I113" s="169" t="s">
        <v>27</v>
      </c>
      <c r="J113" s="169"/>
      <c r="K113" s="183"/>
      <c r="L113" s="170" t="n">
        <f aca="false">$S113</f>
        <v>0</v>
      </c>
      <c r="M113" s="164"/>
      <c r="N113" s="187" t="str">
        <f aca="false">IF($P113=0,"",INDEX('Team Declaration'!$C$22:$BF$33,MATCH($M$106,'Team Declaration'!$B$22:$B$33,0)+3,MATCH(LEFT($P113,1),'Team Declaration'!$C$20:$BF$20,0)+2))</f>
        <v/>
      </c>
      <c r="O113" s="187"/>
      <c r="P113" s="142" t="s">
        <v>84</v>
      </c>
      <c r="Q113" s="143" t="n">
        <v>71.2</v>
      </c>
      <c r="R113" s="170" t="n">
        <v>4</v>
      </c>
      <c r="S113" s="164"/>
      <c r="T113" s="179" t="n">
        <f aca="false">IF(OR($D113=T$68,$D113=T$69,$D113=T$70,$D113=T$71),$F113,0)+IF(OR($J113=T$68,$J113=T$69,$J113=T$70,$J113=T$71),$L113,0)+IF(OR($P113=T$68,$P113=T$69,$P113=T$70,$P113=T$71),$R113,0)</f>
        <v>0</v>
      </c>
      <c r="U113" s="179" t="n">
        <f aca="false">IF(OR($D113=U$68,$D113=U$69,$D113=U$70,$D113=U$71),$F113,0)+IF(OR($J113=U$68,$J113=U$69,$J113=U$70,$J113=U$71),$L113,0)+IF(OR($P113=U$68,$P113=U$69,$P113=U$70,$P113=U$71),$R113,0)</f>
        <v>0</v>
      </c>
      <c r="V113" s="179" t="n">
        <f aca="false">IF(OR($D113=V$68,$D113=V$69,$D113=V$70,$D113=V$71),$F113,0)+IF(OR($J113=V$68,$J113=V$69,$J113=V$70,$J113=V$71),$L113,0)+IF(OR($P113=V$68,$P113=V$69,$P113=V$70,$P113=V$71),$R113,0)</f>
        <v>0</v>
      </c>
      <c r="W113" s="179" t="n">
        <f aca="false">IF(OR($D113=W$68,$D113=W$69,$D113=W$70,$D113=W$71),$F113,0)+IF(OR($J113=W$68,$J113=W$69,$J113=W$70,$J113=W$71),$L113,0)+IF(OR($P113=W$68,$P113=W$69,$P113=W$70,$P113=W$71),$R113,0)</f>
        <v>0</v>
      </c>
      <c r="X113" s="179" t="n">
        <f aca="false">IF(OR($D113=X$68,$D113=X$69,$D113=X$70,$D113=X$71),$F113,0)+IF(OR($J113=X$68,$J113=X$69,$J113=X$70,$J113=X$71),$L113,0)+IF(OR($P113=X$68,$P113=X$69,$P113=X$70,$P113=X$71),$R113,0)</f>
        <v>4</v>
      </c>
      <c r="Y113" s="179" t="n">
        <f aca="false">IF(OR($D113=Y$68,$D113=Y$69,$D113=Y$70,$D113=Y$71),$F113,0)+IF(OR($J113=Y$68,$J113=Y$69,$J113=Y$70,$J113=Y$71),$L113,0)+IF(OR($P113=Y$68,$P113=Y$69,$P113=Y$70,$P113=Y$71),$R113,0)</f>
        <v>0</v>
      </c>
      <c r="Z113" s="179" t="n">
        <f aca="false">IF(OR($D113=Z$68,$D113=Z$69,$D113=Z$70,$D113=Z$71),$F113,0)+IF(OR($J113=Z$68,$J113=Z$69,$J113=Z$70,$J113=Z$71),$L113,0)+IF(OR($P113=Z$68,$P113=Z$69,$P113=Z$70,$P113=Z$71),$R113,0)</f>
        <v>0</v>
      </c>
      <c r="AA113" s="181"/>
    </row>
    <row r="114" customFormat="false" ht="12.75" hidden="false" customHeight="false" outlineLevel="0" collapsed="false">
      <c r="A114" s="164"/>
      <c r="B114" s="175" t="str">
        <f aca="false">IF(D114=0,"",INDEX('Team Declaration'!$C$22:$BE$33,MATCH(A113,'Team Declaration'!$B$22:$B$33,0),MATCH(D114,'Team Declaration'!$C$20:$BE$20,0)))</f>
        <v>Melanie Anning</v>
      </c>
      <c r="C114" s="176" t="str">
        <f aca="false">IF(D114=0,"",INDEX('Team Declaration'!$C$20:$BF$34,15,MATCH(D114,'Team Declaration'!$C$20:$BF$20,0)))</f>
        <v>B&amp;H</v>
      </c>
      <c r="D114" s="134" t="n">
        <v>21</v>
      </c>
      <c r="E114" s="137" t="n">
        <v>15.1</v>
      </c>
      <c r="F114" s="170" t="n">
        <f aca="false">$S114</f>
        <v>6</v>
      </c>
      <c r="G114" s="164"/>
      <c r="H114" s="175" t="str">
        <f aca="false">IF(J114=0,"",INDEX('Team Declaration'!$C$22:$BE$33,MATCH(G113,'Team Declaration'!$B$22:$B$33,0),MATCH(J114,'Team Declaration'!$C$20:$BE$20,0)))</f>
        <v>Sue Keen</v>
      </c>
      <c r="I114" s="176" t="str">
        <f aca="false">IF(J114=0,"",INDEX('Team Declaration'!$C$20:$BF$34,15,MATCH(J114,'Team Declaration'!$C$20:$BF$20,0)))</f>
        <v>ERAC</v>
      </c>
      <c r="J114" s="134" t="n">
        <v>34</v>
      </c>
      <c r="K114" s="137" t="n">
        <v>16.8</v>
      </c>
      <c r="L114" s="170" t="n">
        <f aca="false">$S114</f>
        <v>6</v>
      </c>
      <c r="M114" s="164"/>
      <c r="N114" s="187"/>
      <c r="O114" s="187"/>
      <c r="P114" s="145"/>
      <c r="Q114" s="146"/>
      <c r="R114" s="170"/>
      <c r="S114" s="164" t="n">
        <v>6</v>
      </c>
      <c r="T114" s="179" t="n">
        <f aca="false">IF(OR($D114=T$68,$D114=T$69,$D114=T$70,$D114=T$71),$F114,0)+IF(OR($J114=T$68,$J114=T$69,$J114=T$70,$J114=T$71),$L114,0)+IF(OR($P114=T$68,$P114=T$69,$P114=T$70,$P114=T$71),$R114,0)</f>
        <v>0</v>
      </c>
      <c r="U114" s="179" t="n">
        <f aca="false">IF(OR($D114=U$68,$D114=U$69,$D114=U$70,$D114=U$71),$F114,0)+IF(OR($J114=U$68,$J114=U$69,$J114=U$70,$J114=U$71),$L114,0)+IF(OR($P114=U$68,$P114=U$69,$P114=U$70,$P114=U$71),$R114,0)</f>
        <v>6</v>
      </c>
      <c r="V114" s="179" t="n">
        <f aca="false">IF(OR($D114=V$68,$D114=V$69,$D114=V$70,$D114=V$71),$F114,0)+IF(OR($J114=V$68,$J114=V$69,$J114=V$70,$J114=V$71),$L114,0)+IF(OR($P114=V$68,$P114=V$69,$P114=V$70,$P114=V$71),$R114,0)</f>
        <v>6</v>
      </c>
      <c r="W114" s="179" t="n">
        <f aca="false">IF(OR($D114=W$68,$D114=W$69,$D114=W$70,$D114=W$71),$F114,0)+IF(OR($J114=W$68,$J114=W$69,$J114=W$70,$J114=W$71),$L114,0)+IF(OR($P114=W$68,$P114=W$69,$P114=W$70,$P114=W$71),$R114,0)</f>
        <v>0</v>
      </c>
      <c r="X114" s="179" t="n">
        <f aca="false">IF(OR($D114=X$68,$D114=X$69,$D114=X$70,$D114=X$71),$F114,0)+IF(OR($J114=X$68,$J114=X$69,$J114=X$70,$J114=X$71),$L114,0)+IF(OR($P114=X$68,$P114=X$69,$P114=X$70,$P114=X$71),$R114,0)</f>
        <v>0</v>
      </c>
      <c r="Y114" s="179" t="n">
        <f aca="false">IF(OR($D114=Y$68,$D114=Y$69,$D114=Y$70,$D114=Y$71),$F114,0)+IF(OR($J114=Y$68,$J114=Y$69,$J114=Y$70,$J114=Y$71),$L114,0)+IF(OR($P114=Y$68,$P114=Y$69,$P114=Y$70,$P114=Y$71),$R114,0)</f>
        <v>0</v>
      </c>
      <c r="Z114" s="179" t="n">
        <f aca="false">IF(OR($D114=Z$68,$D114=Z$69,$D114=Z$70,$D114=Z$71),$F114,0)+IF(OR($J114=Z$68,$J114=Z$69,$J114=Z$70,$J114=Z$71),$L114,0)+IF(OR($P114=Z$68,$P114=Z$69,$P114=Z$70,$P114=Z$71),$R114,0)</f>
        <v>0</v>
      </c>
      <c r="AA114" s="164"/>
    </row>
    <row r="115" customFormat="false" ht="12.75" hidden="false" customHeight="false" outlineLevel="0" collapsed="false">
      <c r="A115" s="164"/>
      <c r="B115" s="175" t="str">
        <f aca="false">IF(D115=0,"",INDEX('Team Declaration'!$C$22:$BE$33,MATCH(A113,'Team Declaration'!$B$22:$B$33,0),MATCH(D115,'Team Declaration'!$C$20:$BE$20,0)))</f>
        <v>Lesley Parsons</v>
      </c>
      <c r="C115" s="176" t="str">
        <f aca="false">IF(D115=0,"",INDEX('Team Declaration'!$C$20:$BF$34,15,MATCH(D115,'Team Declaration'!$C$20:$BF$20,0)))</f>
        <v>A80</v>
      </c>
      <c r="D115" s="134" t="n">
        <v>20</v>
      </c>
      <c r="E115" s="137" t="n">
        <v>16</v>
      </c>
      <c r="F115" s="170" t="n">
        <f aca="false">$S115</f>
        <v>5</v>
      </c>
      <c r="G115" s="164"/>
      <c r="H115" s="175" t="str">
        <f aca="false">IF(J115=0,"",INDEX('Team Declaration'!$C$22:$BE$33,MATCH(G113,'Team Declaration'!$B$22:$B$33,0),MATCH(J115,'Team Declaration'!$C$20:$BE$20,0)))</f>
        <v>Jenny Denyer</v>
      </c>
      <c r="I115" s="176" t="str">
        <f aca="false">IF(J115=0,"",INDEX('Team Declaration'!$C$20:$BF$34,15,MATCH(J115,'Team Declaration'!$C$20:$BF$20,0)))</f>
        <v>HHH</v>
      </c>
      <c r="J115" s="134" t="n">
        <v>37</v>
      </c>
      <c r="K115" s="137" t="n">
        <v>19.3</v>
      </c>
      <c r="L115" s="170" t="n">
        <f aca="false">$S115</f>
        <v>5</v>
      </c>
      <c r="M115" s="164"/>
      <c r="N115" s="187"/>
      <c r="O115" s="187"/>
      <c r="P115" s="145"/>
      <c r="Q115" s="146"/>
      <c r="R115" s="170"/>
      <c r="S115" s="164" t="n">
        <v>5</v>
      </c>
      <c r="T115" s="179" t="n">
        <f aca="false">IF(OR($D115=T$68,$D115=T$69,$D115=T$70,$D115=T$71),$F115,0)+IF(OR($J115=T$68,$J115=T$69,$J115=T$70,$J115=T$71),$L115,0)+IF(OR($P115=T$68,$P115=T$69,$P115=T$70,$P115=T$71),$R115,0)</f>
        <v>5</v>
      </c>
      <c r="U115" s="179" t="n">
        <f aca="false">IF(OR($D115=U$68,$D115=U$69,$D115=U$70,$D115=U$71),$F115,0)+IF(OR($J115=U$68,$J115=U$69,$J115=U$70,$J115=U$71),$L115,0)+IF(OR($P115=U$68,$P115=U$69,$P115=U$70,$P115=U$71),$R115,0)</f>
        <v>0</v>
      </c>
      <c r="V115" s="179" t="n">
        <f aca="false">IF(OR($D115=V$68,$D115=V$69,$D115=V$70,$D115=V$71),$F115,0)+IF(OR($J115=V$68,$J115=V$69,$J115=V$70,$J115=V$71),$L115,0)+IF(OR($P115=V$68,$P115=V$69,$P115=V$70,$P115=V$71),$R115,0)</f>
        <v>0</v>
      </c>
      <c r="W115" s="179" t="n">
        <f aca="false">IF(OR($D115=W$68,$D115=W$69,$D115=W$70,$D115=W$71),$F115,0)+IF(OR($J115=W$68,$J115=W$69,$J115=W$70,$J115=W$71),$L115,0)+IF(OR($P115=W$68,$P115=W$69,$P115=W$70,$P115=W$71),$R115,0)</f>
        <v>0</v>
      </c>
      <c r="X115" s="179" t="n">
        <f aca="false">IF(OR($D115=X$68,$D115=X$69,$D115=X$70,$D115=X$71),$F115,0)+IF(OR($J115=X$68,$J115=X$69,$J115=X$70,$J115=X$71),$L115,0)+IF(OR($P115=X$68,$P115=X$69,$P115=X$70,$P115=X$71),$R115,0)</f>
        <v>5</v>
      </c>
      <c r="Y115" s="179" t="n">
        <f aca="false">IF(OR($D115=Y$68,$D115=Y$69,$D115=Y$70,$D115=Y$71),$F115,0)+IF(OR($J115=Y$68,$J115=Y$69,$J115=Y$70,$J115=Y$71),$L115,0)+IF(OR($P115=Y$68,$P115=Y$69,$P115=Y$70,$P115=Y$71),$R115,0)</f>
        <v>0</v>
      </c>
      <c r="Z115" s="179" t="n">
        <f aca="false">IF(OR($D115=Z$68,$D115=Z$69,$D115=Z$70,$D115=Z$71),$F115,0)+IF(OR($J115=Z$68,$J115=Z$69,$J115=Z$70,$J115=Z$71),$L115,0)+IF(OR($P115=Z$68,$P115=Z$69,$P115=Z$70,$P115=Z$71),$R115,0)</f>
        <v>0</v>
      </c>
      <c r="AA115" s="164"/>
    </row>
    <row r="116" customFormat="false" ht="12.75" hidden="false" customHeight="false" outlineLevel="0" collapsed="false">
      <c r="A116" s="164"/>
      <c r="B116" s="175" t="str">
        <f aca="false">IF(D116=0,"",INDEX('Team Declaration'!$C$22:$BE$33,MATCH(A113,'Team Declaration'!$B$22:$B$33,0),MATCH(D116,'Team Declaration'!$C$20:$BE$20,0)))</f>
        <v>Julie Chicken</v>
      </c>
      <c r="C116" s="176" t="str">
        <f aca="false">IF(D116=0,"",INDEX('Team Declaration'!$C$20:$BF$34,15,MATCH(D116,'Team Declaration'!$C$20:$BF$20,0)))</f>
        <v>ERAC</v>
      </c>
      <c r="D116" s="134" t="n">
        <v>24</v>
      </c>
      <c r="E116" s="137" t="n">
        <v>18.9</v>
      </c>
      <c r="F116" s="170" t="n">
        <f aca="false">$S116</f>
        <v>4</v>
      </c>
      <c r="G116" s="164"/>
      <c r="H116" s="175" t="str">
        <f aca="false">IF(J116=0,"",INDEX('Team Declaration'!$C$22:$BE$33,MATCH(G113,'Team Declaration'!$B$22:$B$33,0),MATCH(J116,'Team Declaration'!$C$20:$BE$20,0)))</f>
        <v/>
      </c>
      <c r="I116" s="176" t="str">
        <f aca="false">IF(J116=0,"",INDEX('Team Declaration'!$C$20:$BF$34,15,MATCH(J116,'Team Declaration'!$C$20:$BF$20,0)))</f>
        <v/>
      </c>
      <c r="J116" s="134"/>
      <c r="K116" s="137"/>
      <c r="L116" s="170" t="n">
        <f aca="false">$S116</f>
        <v>4</v>
      </c>
      <c r="M116" s="180"/>
      <c r="N116" s="187" t="str">
        <f aca="false">IF($P116=0,"",INDEX('Team Declaration'!$C$22:$BF$33,MATCH($M$106,'Team Declaration'!$B$22:$B$33,0)+3,MATCH(LEFT($P116,1),'Team Declaration'!$C$20:$BF$20,0)+2))</f>
        <v/>
      </c>
      <c r="O116" s="187"/>
      <c r="P116" s="142"/>
      <c r="Q116" s="188"/>
      <c r="R116" s="170" t="n">
        <v>3</v>
      </c>
      <c r="S116" s="164" t="n">
        <v>4</v>
      </c>
      <c r="T116" s="179" t="n">
        <f aca="false">IF(OR($D116=T$68,$D116=T$69,$D116=T$70,$D116=T$71),$F116,0)+IF(OR($J116=T$68,$J116=T$69,$J116=T$70,$J116=T$71),$L116,0)+IF(OR($P116=T$68,$P116=T$69,$P116=T$70,$P116=T$71),$R116,0)</f>
        <v>0</v>
      </c>
      <c r="U116" s="179" t="n">
        <f aca="false">IF(OR($D116=U$68,$D116=U$69,$D116=U$70,$D116=U$71),$F116,0)+IF(OR($J116=U$68,$J116=U$69,$J116=U$70,$J116=U$71),$L116,0)+IF(OR($P116=U$68,$P116=U$69,$P116=U$70,$P116=U$71),$R116,0)</f>
        <v>0</v>
      </c>
      <c r="V116" s="179" t="n">
        <f aca="false">IF(OR($D116=V$68,$D116=V$69,$D116=V$70,$D116=V$71),$F116,0)+IF(OR($J116=V$68,$J116=V$69,$J116=V$70,$J116=V$71),$L116,0)+IF(OR($P116=V$68,$P116=V$69,$P116=V$70,$P116=V$71),$R116,0)</f>
        <v>4</v>
      </c>
      <c r="W116" s="179" t="n">
        <f aca="false">IF(OR($D116=W$68,$D116=W$69,$D116=W$70,$D116=W$71),$F116,0)+IF(OR($J116=W$68,$J116=W$69,$J116=W$70,$J116=W$71),$L116,0)+IF(OR($P116=W$68,$P116=W$69,$P116=W$70,$P116=W$71),$R116,0)</f>
        <v>0</v>
      </c>
      <c r="X116" s="179" t="n">
        <f aca="false">IF(OR($D116=X$68,$D116=X$69,$D116=X$70,$D116=X$71),$F116,0)+IF(OR($J116=X$68,$J116=X$69,$J116=X$70,$J116=X$71),$L116,0)+IF(OR($P116=X$68,$P116=X$69,$P116=X$70,$P116=X$71),$R116,0)</f>
        <v>0</v>
      </c>
      <c r="Y116" s="179" t="n">
        <f aca="false">IF(OR($D116=Y$68,$D116=Y$69,$D116=Y$70,$D116=Y$71),$F116,0)+IF(OR($J116=Y$68,$J116=Y$69,$J116=Y$70,$J116=Y$71),$L116,0)+IF(OR($P116=Y$68,$P116=Y$69,$P116=Y$70,$P116=Y$71),$R116,0)</f>
        <v>0</v>
      </c>
      <c r="Z116" s="179" t="n">
        <f aca="false">IF(OR($D116=Z$68,$D116=Z$69,$D116=Z$70,$D116=Z$71),$F116,0)+IF(OR($J116=Z$68,$J116=Z$69,$J116=Z$70,$J116=Z$71),$L116,0)+IF(OR($P116=Z$68,$P116=Z$69,$P116=Z$70,$P116=Z$71),$R116,0)</f>
        <v>0</v>
      </c>
      <c r="AA116" s="164"/>
    </row>
    <row r="117" customFormat="false" ht="12.75" hidden="false" customHeight="false" outlineLevel="0" collapsed="false">
      <c r="A117" s="164"/>
      <c r="B117" s="175" t="str">
        <f aca="false">IF(D117=0,"",INDEX('Team Declaration'!$C$22:$BE$33,MATCH(A113,'Team Declaration'!$B$22:$B$33,0),MATCH(D117,'Team Declaration'!$C$20:$BE$20,0)))</f>
        <v>Hazel Bennington</v>
      </c>
      <c r="C117" s="176" t="str">
        <f aca="false">IF(D117=0,"",INDEX('Team Declaration'!$C$20:$BF$34,15,MATCH(D117,'Team Declaration'!$C$20:$BF$20,0)))</f>
        <v>HHH</v>
      </c>
      <c r="D117" s="134" t="n">
        <v>27</v>
      </c>
      <c r="E117" s="137" t="n">
        <v>19.4</v>
      </c>
      <c r="F117" s="170" t="n">
        <f aca="false">$S117</f>
        <v>3</v>
      </c>
      <c r="G117" s="164"/>
      <c r="H117" s="175" t="str">
        <f aca="false">IF(J117=0,"",INDEX('Team Declaration'!$C$22:$BE$33,MATCH(G113,'Team Declaration'!$B$22:$B$33,0),MATCH(J117,'Team Declaration'!$C$20:$BE$20,0)))</f>
        <v/>
      </c>
      <c r="I117" s="176" t="str">
        <f aca="false">IF(J117=0,"",INDEX('Team Declaration'!$C$20:$BF$34,15,MATCH(J117,'Team Declaration'!$C$20:$BF$20,0)))</f>
        <v/>
      </c>
      <c r="J117" s="134"/>
      <c r="K117" s="137"/>
      <c r="L117" s="170" t="n">
        <f aca="false">$S117</f>
        <v>3</v>
      </c>
      <c r="M117" s="180"/>
      <c r="N117" s="187"/>
      <c r="O117" s="187"/>
      <c r="P117" s="189"/>
      <c r="Q117" s="190"/>
      <c r="R117" s="170"/>
      <c r="S117" s="164" t="n">
        <v>3</v>
      </c>
      <c r="T117" s="179" t="n">
        <f aca="false">IF(OR($D117=T$68,$D117=T$69,$D117=T$70,$D117=T$71),$F117,0)+IF(OR($J117=T$68,$J117=T$69,$J117=T$70,$J117=T$71),$L117,0)+IF(OR($P117=T$68,$P117=T$69,$P117=T$70,$P117=T$71),$R117,0)</f>
        <v>0</v>
      </c>
      <c r="U117" s="179" t="n">
        <f aca="false">IF(OR($D117=U$68,$D117=U$69,$D117=U$70,$D117=U$71),$F117,0)+IF(OR($J117=U$68,$J117=U$69,$J117=U$70,$J117=U$71),$L117,0)+IF(OR($P117=U$68,$P117=U$69,$P117=U$70,$P117=U$71),$R117,0)</f>
        <v>0</v>
      </c>
      <c r="V117" s="179" t="n">
        <f aca="false">IF(OR($D117=V$68,$D117=V$69,$D117=V$70,$D117=V$71),$F117,0)+IF(OR($J117=V$68,$J117=V$69,$J117=V$70,$J117=V$71),$L117,0)+IF(OR($P117=V$68,$P117=V$69,$P117=V$70,$P117=V$71),$R117,0)</f>
        <v>0</v>
      </c>
      <c r="W117" s="179" t="n">
        <f aca="false">IF(OR($D117=W$68,$D117=W$69,$D117=W$70,$D117=W$71),$F117,0)+IF(OR($J117=W$68,$J117=W$69,$J117=W$70,$J117=W$71),$L117,0)+IF(OR($P117=W$68,$P117=W$69,$P117=W$70,$P117=W$71),$R117,0)</f>
        <v>0</v>
      </c>
      <c r="X117" s="179" t="n">
        <f aca="false">IF(OR($D117=X$68,$D117=X$69,$D117=X$70,$D117=X$71),$F117,0)+IF(OR($J117=X$68,$J117=X$69,$J117=X$70,$J117=X$71),$L117,0)+IF(OR($P117=X$68,$P117=X$69,$P117=X$70,$P117=X$71),$R117,0)</f>
        <v>3</v>
      </c>
      <c r="Y117" s="179" t="n">
        <f aca="false">IF(OR($D117=Y$68,$D117=Y$69,$D117=Y$70,$D117=Y$71),$F117,0)+IF(OR($J117=Y$68,$J117=Y$69,$J117=Y$70,$J117=Y$71),$L117,0)+IF(OR($P117=Y$68,$P117=Y$69,$P117=Y$70,$P117=Y$71),$R117,0)</f>
        <v>0</v>
      </c>
      <c r="Z117" s="179" t="n">
        <f aca="false">IF(OR($D117=Z$68,$D117=Z$69,$D117=Z$70,$D117=Z$71),$F117,0)+IF(OR($J117=Z$68,$J117=Z$69,$J117=Z$70,$J117=Z$71),$L117,0)+IF(OR($P117=Z$68,$P117=Z$69,$P117=Z$70,$P117=Z$71),$R117,0)</f>
        <v>0</v>
      </c>
      <c r="AA117" s="164"/>
    </row>
    <row r="118" customFormat="false" ht="12.75" hidden="false" customHeight="false" outlineLevel="0" collapsed="false">
      <c r="A118" s="164"/>
      <c r="B118" s="175" t="str">
        <f aca="false">IF(D118=0,"",INDEX('Team Declaration'!$C$22:$BE$33,MATCH(A113,'Team Declaration'!$B$22:$B$33,0),MATCH(D118,'Team Declaration'!$C$20:$BE$20,0)))</f>
        <v/>
      </c>
      <c r="C118" s="176" t="str">
        <f aca="false">IF(D118=0,"",INDEX('Team Declaration'!$C$20:$BF$34,15,MATCH(D118,'Team Declaration'!$C$20:$BF$20,0)))</f>
        <v/>
      </c>
      <c r="D118" s="134"/>
      <c r="E118" s="137"/>
      <c r="F118" s="170" t="n">
        <f aca="false">$S118</f>
        <v>2</v>
      </c>
      <c r="G118" s="164"/>
      <c r="H118" s="175" t="str">
        <f aca="false">IF(J118=0,"",INDEX('Team Declaration'!$C$22:$BE$33,MATCH(G113,'Team Declaration'!$B$22:$B$33,0),MATCH(J118,'Team Declaration'!$C$20:$BE$20,0)))</f>
        <v/>
      </c>
      <c r="I118" s="176" t="str">
        <f aca="false">IF(J118=0,"",INDEX('Team Declaration'!$C$20:$BF$34,15,MATCH(J118,'Team Declaration'!$C$20:$BF$20,0)))</f>
        <v/>
      </c>
      <c r="J118" s="134"/>
      <c r="K118" s="137"/>
      <c r="L118" s="170" t="n">
        <f aca="false">$S118</f>
        <v>2</v>
      </c>
      <c r="M118" s="180"/>
      <c r="N118" s="187"/>
      <c r="O118" s="187"/>
      <c r="P118" s="189"/>
      <c r="Q118" s="190"/>
      <c r="R118" s="170"/>
      <c r="S118" s="164" t="n">
        <v>2</v>
      </c>
      <c r="T118" s="179" t="n">
        <f aca="false">IF(OR($D118=T$68,$D118=T$69,$D118=T$70,$D118=T$71),$F118,0)+IF(OR($J118=T$68,$J118=T$69,$J118=T$70,$J118=T$71),$L118,0)+IF(OR($P118=T$68,$P118=T$69,$P118=T$70,$P118=T$71),$R118,0)</f>
        <v>0</v>
      </c>
      <c r="U118" s="179" t="n">
        <f aca="false">IF(OR($D118=U$68,$D118=U$69,$D118=U$70,$D118=U$71),$F118,0)+IF(OR($J118=U$68,$J118=U$69,$J118=U$70,$J118=U$71),$L118,0)+IF(OR($P118=U$68,$P118=U$69,$P118=U$70,$P118=U$71),$R118,0)</f>
        <v>0</v>
      </c>
      <c r="V118" s="179" t="n">
        <f aca="false">IF(OR($D118=V$68,$D118=V$69,$D118=V$70,$D118=V$71),$F118,0)+IF(OR($J118=V$68,$J118=V$69,$J118=V$70,$J118=V$71),$L118,0)+IF(OR($P118=V$68,$P118=V$69,$P118=V$70,$P118=V$71),$R118,0)</f>
        <v>0</v>
      </c>
      <c r="W118" s="179" t="n">
        <f aca="false">IF(OR($D118=W$68,$D118=W$69,$D118=W$70,$D118=W$71),$F118,0)+IF(OR($J118=W$68,$J118=W$69,$J118=W$70,$J118=W$71),$L118,0)+IF(OR($P118=W$68,$P118=W$69,$P118=W$70,$P118=W$71),$R118,0)</f>
        <v>0</v>
      </c>
      <c r="X118" s="179" t="n">
        <f aca="false">IF(OR($D118=X$68,$D118=X$69,$D118=X$70,$D118=X$71),$F118,0)+IF(OR($J118=X$68,$J118=X$69,$J118=X$70,$J118=X$71),$L118,0)+IF(OR($P118=X$68,$P118=X$69,$P118=X$70,$P118=X$71),$R118,0)</f>
        <v>0</v>
      </c>
      <c r="Y118" s="179" t="n">
        <f aca="false">IF(OR($D118=Y$68,$D118=Y$69,$D118=Y$70,$D118=Y$71),$F118,0)+IF(OR($J118=Y$68,$J118=Y$69,$J118=Y$70,$J118=Y$71),$L118,0)+IF(OR($P118=Y$68,$P118=Y$69,$P118=Y$70,$P118=Y$71),$R118,0)</f>
        <v>0</v>
      </c>
      <c r="Z118" s="179" t="n">
        <f aca="false">IF(OR($D118=Z$68,$D118=Z$69,$D118=Z$70,$D118=Z$71),$F118,0)+IF(OR($J118=Z$68,$J118=Z$69,$J118=Z$70,$J118=Z$71),$L118,0)+IF(OR($P118=Z$68,$P118=Z$69,$P118=Z$70,$P118=Z$71),$R118,0)</f>
        <v>0</v>
      </c>
      <c r="AA118" s="164"/>
    </row>
    <row r="119" customFormat="false" ht="12.75" hidden="false" customHeight="false" outlineLevel="0" collapsed="false">
      <c r="A119" s="164"/>
      <c r="B119" s="175" t="str">
        <f aca="false">IF(D119=0,"",INDEX('Team Declaration'!$C$22:$BE$33,MATCH(A113,'Team Declaration'!$B$22:$B$33,0),MATCH(D119,'Team Declaration'!$C$20:$BE$20,0)))</f>
        <v/>
      </c>
      <c r="C119" s="176" t="str">
        <f aca="false">IF(D119=0,"",INDEX('Team Declaration'!$C$20:$BF$34,15,MATCH(D119,'Team Declaration'!$C$20:$BF$20,0)))</f>
        <v/>
      </c>
      <c r="D119" s="134"/>
      <c r="E119" s="137"/>
      <c r="F119" s="170" t="n">
        <f aca="false">$S119</f>
        <v>1</v>
      </c>
      <c r="G119" s="164"/>
      <c r="H119" s="175" t="str">
        <f aca="false">IF(J119=0,"",INDEX('Team Declaration'!$C$22:$BE$33,MATCH(G113,'Team Declaration'!$B$22:$B$33,0),MATCH(J119,'Team Declaration'!$C$20:$BE$20,0)))</f>
        <v/>
      </c>
      <c r="I119" s="176" t="str">
        <f aca="false">IF(J119=0,"",INDEX('Team Declaration'!$C$20:$BF$34,15,MATCH(J119,'Team Declaration'!$C$20:$BF$20,0)))</f>
        <v/>
      </c>
      <c r="J119" s="134"/>
      <c r="K119" s="137"/>
      <c r="L119" s="170" t="n">
        <f aca="false">$S119</f>
        <v>1</v>
      </c>
      <c r="M119" s="180"/>
      <c r="N119" s="187" t="str">
        <f aca="false">IF($P119=0,"",INDEX('Team Declaration'!$C$22:$BF$33,MATCH($M$106,'Team Declaration'!$B$22:$B$33,0)+3,MATCH(LEFT($P119,1),'Team Declaration'!$C$20:$BF$20,0)+2))</f>
        <v/>
      </c>
      <c r="O119" s="187"/>
      <c r="P119" s="142"/>
      <c r="Q119" s="188"/>
      <c r="R119" s="170" t="n">
        <v>2</v>
      </c>
      <c r="S119" s="164" t="n">
        <v>1</v>
      </c>
      <c r="T119" s="179" t="n">
        <f aca="false">IF(OR($D119=T$68,$D119=T$69,$D119=T$70,$D119=T$71),$F119,0)+IF(OR($J119=T$68,$J119=T$69,$J119=T$70,$J119=T$71),$L119,0)+IF(OR($P119=T$68,$P119=T$69,$P119=T$70,$P119=T$71),$R119,0)</f>
        <v>0</v>
      </c>
      <c r="U119" s="179" t="n">
        <f aca="false">IF(OR($D119=U$68,$D119=U$69,$D119=U$70,$D119=U$71),$F119,0)+IF(OR($J119=U$68,$J119=U$69,$J119=U$70,$J119=U$71),$L119,0)+IF(OR($P119=U$68,$P119=U$69,$P119=U$70,$P119=U$71),$R119,0)</f>
        <v>0</v>
      </c>
      <c r="V119" s="179" t="n">
        <f aca="false">IF(OR($D119=V$68,$D119=V$69,$D119=V$70,$D119=V$71),$F119,0)+IF(OR($J119=V$68,$J119=V$69,$J119=V$70,$J119=V$71),$L119,0)+IF(OR($P119=V$68,$P119=V$69,$P119=V$70,$P119=V$71),$R119,0)</f>
        <v>0</v>
      </c>
      <c r="W119" s="179" t="n">
        <f aca="false">IF(OR($D119=W$68,$D119=W$69,$D119=W$70,$D119=W$71),$F119,0)+IF(OR($J119=W$68,$J119=W$69,$J119=W$70,$J119=W$71),$L119,0)+IF(OR($P119=W$68,$P119=W$69,$P119=W$70,$P119=W$71),$R119,0)</f>
        <v>0</v>
      </c>
      <c r="X119" s="179" t="n">
        <f aca="false">IF(OR($D119=X$68,$D119=X$69,$D119=X$70,$D119=X$71),$F119,0)+IF(OR($J119=X$68,$J119=X$69,$J119=X$70,$J119=X$71),$L119,0)+IF(OR($P119=X$68,$P119=X$69,$P119=X$70,$P119=X$71),$R119,0)</f>
        <v>0</v>
      </c>
      <c r="Y119" s="179" t="n">
        <f aca="false">IF(OR($D119=Y$68,$D119=Y$69,$D119=Y$70,$D119=Y$71),$F119,0)+IF(OR($J119=Y$68,$J119=Y$69,$J119=Y$70,$J119=Y$71),$L119,0)+IF(OR($P119=Y$68,$P119=Y$69,$P119=Y$70,$P119=Y$71),$R119,0)</f>
        <v>0</v>
      </c>
      <c r="Z119" s="179" t="n">
        <f aca="false">IF(OR($D119=Z$68,$D119=Z$69,$D119=Z$70,$D119=Z$71),$F119,0)+IF(OR($J119=Z$68,$J119=Z$69,$J119=Z$70,$J119=Z$71),$L119,0)+IF(OR($P119=Z$68,$P119=Z$69,$P119=Z$70,$P119=Z$71),$R119,0)</f>
        <v>0</v>
      </c>
      <c r="AA119" s="164"/>
    </row>
    <row r="120" customFormat="false" ht="12.75" hidden="false" customHeight="false" outlineLevel="0" collapsed="false">
      <c r="A120" s="167" t="str">
        <f aca="false">'Team Declaration'!$B22</f>
        <v>Triple Jump</v>
      </c>
      <c r="B120" s="164"/>
      <c r="C120" s="169" t="s">
        <v>11</v>
      </c>
      <c r="D120" s="165"/>
      <c r="E120" s="169"/>
      <c r="F120" s="170" t="n">
        <f aca="false">$S120</f>
        <v>0</v>
      </c>
      <c r="G120" s="167" t="str">
        <f aca="false">'Team Declaration'!$B22</f>
        <v>Triple Jump</v>
      </c>
      <c r="H120" s="165"/>
      <c r="I120" s="169" t="s">
        <v>26</v>
      </c>
      <c r="J120" s="165"/>
      <c r="K120" s="169"/>
      <c r="L120" s="170" t="n">
        <f aca="false">$S120</f>
        <v>0</v>
      </c>
      <c r="M120" s="180"/>
      <c r="N120" s="187"/>
      <c r="O120" s="187"/>
      <c r="P120" s="189"/>
      <c r="Q120" s="190"/>
      <c r="R120" s="170"/>
      <c r="S120" s="164"/>
      <c r="T120" s="179" t="n">
        <f aca="false">IF(OR($D120=T$68,$D120=T$69,$D120=T$70,$D120=T$71),$F120,0)+IF(OR($J120=T$68,$J120=T$69,$J120=T$70,$J120=T$71),$L120,0)+IF(OR($P120=T$68,$P120=T$69,$P120=T$70,$P120=T$71),$R120,0)</f>
        <v>0</v>
      </c>
      <c r="U120" s="179" t="n">
        <f aca="false">IF(OR($D120=U$68,$D120=U$69,$D120=U$70,$D120=U$71),$F120,0)+IF(OR($J120=U$68,$J120=U$69,$J120=U$70,$J120=U$71),$L120,0)+IF(OR($P120=U$68,$P120=U$69,$P120=U$70,$P120=U$71),$R120,0)</f>
        <v>0</v>
      </c>
      <c r="V120" s="179" t="n">
        <f aca="false">IF(OR($D120=V$68,$D120=V$69,$D120=V$70,$D120=V$71),$F120,0)+IF(OR($J120=V$68,$J120=V$69,$J120=V$70,$J120=V$71),$L120,0)+IF(OR($P120=V$68,$P120=V$69,$P120=V$70,$P120=V$71),$R120,0)</f>
        <v>0</v>
      </c>
      <c r="W120" s="179" t="n">
        <f aca="false">IF(OR($D120=W$68,$D120=W$69,$D120=W$70,$D120=W$71),$F120,0)+IF(OR($J120=W$68,$J120=W$69,$J120=W$70,$J120=W$71),$L120,0)+IF(OR($P120=W$68,$P120=W$69,$P120=W$70,$P120=W$71),$R120,0)</f>
        <v>0</v>
      </c>
      <c r="X120" s="179" t="n">
        <f aca="false">IF(OR($D120=X$68,$D120=X$69,$D120=X$70,$D120=X$71),$F120,0)+IF(OR($J120=X$68,$J120=X$69,$J120=X$70,$J120=X$71),$L120,0)+IF(OR($P120=X$68,$P120=X$69,$P120=X$70,$P120=X$71),$R120,0)</f>
        <v>0</v>
      </c>
      <c r="Y120" s="179" t="n">
        <f aca="false">IF(OR($D120=Y$68,$D120=Y$69,$D120=Y$70,$D120=Y$71),$F120,0)+IF(OR($J120=Y$68,$J120=Y$69,$J120=Y$70,$J120=Y$71),$L120,0)+IF(OR($P120=Y$68,$P120=Y$69,$P120=Y$70,$P120=Y$71),$R120,0)</f>
        <v>0</v>
      </c>
      <c r="Z120" s="179" t="n">
        <f aca="false">IF(OR($D120=Z$68,$D120=Z$69,$D120=Z$70,$D120=Z$71),$F120,0)+IF(OR($J120=Z$68,$J120=Z$69,$J120=Z$70,$J120=Z$71),$L120,0)+IF(OR($P120=Z$68,$P120=Z$69,$P120=Z$70,$P120=Z$71),$R120,0)</f>
        <v>0</v>
      </c>
      <c r="AA120" s="164"/>
    </row>
    <row r="121" customFormat="false" ht="12.75" hidden="false" customHeight="false" outlineLevel="0" collapsed="false">
      <c r="A121" s="164"/>
      <c r="B121" s="175" t="str">
        <f aca="false">IF(D121=0,"",INDEX('Team Declaration'!$C$22:$BE$33,MATCH(A120,'Team Declaration'!$B$22:$B$33,0),MATCH(D121,'Team Declaration'!$C$20:$BE$20,0)))</f>
        <v>Helen Diack</v>
      </c>
      <c r="C121" s="176" t="str">
        <f aca="false">IF(D121=0,"",INDEX('Team Declaration'!$C$20:$BF$34,15,MATCH(D121,'Team Declaration'!$C$20:$BF$20,0)))</f>
        <v>HHH</v>
      </c>
      <c r="D121" s="134" t="s">
        <v>84</v>
      </c>
      <c r="E121" s="135" t="n">
        <v>8.93</v>
      </c>
      <c r="F121" s="170" t="n">
        <f aca="false">$S121</f>
        <v>6</v>
      </c>
      <c r="G121" s="164"/>
      <c r="H121" s="175" t="str">
        <f aca="false">IF(J121=0,"",INDEX('Team Declaration'!$C$22:$BE$33,MATCH(G120,'Team Declaration'!$B$22:$B$33,0),MATCH(J121,'Team Declaration'!$C$20:$BE$20,0)))</f>
        <v>Judith Carder</v>
      </c>
      <c r="I121" s="176" t="str">
        <f aca="false">IF(J121=0,"",INDEX('Team Declaration'!$C$20:$BF$34,15,MATCH(J121,'Team Declaration'!$C$20:$BF$20,0)))</f>
        <v>B&amp;H</v>
      </c>
      <c r="J121" s="134" t="n">
        <v>21</v>
      </c>
      <c r="K121" s="135" t="n">
        <v>7.3</v>
      </c>
      <c r="L121" s="170" t="n">
        <f aca="false">$S121</f>
        <v>6</v>
      </c>
      <c r="M121" s="180"/>
      <c r="N121" s="187"/>
      <c r="O121" s="187"/>
      <c r="P121" s="189"/>
      <c r="Q121" s="190"/>
      <c r="R121" s="170"/>
      <c r="S121" s="164" t="n">
        <v>6</v>
      </c>
      <c r="T121" s="179" t="n">
        <f aca="false">IF(OR($D121=T$68,$D121=T$69,$D121=T$70,$D121=T$71),$F121,0)+IF(OR($J121=T$68,$J121=T$69,$J121=T$70,$J121=T$71),$L121,0)+IF(OR($P121=T$68,$P121=T$69,$P121=T$70,$P121=T$71),$R121,0)</f>
        <v>0</v>
      </c>
      <c r="U121" s="179" t="n">
        <f aca="false">IF(OR($D121=U$68,$D121=U$69,$D121=U$70,$D121=U$71),$F121,0)+IF(OR($J121=U$68,$J121=U$69,$J121=U$70,$J121=U$71),$L121,0)+IF(OR($P121=U$68,$P121=U$69,$P121=U$70,$P121=U$71),$R121,0)</f>
        <v>6</v>
      </c>
      <c r="V121" s="179" t="n">
        <f aca="false">IF(OR($D121=V$68,$D121=V$69,$D121=V$70,$D121=V$71),$F121,0)+IF(OR($J121=V$68,$J121=V$69,$J121=V$70,$J121=V$71),$L121,0)+IF(OR($P121=V$68,$P121=V$69,$P121=V$70,$P121=V$71),$R121,0)</f>
        <v>0</v>
      </c>
      <c r="W121" s="179" t="n">
        <f aca="false">IF(OR($D121=W$68,$D121=W$69,$D121=W$70,$D121=W$71),$F121,0)+IF(OR($J121=W$68,$J121=W$69,$J121=W$70,$J121=W$71),$L121,0)+IF(OR($P121=W$68,$P121=W$69,$P121=W$70,$P121=W$71),$R121,0)</f>
        <v>0</v>
      </c>
      <c r="X121" s="179" t="n">
        <f aca="false">IF(OR($D121=X$68,$D121=X$69,$D121=X$70,$D121=X$71),$F121,0)+IF(OR($J121=X$68,$J121=X$69,$J121=X$70,$J121=X$71),$L121,0)+IF(OR($P121=X$68,$P121=X$69,$P121=X$70,$P121=X$71),$R121,0)</f>
        <v>6</v>
      </c>
      <c r="Y121" s="179" t="n">
        <f aca="false">IF(OR($D121=Y$68,$D121=Y$69,$D121=Y$70,$D121=Y$71),$F121,0)+IF(OR($J121=Y$68,$J121=Y$69,$J121=Y$70,$J121=Y$71),$L121,0)+IF(OR($P121=Y$68,$P121=Y$69,$P121=Y$70,$P121=Y$71),$R121,0)</f>
        <v>0</v>
      </c>
      <c r="Z121" s="179" t="n">
        <f aca="false">IF(OR($D121=Z$68,$D121=Z$69,$D121=Z$70,$D121=Z$71),$F121,0)+IF(OR($J121=Z$68,$J121=Z$69,$J121=Z$70,$J121=Z$71),$L121,0)+IF(OR($P121=Z$68,$P121=Z$69,$P121=Z$70,$P121=Z$71),$R121,0)</f>
        <v>0</v>
      </c>
      <c r="AA121" s="164"/>
    </row>
    <row r="122" customFormat="false" ht="12.75" hidden="false" customHeight="false" outlineLevel="0" collapsed="false">
      <c r="A122" s="164"/>
      <c r="B122" s="175" t="str">
        <f aca="false">IF(D122=0,"",INDEX('Team Declaration'!$C$22:$BE$33,MATCH(A120,'Team Declaration'!$B$22:$B$33,0),MATCH(D122,'Team Declaration'!$C$20:$BE$20,0)))</f>
        <v>Catriona Gardiner</v>
      </c>
      <c r="C122" s="176" t="str">
        <f aca="false">IF(D122=0,"",INDEX('Team Declaration'!$C$20:$BF$34,15,MATCH(D122,'Team Declaration'!$C$20:$BF$20,0)))</f>
        <v>B&amp;H</v>
      </c>
      <c r="D122" s="134" t="s">
        <v>76</v>
      </c>
      <c r="E122" s="135" t="n">
        <v>7.71</v>
      </c>
      <c r="F122" s="170" t="n">
        <f aca="false">$S122</f>
        <v>5</v>
      </c>
      <c r="G122" s="164"/>
      <c r="H122" s="175" t="str">
        <f aca="false">IF(J122=0,"",INDEX('Team Declaration'!$C$22:$BE$33,MATCH(G120,'Team Declaration'!$B$22:$B$33,0),MATCH(J122,'Team Declaration'!$C$20:$BE$20,0)))</f>
        <v/>
      </c>
      <c r="I122" s="176" t="str">
        <f aca="false">IF(J122=0,"",INDEX('Team Declaration'!$C$20:$BF$34,15,MATCH(J122,'Team Declaration'!$C$20:$BF$20,0)))</f>
        <v/>
      </c>
      <c r="J122" s="134"/>
      <c r="K122" s="135"/>
      <c r="L122" s="170" t="n">
        <f aca="false">$S122</f>
        <v>5</v>
      </c>
      <c r="M122" s="180"/>
      <c r="N122" s="191" t="str">
        <f aca="false">IF($P122=0,"",INDEX('Team Declaration'!$C$22:$BF$33,MATCH($M$106,'Team Declaration'!$B$22:$B$33,0)+3,MATCH(LEFT($P122,1),'Team Declaration'!$C$20:$BF$20,0)+2))</f>
        <v/>
      </c>
      <c r="O122" s="191"/>
      <c r="P122" s="142"/>
      <c r="Q122" s="188"/>
      <c r="R122" s="170" t="n">
        <v>1</v>
      </c>
      <c r="S122" s="164" t="n">
        <v>5</v>
      </c>
      <c r="T122" s="179" t="n">
        <f aca="false">IF(OR($D122=T$68,$D122=T$69,$D122=T$70,$D122=T$71),$F122,0)+IF(OR($J122=T$68,$J122=T$69,$J122=T$70,$J122=T$71),$L122,0)+IF(OR($P122=T$68,$P122=T$69,$P122=T$70,$P122=T$71),$R122,0)</f>
        <v>0</v>
      </c>
      <c r="U122" s="179" t="n">
        <f aca="false">IF(OR($D122=U$68,$D122=U$69,$D122=U$70,$D122=U$71),$F122,0)+IF(OR($J122=U$68,$J122=U$69,$J122=U$70,$J122=U$71),$L122,0)+IF(OR($P122=U$68,$P122=U$69,$P122=U$70,$P122=U$71),$R122,0)</f>
        <v>5</v>
      </c>
      <c r="V122" s="179" t="n">
        <f aca="false">IF(OR($D122=V$68,$D122=V$69,$D122=V$70,$D122=V$71),$F122,0)+IF(OR($J122=V$68,$J122=V$69,$J122=V$70,$J122=V$71),$L122,0)+IF(OR($P122=V$68,$P122=V$69,$P122=V$70,$P122=V$71),$R122,0)</f>
        <v>0</v>
      </c>
      <c r="W122" s="179" t="n">
        <f aca="false">IF(OR($D122=W$68,$D122=W$69,$D122=W$70,$D122=W$71),$F122,0)+IF(OR($J122=W$68,$J122=W$69,$J122=W$70,$J122=W$71),$L122,0)+IF(OR($P122=W$68,$P122=W$69,$P122=W$70,$P122=W$71),$R122,0)</f>
        <v>0</v>
      </c>
      <c r="X122" s="179" t="n">
        <f aca="false">IF(OR($D122=X$68,$D122=X$69,$D122=X$70,$D122=X$71),$F122,0)+IF(OR($J122=X$68,$J122=X$69,$J122=X$70,$J122=X$71),$L122,0)+IF(OR($P122=X$68,$P122=X$69,$P122=X$70,$P122=X$71),$R122,0)</f>
        <v>0</v>
      </c>
      <c r="Y122" s="179" t="n">
        <f aca="false">IF(OR($D122=Y$68,$D122=Y$69,$D122=Y$70,$D122=Y$71),$F122,0)+IF(OR($J122=Y$68,$J122=Y$69,$J122=Y$70,$J122=Y$71),$L122,0)+IF(OR($P122=Y$68,$P122=Y$69,$P122=Y$70,$P122=Y$71),$R122,0)</f>
        <v>0</v>
      </c>
      <c r="Z122" s="179" t="n">
        <f aca="false">IF(OR($D122=Z$68,$D122=Z$69,$D122=Z$70,$D122=Z$71),$F122,0)+IF(OR($J122=Z$68,$J122=Z$69,$J122=Z$70,$J122=Z$71),$L122,0)+IF(OR($P122=Z$68,$P122=Z$69,$P122=Z$70,$P122=Z$71),$R122,0)</f>
        <v>0</v>
      </c>
      <c r="AA122" s="164"/>
    </row>
    <row r="123" customFormat="false" ht="12.75" hidden="false" customHeight="false" outlineLevel="0" collapsed="false">
      <c r="A123" s="164"/>
      <c r="B123" s="175" t="str">
        <f aca="false">IF(D123=0,"",INDEX('Team Declaration'!$C$22:$BE$33,MATCH(A120,'Team Declaration'!$B$22:$B$33,0),MATCH(D123,'Team Declaration'!$C$20:$BE$20,0)))</f>
        <v>Jacqui Lane</v>
      </c>
      <c r="C123" s="176" t="str">
        <f aca="false">IF(D123=0,"",INDEX('Team Declaration'!$C$20:$BF$34,15,MATCH(D123,'Team Declaration'!$C$20:$BF$20,0)))</f>
        <v>ERAC</v>
      </c>
      <c r="D123" s="134" t="s">
        <v>80</v>
      </c>
      <c r="E123" s="135" t="n">
        <v>7.23</v>
      </c>
      <c r="F123" s="170" t="n">
        <f aca="false">$S123</f>
        <v>4</v>
      </c>
      <c r="G123" s="164"/>
      <c r="H123" s="175" t="str">
        <f aca="false">IF(J123=0,"",INDEX('Team Declaration'!$C$22:$BE$33,MATCH(G120,'Team Declaration'!$B$22:$B$33,0),MATCH(J123,'Team Declaration'!$C$20:$BE$20,0)))</f>
        <v/>
      </c>
      <c r="I123" s="176" t="str">
        <f aca="false">IF(J123=0,"",INDEX('Team Declaration'!$C$20:$BF$34,15,MATCH(J123,'Team Declaration'!$C$20:$BF$20,0)))</f>
        <v/>
      </c>
      <c r="J123" s="134"/>
      <c r="K123" s="135"/>
      <c r="L123" s="170" t="n">
        <f aca="false">$S123</f>
        <v>4</v>
      </c>
      <c r="M123" s="180"/>
      <c r="N123" s="191"/>
      <c r="O123" s="191"/>
      <c r="P123" s="189"/>
      <c r="Q123" s="190"/>
      <c r="R123" s="170"/>
      <c r="S123" s="164" t="n">
        <v>4</v>
      </c>
      <c r="T123" s="179" t="n">
        <f aca="false">IF(OR($D123=T$68,$D123=T$69,$D123=T$70,$D123=T$71),$F123,0)+IF(OR($J123=T$68,$J123=T$69,$J123=T$70,$J123=T$71),$L123,0)+IF(OR($P123=T$68,$P123=T$69,$P123=T$70,$P123=T$71),$R123,0)</f>
        <v>0</v>
      </c>
      <c r="U123" s="179" t="n">
        <f aca="false">IF(OR($D123=U$68,$D123=U$69,$D123=U$70,$D123=U$71),$F123,0)+IF(OR($J123=U$68,$J123=U$69,$J123=U$70,$J123=U$71),$L123,0)+IF(OR($P123=U$68,$P123=U$69,$P123=U$70,$P123=U$71),$R123,0)</f>
        <v>0</v>
      </c>
      <c r="V123" s="179" t="n">
        <f aca="false">IF(OR($D123=V$68,$D123=V$69,$D123=V$70,$D123=V$71),$F123,0)+IF(OR($J123=V$68,$J123=V$69,$J123=V$70,$J123=V$71),$L123,0)+IF(OR($P123=V$68,$P123=V$69,$P123=V$70,$P123=V$71),$R123,0)</f>
        <v>4</v>
      </c>
      <c r="W123" s="179" t="n">
        <f aca="false">IF(OR($D123=W$68,$D123=W$69,$D123=W$70,$D123=W$71),$F123,0)+IF(OR($J123=W$68,$J123=W$69,$J123=W$70,$J123=W$71),$L123,0)+IF(OR($P123=W$68,$P123=W$69,$P123=W$70,$P123=W$71),$R123,0)</f>
        <v>0</v>
      </c>
      <c r="X123" s="179" t="n">
        <f aca="false">IF(OR($D123=X$68,$D123=X$69,$D123=X$70,$D123=X$71),$F123,0)+IF(OR($J123=X$68,$J123=X$69,$J123=X$70,$J123=X$71),$L123,0)+IF(OR($P123=X$68,$P123=X$69,$P123=X$70,$P123=X$71),$R123,0)</f>
        <v>0</v>
      </c>
      <c r="Y123" s="179" t="n">
        <f aca="false">IF(OR($D123=Y$68,$D123=Y$69,$D123=Y$70,$D123=Y$71),$F123,0)+IF(OR($J123=Y$68,$J123=Y$69,$J123=Y$70,$J123=Y$71),$L123,0)+IF(OR($P123=Y$68,$P123=Y$69,$P123=Y$70,$P123=Y$71),$R123,0)</f>
        <v>0</v>
      </c>
      <c r="Z123" s="179" t="n">
        <f aca="false">IF(OR($D123=Z$68,$D123=Z$69,$D123=Z$70,$D123=Z$71),$F123,0)+IF(OR($J123=Z$68,$J123=Z$69,$J123=Z$70,$J123=Z$71),$L123,0)+IF(OR($P123=Z$68,$P123=Z$69,$P123=Z$70,$P123=Z$71),$R123,0)</f>
        <v>0</v>
      </c>
      <c r="AA123" s="164"/>
    </row>
    <row r="124" customFormat="false" ht="12.75" hidden="false" customHeight="false" outlineLevel="0" collapsed="false">
      <c r="A124" s="164"/>
      <c r="B124" s="175" t="str">
        <f aca="false">IF(D124=0,"",INDEX('Team Declaration'!$C$22:$BE$33,MATCH(A120,'Team Declaration'!$B$22:$B$33,0),MATCH(D124,'Team Declaration'!$C$20:$BE$20,0)))</f>
        <v/>
      </c>
      <c r="C124" s="176" t="str">
        <f aca="false">IF(D124=0,"",INDEX('Team Declaration'!$C$20:$BF$34,15,MATCH(D124,'Team Declaration'!$C$20:$BF$20,0)))</f>
        <v/>
      </c>
      <c r="D124" s="134"/>
      <c r="E124" s="135"/>
      <c r="F124" s="170" t="n">
        <f aca="false">$S124</f>
        <v>3</v>
      </c>
      <c r="G124" s="164"/>
      <c r="H124" s="175" t="str">
        <f aca="false">IF(J124=0,"",INDEX('Team Declaration'!$C$22:$BE$33,MATCH(G120,'Team Declaration'!$B$22:$B$33,0),MATCH(J124,'Team Declaration'!$C$20:$BE$20,0)))</f>
        <v/>
      </c>
      <c r="I124" s="176" t="str">
        <f aca="false">IF(J124=0,"",INDEX('Team Declaration'!$C$20:$BF$34,15,MATCH(J124,'Team Declaration'!$C$20:$BF$20,0)))</f>
        <v/>
      </c>
      <c r="J124" s="134"/>
      <c r="K124" s="135"/>
      <c r="L124" s="170" t="n">
        <f aca="false">$S124</f>
        <v>3</v>
      </c>
      <c r="M124" s="180"/>
      <c r="N124" s="191"/>
      <c r="O124" s="191"/>
      <c r="P124" s="192"/>
      <c r="Q124" s="193"/>
      <c r="R124" s="170"/>
      <c r="S124" s="164" t="n">
        <v>3</v>
      </c>
      <c r="T124" s="179" t="n">
        <f aca="false">IF(OR($D124=T$68,$D124=T$69,$D124=T$70,$D124=T$71),$F124,0)+IF(OR($J124=T$68,$J124=T$69,$J124=T$70,$J124=T$71),$L124,0)+IF(OR($P124=T$68,$P124=T$69,$P124=T$70,$P124=T$71),$R124,0)</f>
        <v>0</v>
      </c>
      <c r="U124" s="179" t="n">
        <f aca="false">IF(OR($D124=U$68,$D124=U$69,$D124=U$70,$D124=U$71),$F124,0)+IF(OR($J124=U$68,$J124=U$69,$J124=U$70,$J124=U$71),$L124,0)+IF(OR($P124=U$68,$P124=U$69,$P124=U$70,$P124=U$71),$R124,0)</f>
        <v>0</v>
      </c>
      <c r="V124" s="179" t="n">
        <f aca="false">IF(OR($D124=V$68,$D124=V$69,$D124=V$70,$D124=V$71),$F124,0)+IF(OR($J124=V$68,$J124=V$69,$J124=V$70,$J124=V$71),$L124,0)+IF(OR($P124=V$68,$P124=V$69,$P124=V$70,$P124=V$71),$R124,0)</f>
        <v>0</v>
      </c>
      <c r="W124" s="179" t="n">
        <f aca="false">IF(OR($D124=W$68,$D124=W$69,$D124=W$70,$D124=W$71),$F124,0)+IF(OR($J124=W$68,$J124=W$69,$J124=W$70,$J124=W$71),$L124,0)+IF(OR($P124=W$68,$P124=W$69,$P124=W$70,$P124=W$71),$R124,0)</f>
        <v>0</v>
      </c>
      <c r="X124" s="179" t="n">
        <f aca="false">IF(OR($D124=X$68,$D124=X$69,$D124=X$70,$D124=X$71),$F124,0)+IF(OR($J124=X$68,$J124=X$69,$J124=X$70,$J124=X$71),$L124,0)+IF(OR($P124=X$68,$P124=X$69,$P124=X$70,$P124=X$71),$R124,0)</f>
        <v>0</v>
      </c>
      <c r="Y124" s="179" t="n">
        <f aca="false">IF(OR($D124=Y$68,$D124=Y$69,$D124=Y$70,$D124=Y$71),$F124,0)+IF(OR($J124=Y$68,$J124=Y$69,$J124=Y$70,$J124=Y$71),$L124,0)+IF(OR($P124=Y$68,$P124=Y$69,$P124=Y$70,$P124=Y$71),$R124,0)</f>
        <v>0</v>
      </c>
      <c r="Z124" s="179" t="n">
        <f aca="false">IF(OR($D124=Z$68,$D124=Z$69,$D124=Z$70,$D124=Z$71),$F124,0)+IF(OR($J124=Z$68,$J124=Z$69,$J124=Z$70,$J124=Z$71),$L124,0)+IF(OR($P124=Z$68,$P124=Z$69,$P124=Z$70,$P124=Z$71),$R124,0)</f>
        <v>0</v>
      </c>
      <c r="AA124" s="164"/>
    </row>
    <row r="125" customFormat="false" ht="12.75" hidden="false" customHeight="false" outlineLevel="0" collapsed="false">
      <c r="A125" s="164"/>
      <c r="B125" s="175" t="str">
        <f aca="false">IF(D125=0,"",INDEX('Team Declaration'!$C$22:$BE$33,MATCH(A120,'Team Declaration'!$B$22:$B$33,0),MATCH(D125,'Team Declaration'!$C$20:$BE$20,0)))</f>
        <v/>
      </c>
      <c r="C125" s="176" t="str">
        <f aca="false">IF(D125=0,"",INDEX('Team Declaration'!$C$20:$BF$34,15,MATCH(D125,'Team Declaration'!$C$20:$BF$20,0)))</f>
        <v/>
      </c>
      <c r="D125" s="134"/>
      <c r="E125" s="135"/>
      <c r="F125" s="170" t="n">
        <f aca="false">$S125</f>
        <v>2</v>
      </c>
      <c r="G125" s="164"/>
      <c r="H125" s="175" t="str">
        <f aca="false">IF(J125=0,"",INDEX('Team Declaration'!$C$22:$BE$33,MATCH(G120,'Team Declaration'!$B$22:$B$33,0),MATCH(J125,'Team Declaration'!$C$20:$BE$20,0)))</f>
        <v/>
      </c>
      <c r="I125" s="176" t="str">
        <f aca="false">IF(J125=0,"",INDEX('Team Declaration'!$C$20:$BF$34,15,MATCH(J125,'Team Declaration'!$C$20:$BF$20,0)))</f>
        <v/>
      </c>
      <c r="J125" s="134"/>
      <c r="K125" s="135"/>
      <c r="L125" s="170" t="n">
        <f aca="false">$S125</f>
        <v>2</v>
      </c>
      <c r="M125" s="164"/>
      <c r="N125" s="168"/>
      <c r="O125" s="168"/>
      <c r="P125" s="164"/>
      <c r="Q125" s="164"/>
      <c r="R125" s="170"/>
      <c r="S125" s="164" t="n">
        <v>2</v>
      </c>
      <c r="T125" s="179" t="n">
        <f aca="false">IF(OR($D125=T$68,$D125=T$69,$D125=T$70,$D125=T$71),$F125,0)+IF(OR($J125=T$68,$J125=T$69,$J125=T$70,$J125=T$71),$L125,0)+IF(OR($P125=T$68,$P125=T$69,$P125=T$70,$P125=T$71),$R125,0)</f>
        <v>0</v>
      </c>
      <c r="U125" s="179" t="n">
        <f aca="false">IF(OR($D125=U$68,$D125=U$69,$D125=U$70,$D125=U$71),$F125,0)+IF(OR($J125=U$68,$J125=U$69,$J125=U$70,$J125=U$71),$L125,0)+IF(OR($P125=U$68,$P125=U$69,$P125=U$70,$P125=U$71),$R125,0)</f>
        <v>0</v>
      </c>
      <c r="V125" s="179" t="n">
        <f aca="false">IF(OR($D125=V$68,$D125=V$69,$D125=V$70,$D125=V$71),$F125,0)+IF(OR($J125=V$68,$J125=V$69,$J125=V$70,$J125=V$71),$L125,0)+IF(OR($P125=V$68,$P125=V$69,$P125=V$70,$P125=V$71),$R125,0)</f>
        <v>0</v>
      </c>
      <c r="W125" s="179" t="n">
        <f aca="false">IF(OR($D125=W$68,$D125=W$69,$D125=W$70,$D125=W$71),$F125,0)+IF(OR($J125=W$68,$J125=W$69,$J125=W$70,$J125=W$71),$L125,0)+IF(OR($P125=W$68,$P125=W$69,$P125=W$70,$P125=W$71),$R125,0)</f>
        <v>0</v>
      </c>
      <c r="X125" s="179" t="n">
        <f aca="false">IF(OR($D125=X$68,$D125=X$69,$D125=X$70,$D125=X$71),$F125,0)+IF(OR($J125=X$68,$J125=X$69,$J125=X$70,$J125=X$71),$L125,0)+IF(OR($P125=X$68,$P125=X$69,$P125=X$70,$P125=X$71),$R125,0)</f>
        <v>0</v>
      </c>
      <c r="Y125" s="179" t="n">
        <f aca="false">IF(OR($D125=Y$68,$D125=Y$69,$D125=Y$70,$D125=Y$71),$F125,0)+IF(OR($J125=Y$68,$J125=Y$69,$J125=Y$70,$J125=Y$71),$L125,0)+IF(OR($P125=Y$68,$P125=Y$69,$P125=Y$70,$P125=Y$71),$R125,0)</f>
        <v>0</v>
      </c>
      <c r="Z125" s="179" t="n">
        <f aca="false">IF(OR($D125=Z$68,$D125=Z$69,$D125=Z$70,$D125=Z$71),$F125,0)+IF(OR($J125=Z$68,$J125=Z$69,$J125=Z$70,$J125=Z$71),$L125,0)+IF(OR($P125=Z$68,$P125=Z$69,$P125=Z$70,$P125=Z$71),$R125,0)</f>
        <v>0</v>
      </c>
      <c r="AA125" s="164"/>
    </row>
    <row r="126" customFormat="false" ht="12.75" hidden="false" customHeight="false" outlineLevel="0" collapsed="false">
      <c r="A126" s="164"/>
      <c r="B126" s="175" t="str">
        <f aca="false">IF(D126=0,"",INDEX('Team Declaration'!$C$22:$BE$33,MATCH(A120,'Team Declaration'!$B$22:$B$33,0),MATCH(D126,'Team Declaration'!$C$20:$BE$20,0)))</f>
        <v/>
      </c>
      <c r="C126" s="176" t="str">
        <f aca="false">IF(D126=0,"",INDEX('Team Declaration'!$C$20:$BF$34,15,MATCH(D126,'Team Declaration'!$C$20:$BF$20,0)))</f>
        <v/>
      </c>
      <c r="D126" s="134"/>
      <c r="E126" s="135"/>
      <c r="F126" s="170" t="n">
        <f aca="false">$S126</f>
        <v>1</v>
      </c>
      <c r="G126" s="164"/>
      <c r="H126" s="175" t="str">
        <f aca="false">IF(J126=0,"",INDEX('Team Declaration'!$C$22:$BE$33,MATCH(G120,'Team Declaration'!$B$22:$B$33,0),MATCH(J126,'Team Declaration'!$C$20:$BE$20,0)))</f>
        <v/>
      </c>
      <c r="I126" s="176" t="str">
        <f aca="false">IF(J126=0,"",INDEX('Team Declaration'!$C$20:$BF$34,15,MATCH(J126,'Team Declaration'!$C$20:$BF$20,0)))</f>
        <v/>
      </c>
      <c r="J126" s="134"/>
      <c r="K126" s="135"/>
      <c r="L126" s="170" t="n">
        <f aca="false">$S126</f>
        <v>1</v>
      </c>
      <c r="M126" s="164"/>
      <c r="N126" s="168"/>
      <c r="O126" s="168"/>
      <c r="P126" s="164"/>
      <c r="Q126" s="164"/>
      <c r="R126" s="170"/>
      <c r="S126" s="164" t="n">
        <v>1</v>
      </c>
      <c r="T126" s="179" t="n">
        <f aca="false">IF(OR($D126=T$68,$D126=T$69,$D126=T$70,$D126=T$71),$F126,0)+IF(OR($J126=T$68,$J126=T$69,$J126=T$70,$J126=T$71),$L126,0)+IF(OR($P126=T$68,$P126=T$69,$P126=T$70,$P126=T$71),$R126,0)</f>
        <v>0</v>
      </c>
      <c r="U126" s="179" t="n">
        <f aca="false">IF(OR($D126=U$68,$D126=U$69,$D126=U$70,$D126=U$71),$F126,0)+IF(OR($J126=U$68,$J126=U$69,$J126=U$70,$J126=U$71),$L126,0)+IF(OR($P126=U$68,$P126=U$69,$P126=U$70,$P126=U$71),$R126,0)</f>
        <v>0</v>
      </c>
      <c r="V126" s="179" t="n">
        <f aca="false">IF(OR($D126=V$68,$D126=V$69,$D126=V$70,$D126=V$71),$F126,0)+IF(OR($J126=V$68,$J126=V$69,$J126=V$70,$J126=V$71),$L126,0)+IF(OR($P126=V$68,$P126=V$69,$P126=V$70,$P126=V$71),$R126,0)</f>
        <v>0</v>
      </c>
      <c r="W126" s="179" t="n">
        <f aca="false">IF(OR($D126=W$68,$D126=W$69,$D126=W$70,$D126=W$71),$F126,0)+IF(OR($J126=W$68,$J126=W$69,$J126=W$70,$J126=W$71),$L126,0)+IF(OR($P126=W$68,$P126=W$69,$P126=W$70,$P126=W$71),$R126,0)</f>
        <v>0</v>
      </c>
      <c r="X126" s="179" t="n">
        <f aca="false">IF(OR($D126=X$68,$D126=X$69,$D126=X$70,$D126=X$71),$F126,0)+IF(OR($J126=X$68,$J126=X$69,$J126=X$70,$J126=X$71),$L126,0)+IF(OR($P126=X$68,$P126=X$69,$P126=X$70,$P126=X$71),$R126,0)</f>
        <v>0</v>
      </c>
      <c r="Y126" s="179" t="n">
        <f aca="false">IF(OR($D126=Y$68,$D126=Y$69,$D126=Y$70,$D126=Y$71),$F126,0)+IF(OR($J126=Y$68,$J126=Y$69,$J126=Y$70,$J126=Y$71),$L126,0)+IF(OR($P126=Y$68,$P126=Y$69,$P126=Y$70,$P126=Y$71),$R126,0)</f>
        <v>0</v>
      </c>
      <c r="Z126" s="179" t="n">
        <f aca="false">IF(OR($D126=Z$68,$D126=Z$69,$D126=Z$70,$D126=Z$71),$F126,0)+IF(OR($J126=Z$68,$J126=Z$69,$J126=Z$70,$J126=Z$71),$L126,0)+IF(OR($P126=Z$68,$P126=Z$69,$P126=Z$70,$P126=Z$71),$R126,0)</f>
        <v>0</v>
      </c>
      <c r="AA126" s="164"/>
    </row>
    <row r="127" customFormat="false" ht="12.75" hidden="false" customHeight="false" outlineLevel="0" collapsed="false">
      <c r="A127" s="167" t="str">
        <f aca="false">'Team Declaration'!$B24</f>
        <v>Hammer</v>
      </c>
      <c r="B127" s="194"/>
      <c r="C127" s="169" t="s">
        <v>11</v>
      </c>
      <c r="D127" s="165"/>
      <c r="E127" s="169"/>
      <c r="F127" s="170" t="n">
        <f aca="false">$S127</f>
        <v>0</v>
      </c>
      <c r="G127" s="167" t="str">
        <f aca="false">'Team Declaration'!$B24</f>
        <v>Hammer</v>
      </c>
      <c r="H127" s="164"/>
      <c r="I127" s="169" t="s">
        <v>26</v>
      </c>
      <c r="J127" s="165"/>
      <c r="K127" s="169"/>
      <c r="L127" s="170" t="n">
        <f aca="false">$S127</f>
        <v>0</v>
      </c>
      <c r="M127" s="195" t="s">
        <v>155</v>
      </c>
      <c r="N127" s="168"/>
      <c r="O127" s="168"/>
      <c r="P127" s="196" t="s">
        <v>156</v>
      </c>
      <c r="Q127" s="197" t="s">
        <v>157</v>
      </c>
      <c r="R127" s="170" t="n">
        <f aca="false">$S128</f>
        <v>6</v>
      </c>
      <c r="S127" s="164"/>
      <c r="T127" s="198" t="n">
        <f aca="false">SUM(T$72:T126)+SUM(T128:T133)</f>
        <v>11.000001</v>
      </c>
      <c r="U127" s="199" t="n">
        <f aca="false">SUM(U$72:U126)+SUM(U128:U133)</f>
        <v>105.000002</v>
      </c>
      <c r="V127" s="199" t="n">
        <f aca="false">SUM(V$72:V126)+SUM(V128:V133)</f>
        <v>97.000003</v>
      </c>
      <c r="W127" s="199" t="n">
        <f aca="false">SUM(W$72:W126)+SUM(W128:W133)</f>
        <v>4E-006</v>
      </c>
      <c r="X127" s="199" t="n">
        <f aca="false">SUM(X$72:X126)+SUM(X128:X133)</f>
        <v>86.000005</v>
      </c>
      <c r="Y127" s="199" t="n">
        <f aca="false">SUM(Y$72:Y126)+SUM(Y128:Y133)</f>
        <v>6E-006</v>
      </c>
      <c r="Z127" s="200" t="n">
        <f aca="false">SUM(Z$72:Z126)+SUM(Z128:Z133)</f>
        <v>9.000007</v>
      </c>
      <c r="AA127" s="164"/>
    </row>
    <row r="128" customFormat="false" ht="12.75" hidden="false" customHeight="false" outlineLevel="0" collapsed="false">
      <c r="A128" s="164"/>
      <c r="B128" s="175" t="str">
        <f aca="false">IF(D128=0,"",INDEX('Team Declaration'!$C$22:$BE$33,MATCH(A127,'Team Declaration'!$B$22:$B$33,0),MATCH(D128,'Team Declaration'!$C$20:$BE$20,0)))</f>
        <v>Sarah Hewitt</v>
      </c>
      <c r="C128" s="176" t="str">
        <f aca="false">IF(D128=0,"",INDEX('Team Declaration'!$C$20:$BF$34,15,MATCH(D128,'Team Declaration'!$C$20:$BF$20,0)))</f>
        <v>B&amp;H</v>
      </c>
      <c r="D128" s="134" t="s">
        <v>76</v>
      </c>
      <c r="E128" s="135" t="n">
        <v>29.77</v>
      </c>
      <c r="F128" s="170" t="n">
        <f aca="false">$S128</f>
        <v>6</v>
      </c>
      <c r="G128" s="164"/>
      <c r="H128" s="175" t="str">
        <f aca="false">IF(J128=0,"",INDEX('Team Declaration'!$C$22:$BE$33,MATCH(G127,'Team Declaration'!$B$22:$B$33,0),MATCH(J128,'Team Declaration'!$C$20:$BE$20,0)))</f>
        <v>Angela Morgan</v>
      </c>
      <c r="I128" s="176" t="str">
        <f aca="false">IF(J128=0,"",INDEX('Team Declaration'!$C$20:$BF$34,15,MATCH(J128,'Team Declaration'!$C$20:$BF$20,0)))</f>
        <v>ERAC</v>
      </c>
      <c r="J128" s="134" t="n">
        <v>24</v>
      </c>
      <c r="K128" s="135" t="n">
        <v>24.33</v>
      </c>
      <c r="L128" s="170" t="n">
        <f aca="false">$S128</f>
        <v>6</v>
      </c>
      <c r="M128" s="194"/>
      <c r="N128" s="168"/>
      <c r="O128" s="168" t="str">
        <f aca="false">IF(SUM(T$127:Z$127)=0,"",IF(P128="","",INDEX('Team Declaration'!$G$35:$G$41,MATCH($P128,'Team Declaration'!$J$35:$J$41,0))))</f>
        <v>Brighton &amp; Hove AC</v>
      </c>
      <c r="P128" s="169" t="n">
        <f aca="false">IF(COUNTIF(T$127:Z$127,"&gt;0.5")&gt;0,1,"")</f>
        <v>1</v>
      </c>
      <c r="Q128" s="165" t="n">
        <f aca="false">IF(SUM(T$127:Z$127)=0,"",IF(P128="","",INDEX('Team Declaration'!$I$35:$I$41,MATCH($P128,'Team Declaration'!$J$35:$J$41,0))))</f>
        <v>105.000002</v>
      </c>
      <c r="R128" s="170" t="n">
        <f aca="false">$S129</f>
        <v>5</v>
      </c>
      <c r="S128" s="164" t="n">
        <v>6</v>
      </c>
      <c r="T128" s="164" t="n">
        <f aca="false">IF(OR($D128=T$68,$D128=T$69,$D128=T$70,$D128=T$71),$F128,0)+IF(OR($J128=T$68,$J128=T$69,$J128=T$70,$J128=T$71),$L128,0)</f>
        <v>0</v>
      </c>
      <c r="U128" s="164" t="n">
        <f aca="false">IF(OR($D128=U$68,$D128=U$69,$D128=U$70,$D128=U$71),$F128,0)+IF(OR($J128=U$68,$J128=U$69,$J128=U$70,$J128=U$71),$L128,0)</f>
        <v>6</v>
      </c>
      <c r="V128" s="164" t="n">
        <f aca="false">IF(OR($D128=V$68,$D128=V$69,$D128=V$70,$D128=V$71),$F128,0)+IF(OR($J128=V$68,$J128=V$69,$J128=V$70,$J128=V$71),$L128,0)</f>
        <v>6</v>
      </c>
      <c r="W128" s="164" t="n">
        <f aca="false">IF(OR($D128=W$68,$D128=W$69,$D128=W$70,$D128=W$71),$F128,0)+IF(OR($J128=W$68,$J128=W$69,$J128=W$70,$J128=W$71),$L128,0)</f>
        <v>0</v>
      </c>
      <c r="X128" s="164" t="n">
        <f aca="false">IF(OR($D128=X$68,$D128=X$69,$D128=X$70,$D128=X$71),$F128,0)+IF(OR($J128=X$68,$J128=X$69,$J128=X$70,$J128=X$71),$L128,0)</f>
        <v>0</v>
      </c>
      <c r="Y128" s="164" t="n">
        <f aca="false">IF(OR($D128=Y$68,$D128=Y$69,$D128=Y$70,$D128=Y$71),$F128,0)+IF(OR($J128=Y$68,$J128=Y$69,$J128=Y$70,$J128=Y$71),$L128,0)</f>
        <v>0</v>
      </c>
      <c r="Z128" s="164" t="n">
        <f aca="false">IF(OR($D128=Z$68,$D128=Z$69,$D128=Z$70,$D128=Z$71),$F128,0)+IF(OR($J128=Z$68,$J128=Z$69,$J128=Z$70,$J128=Z$71),$L128,0)</f>
        <v>0</v>
      </c>
      <c r="AA128" s="164"/>
    </row>
    <row r="129" customFormat="false" ht="12.75" hidden="false" customHeight="false" outlineLevel="0" collapsed="false">
      <c r="A129" s="164"/>
      <c r="B129" s="175" t="str">
        <f aca="false">IF(D129=0,"",INDEX('Team Declaration'!$C$22:$BE$33,MATCH(A127,'Team Declaration'!$B$22:$B$33,0),MATCH(D129,'Team Declaration'!$C$20:$BE$20,0)))</f>
        <v>Sarah Hannam</v>
      </c>
      <c r="C129" s="176" t="str">
        <f aca="false">IF(D129=0,"",INDEX('Team Declaration'!$C$20:$BF$34,15,MATCH(D129,'Team Declaration'!$C$20:$BF$20,0)))</f>
        <v>ERAC</v>
      </c>
      <c r="D129" s="134" t="s">
        <v>80</v>
      </c>
      <c r="E129" s="135" t="n">
        <v>19.95</v>
      </c>
      <c r="F129" s="170" t="n">
        <f aca="false">$S129</f>
        <v>5</v>
      </c>
      <c r="G129" s="164"/>
      <c r="H129" s="175" t="str">
        <f aca="false">IF(J129=0,"",INDEX('Team Declaration'!$C$22:$BE$33,MATCH(G127,'Team Declaration'!$B$22:$B$33,0),MATCH(J129,'Team Declaration'!$C$20:$BE$20,0)))</f>
        <v>Jenny Denyer</v>
      </c>
      <c r="I129" s="176" t="str">
        <f aca="false">IF(J129=0,"",INDEX('Team Declaration'!$C$20:$BF$34,15,MATCH(J129,'Team Declaration'!$C$20:$BF$20,0)))</f>
        <v>HHH</v>
      </c>
      <c r="J129" s="134" t="n">
        <v>27</v>
      </c>
      <c r="K129" s="135" t="n">
        <v>22.12</v>
      </c>
      <c r="L129" s="170" t="n">
        <f aca="false">$S129</f>
        <v>5</v>
      </c>
      <c r="M129" s="194"/>
      <c r="N129" s="168"/>
      <c r="O129" s="168" t="str">
        <f aca="false">IF(SUM(T$127:Z$127)=0,"",IF(P129="","",INDEX('Team Declaration'!$G$35:$G$41,MATCH($P129,'Team Declaration'!$J$35:$J$41,0))))</f>
        <v>Eastbourne Rovers AC</v>
      </c>
      <c r="P129" s="169" t="n">
        <f aca="false">IF(COUNTIF(T$127:Z$127,"&gt;0.5")&gt;2,2,"")</f>
        <v>2</v>
      </c>
      <c r="Q129" s="165" t="n">
        <f aca="false">IF(SUM(T$127:Z$127)=0,"",IF(P129="","",INDEX('Team Declaration'!$I$35:$I$41,MATCH($P129,'Team Declaration'!$J$35:$J$41,0))))</f>
        <v>97.000003</v>
      </c>
      <c r="R129" s="170" t="n">
        <f aca="false">$S130</f>
        <v>4</v>
      </c>
      <c r="S129" s="164" t="n">
        <v>5</v>
      </c>
      <c r="T129" s="164" t="n">
        <f aca="false">IF(OR($D129=T$68,$D129=T$69,$D129=T$70,$D129=T$71),$F129,0)+IF(OR($J129=T$68,$J129=T$69,$J129=T$70,$J129=T$71),$L129,0)</f>
        <v>0</v>
      </c>
      <c r="U129" s="164" t="n">
        <f aca="false">IF(OR($D129=U$68,$D129=U$69,$D129=U$70,$D129=U$71),$F129,0)+IF(OR($J129=U$68,$J129=U$69,$J129=U$70,$J129=U$71),$L129,0)</f>
        <v>0</v>
      </c>
      <c r="V129" s="164" t="n">
        <f aca="false">IF(OR($D129=V$68,$D129=V$69,$D129=V$70,$D129=V$71),$F129,0)+IF(OR($J129=V$68,$J129=V$69,$J129=V$70,$J129=V$71),$L129,0)</f>
        <v>5</v>
      </c>
      <c r="W129" s="164" t="n">
        <f aca="false">IF(OR($D129=W$68,$D129=W$69,$D129=W$70,$D129=W$71),$F129,0)+IF(OR($J129=W$68,$J129=W$69,$J129=W$70,$J129=W$71),$L129,0)</f>
        <v>0</v>
      </c>
      <c r="X129" s="164" t="n">
        <f aca="false">IF(OR($D129=X$68,$D129=X$69,$D129=X$70,$D129=X$71),$F129,0)+IF(OR($J129=X$68,$J129=X$69,$J129=X$70,$J129=X$71),$L129,0)</f>
        <v>5</v>
      </c>
      <c r="Y129" s="164" t="n">
        <f aca="false">IF(OR($D129=Y$68,$D129=Y$69,$D129=Y$70,$D129=Y$71),$F129,0)+IF(OR($J129=Y$68,$J129=Y$69,$J129=Y$70,$J129=Y$71),$L129,0)</f>
        <v>0</v>
      </c>
      <c r="Z129" s="164" t="n">
        <f aca="false">IF(OR($D129=Z$68,$D129=Z$69,$D129=Z$70,$D129=Z$71),$F129,0)+IF(OR($J129=Z$68,$J129=Z$69,$J129=Z$70,$J129=Z$71),$L129,0)</f>
        <v>0</v>
      </c>
      <c r="AA129" s="164"/>
    </row>
    <row r="130" customFormat="false" ht="12.75" hidden="false" customHeight="false" outlineLevel="0" collapsed="false">
      <c r="A130" s="164"/>
      <c r="B130" s="175" t="str">
        <f aca="false">IF(D130=0,"",INDEX('Team Declaration'!$C$22:$BE$33,MATCH(A127,'Team Declaration'!$B$22:$B$33,0),MATCH(D130,'Team Declaration'!$C$20:$BE$20,0)))</f>
        <v>Abigail Redd</v>
      </c>
      <c r="C130" s="176" t="str">
        <f aca="false">IF(D130=0,"",INDEX('Team Declaration'!$C$20:$BF$34,15,MATCH(D130,'Team Declaration'!$C$20:$BF$20,0)))</f>
        <v>HHH</v>
      </c>
      <c r="D130" s="134" t="s">
        <v>84</v>
      </c>
      <c r="E130" s="135" t="n">
        <v>7.69</v>
      </c>
      <c r="F130" s="170" t="n">
        <f aca="false">$S130</f>
        <v>4</v>
      </c>
      <c r="G130" s="164"/>
      <c r="H130" s="175" t="str">
        <f aca="false">IF(J130=0,"",INDEX('Team Declaration'!$C$22:$BE$33,MATCH(G127,'Team Declaration'!$B$22:$B$33,0),MATCH(J130,'Team Declaration'!$C$20:$BE$20,0)))</f>
        <v>Tracey Brockbank</v>
      </c>
      <c r="I130" s="176" t="str">
        <f aca="false">IF(J130=0,"",INDEX('Team Declaration'!$C$20:$BF$34,15,MATCH(J130,'Team Declaration'!$C$20:$BF$20,0)))</f>
        <v>B&amp;H</v>
      </c>
      <c r="J130" s="134" t="n">
        <v>21</v>
      </c>
      <c r="K130" s="135" t="n">
        <v>19.42</v>
      </c>
      <c r="L130" s="170" t="n">
        <f aca="false">$S130</f>
        <v>4</v>
      </c>
      <c r="M130" s="194"/>
      <c r="N130" s="168"/>
      <c r="O130" s="168" t="str">
        <f aca="false">IF(SUM(T$127:Z$127)=0,"",IF(P130="","",INDEX('Team Declaration'!$G$35:$G$41,MATCH($P130,'Team Declaration'!$J$35:$J$41,0))))</f>
        <v>Haywards Heath &amp; Lewes</v>
      </c>
      <c r="P130" s="169" t="n">
        <f aca="false">IF(COUNTIF(T$127:Z$127,"&gt;0.5")&gt;2,3,"")</f>
        <v>3</v>
      </c>
      <c r="Q130" s="165" t="n">
        <f aca="false">IF(SUM(T$127:Z$127)=0,"",IF(P130="","",INDEX('Team Declaration'!$I$35:$I$41,MATCH($P130,'Team Declaration'!$J$35:$J$41,0))))</f>
        <v>86.000005</v>
      </c>
      <c r="R130" s="170" t="n">
        <f aca="false">$S131</f>
        <v>3</v>
      </c>
      <c r="S130" s="164" t="n">
        <v>4</v>
      </c>
      <c r="T130" s="164" t="n">
        <f aca="false">IF(OR($D130=T$68,$D130=T$69,$D130=T$70,$D130=T$71),$F130,0)+IF(OR($J130=T$68,$J130=T$69,$J130=T$70,$J130=T$71),$L130,0)</f>
        <v>0</v>
      </c>
      <c r="U130" s="164" t="n">
        <f aca="false">IF(OR($D130=U$68,$D130=U$69,$D130=U$70,$D130=U$71),$F130,0)+IF(OR($J130=U$68,$J130=U$69,$J130=U$70,$J130=U$71),$L130,0)</f>
        <v>4</v>
      </c>
      <c r="V130" s="164" t="n">
        <f aca="false">IF(OR($D130=V$68,$D130=V$69,$D130=V$70,$D130=V$71),$F130,0)+IF(OR($J130=V$68,$J130=V$69,$J130=V$70,$J130=V$71),$L130,0)</f>
        <v>0</v>
      </c>
      <c r="W130" s="164" t="n">
        <f aca="false">IF(OR($D130=W$68,$D130=W$69,$D130=W$70,$D130=W$71),$F130,0)+IF(OR($J130=W$68,$J130=W$69,$J130=W$70,$J130=W$71),$L130,0)</f>
        <v>0</v>
      </c>
      <c r="X130" s="164" t="n">
        <f aca="false">IF(OR($D130=X$68,$D130=X$69,$D130=X$70,$D130=X$71),$F130,0)+IF(OR($J130=X$68,$J130=X$69,$J130=X$70,$J130=X$71),$L130,0)</f>
        <v>4</v>
      </c>
      <c r="Y130" s="164" t="n">
        <f aca="false">IF(OR($D130=Y$68,$D130=Y$69,$D130=Y$70,$D130=Y$71),$F130,0)+IF(OR($J130=Y$68,$J130=Y$69,$J130=Y$70,$J130=Y$71),$L130,0)</f>
        <v>0</v>
      </c>
      <c r="Z130" s="164" t="n">
        <f aca="false">IF(OR($D130=Z$68,$D130=Z$69,$D130=Z$70,$D130=Z$71),$F130,0)+IF(OR($J130=Z$68,$J130=Z$69,$J130=Z$70,$J130=Z$71),$L130,0)</f>
        <v>0</v>
      </c>
      <c r="AA130" s="164"/>
    </row>
    <row r="131" customFormat="false" ht="12.8" hidden="false" customHeight="false" outlineLevel="0" collapsed="false">
      <c r="A131" s="164"/>
      <c r="B131" s="175" t="str">
        <f aca="false">IF(D131=0,"",INDEX('Team Declaration'!$C$22:$BE$33,MATCH(A127,'Team Declaration'!$B$22:$B$33,0),MATCH(D131,'Team Declaration'!$C$20:$BE$20,0)))</f>
        <v/>
      </c>
      <c r="C131" s="176" t="str">
        <f aca="false">IF(D131=0,"",INDEX('Team Declaration'!$C$20:$BF$34,15,MATCH(D131,'Team Declaration'!$C$20:$BF$20,0)))</f>
        <v/>
      </c>
      <c r="D131" s="134"/>
      <c r="E131" s="135"/>
      <c r="F131" s="170" t="n">
        <f aca="false">$S131</f>
        <v>3</v>
      </c>
      <c r="G131" s="164"/>
      <c r="H131" s="175" t="str">
        <f aca="false">IF(J131=0,"",INDEX('Team Declaration'!$C$22:$BE$33,MATCH(G127,'Team Declaration'!$B$22:$B$33,0),MATCH(J131,'Team Declaration'!$C$20:$BE$20,0)))</f>
        <v/>
      </c>
      <c r="I131" s="176" t="str">
        <f aca="false">IF(J131=0,"",INDEX('Team Declaration'!$C$20:$BF$34,15,MATCH(J131,'Team Declaration'!$C$20:$BF$20,0)))</f>
        <v/>
      </c>
      <c r="J131" s="134"/>
      <c r="K131" s="135"/>
      <c r="L131" s="170" t="n">
        <f aca="false">$S131</f>
        <v>3</v>
      </c>
      <c r="M131" s="194"/>
      <c r="N131" s="168"/>
      <c r="O131" s="168" t="str">
        <f aca="false">IF(SUM(T$127:Z$127)=0,"",IF(P131="","",INDEX('Team Declaration'!$G$35:$G$41,MATCH($P131,'Team Declaration'!$J$35:$J$41,0))))</f>
        <v>Arena 80</v>
      </c>
      <c r="P131" s="169" t="n">
        <f aca="false">IF(COUNTIF(T$127:Z$127,"&gt;0.5")&gt;3,4,"")</f>
        <v>4</v>
      </c>
      <c r="Q131" s="165" t="n">
        <f aca="false">IF(SUM(T$127:Z$127)=0,"",IF(P131="","",INDEX('Team Declaration'!$I$35:$I$41,MATCH($P131,'Team Declaration'!$J$35:$J$41,0))))</f>
        <v>11.000001</v>
      </c>
      <c r="R131" s="170" t="n">
        <f aca="false">$S132</f>
        <v>2</v>
      </c>
      <c r="S131" s="164" t="n">
        <v>3</v>
      </c>
      <c r="T131" s="164" t="n">
        <f aca="false">IF(OR($D131=T$68,$D131=T$69,$D131=T$70,$D131=T$71),$F131,0)+IF(OR($J131=T$68,$J131=T$69,$J131=T$70,$J131=T$71),$L131,0)</f>
        <v>0</v>
      </c>
      <c r="U131" s="164" t="n">
        <f aca="false">IF(OR($D131=U$68,$D131=U$69,$D131=U$70,$D131=U$71),$F131,0)+IF(OR($J131=U$68,$J131=U$69,$J131=U$70,$J131=U$71),$L131,0)</f>
        <v>0</v>
      </c>
      <c r="V131" s="164" t="n">
        <f aca="false">IF(OR($D131=V$68,$D131=V$69,$D131=V$70,$D131=V$71),$F131,0)+IF(OR($J131=V$68,$J131=V$69,$J131=V$70,$J131=V$71),$L131,0)</f>
        <v>0</v>
      </c>
      <c r="W131" s="164" t="n">
        <f aca="false">IF(OR($D131=W$68,$D131=W$69,$D131=W$70,$D131=W$71),$F131,0)+IF(OR($J131=W$68,$J131=W$69,$J131=W$70,$J131=W$71),$L131,0)</f>
        <v>0</v>
      </c>
      <c r="X131" s="164" t="n">
        <f aca="false">IF(OR($D131=X$68,$D131=X$69,$D131=X$70,$D131=X$71),$F131,0)+IF(OR($J131=X$68,$J131=X$69,$J131=X$70,$J131=X$71),$L131,0)</f>
        <v>0</v>
      </c>
      <c r="Y131" s="164" t="n">
        <f aca="false">IF(OR($D131=Y$68,$D131=Y$69,$D131=Y$70,$D131=Y$71),$F131,0)+IF(OR($J131=Y$68,$J131=Y$69,$J131=Y$70,$J131=Y$71),$L131,0)</f>
        <v>0</v>
      </c>
      <c r="Z131" s="164" t="n">
        <f aca="false">IF(OR($D131=Z$68,$D131=Z$69,$D131=Z$70,$D131=Z$71),$F131,0)+IF(OR($J131=Z$68,$J131=Z$69,$J131=Z$70,$J131=Z$71),$L131,0)</f>
        <v>0</v>
      </c>
      <c r="AA131" s="164"/>
    </row>
    <row r="132" customFormat="false" ht="12.75" hidden="false" customHeight="false" outlineLevel="0" collapsed="false">
      <c r="A132" s="164"/>
      <c r="B132" s="175" t="str">
        <f aca="false">IF(D132=0,"",INDEX('Team Declaration'!$C$22:$BE$33,MATCH(A127,'Team Declaration'!$B$22:$B$33,0),MATCH(D132,'Team Declaration'!$C$20:$BE$20,0)))</f>
        <v/>
      </c>
      <c r="C132" s="176" t="str">
        <f aca="false">IF(D132=0,"",INDEX('Team Declaration'!$C$20:$BF$34,15,MATCH(D132,'Team Declaration'!$C$20:$BF$20,0)))</f>
        <v/>
      </c>
      <c r="D132" s="134"/>
      <c r="E132" s="135"/>
      <c r="F132" s="170" t="n">
        <f aca="false">$S132</f>
        <v>2</v>
      </c>
      <c r="G132" s="164"/>
      <c r="H132" s="175" t="str">
        <f aca="false">IF(J132=0,"",INDEX('Team Declaration'!$C$22:$BE$33,MATCH(G127,'Team Declaration'!$B$22:$B$33,0),MATCH(J132,'Team Declaration'!$C$20:$BE$20,0)))</f>
        <v/>
      </c>
      <c r="I132" s="176" t="str">
        <f aca="false">IF(J132=0,"",INDEX('Team Declaration'!$C$20:$BF$34,15,MATCH(J132,'Team Declaration'!$C$20:$BF$20,0)))</f>
        <v/>
      </c>
      <c r="J132" s="134"/>
      <c r="K132" s="135"/>
      <c r="L132" s="170" t="n">
        <f aca="false">$S132</f>
        <v>2</v>
      </c>
      <c r="M132" s="194"/>
      <c r="N132" s="168"/>
      <c r="O132" s="168" t="str">
        <f aca="false">IF(SUM(T$127:Z$127)=0,"",IF(P132="","",INDEX('Team Declaration'!$G$35:$G$41,MATCH($P132,'Team Declaration'!$J$35:$J$41,0))))</f>
        <v>Worthing &amp; Steyning</v>
      </c>
      <c r="P132" s="169" t="n">
        <f aca="false">IF(COUNTIF(T$127:Z$127,"&gt;0.5")&gt;4,5,"")</f>
        <v>5</v>
      </c>
      <c r="Q132" s="165" t="n">
        <f aca="false">IF(SUM(T$127:Z$127)=0,"",IF(P132="","",INDEX('Team Declaration'!$I$35:$I$41,MATCH($P132,'Team Declaration'!$J$35:$J$41,0))))</f>
        <v>9.000007</v>
      </c>
      <c r="R132" s="170" t="n">
        <f aca="false">$S133</f>
        <v>1</v>
      </c>
      <c r="S132" s="164" t="n">
        <v>2</v>
      </c>
      <c r="T132" s="164" t="n">
        <f aca="false">IF(OR($D132=T$68,$D132=T$69,$D132=T$70,$D132=T$71),$F132,0)+IF(OR($J132=T$68,$J132=T$69,$J132=T$70,$J132=T$71),$L132,0)</f>
        <v>0</v>
      </c>
      <c r="U132" s="164" t="n">
        <f aca="false">IF(OR($D132=U$68,$D132=U$69,$D132=U$70,$D132=U$71),$F132,0)+IF(OR($J132=U$68,$J132=U$69,$J132=U$70,$J132=U$71),$L132,0)</f>
        <v>0</v>
      </c>
      <c r="V132" s="164" t="n">
        <f aca="false">IF(OR($D132=V$68,$D132=V$69,$D132=V$70,$D132=V$71),$F132,0)+IF(OR($J132=V$68,$J132=V$69,$J132=V$70,$J132=V$71),$L132,0)</f>
        <v>0</v>
      </c>
      <c r="W132" s="164" t="n">
        <f aca="false">IF(OR($D132=W$68,$D132=W$69,$D132=W$70,$D132=W$71),$F132,0)+IF(OR($J132=W$68,$J132=W$69,$J132=W$70,$J132=W$71),$L132,0)</f>
        <v>0</v>
      </c>
      <c r="X132" s="164" t="n">
        <f aca="false">IF(OR($D132=X$68,$D132=X$69,$D132=X$70,$D132=X$71),$F132,0)+IF(OR($J132=X$68,$J132=X$69,$J132=X$70,$J132=X$71),$L132,0)</f>
        <v>0</v>
      </c>
      <c r="Y132" s="164" t="n">
        <f aca="false">IF(OR($D132=Y$68,$D132=Y$69,$D132=Y$70,$D132=Y$71),$F132,0)+IF(OR($J132=Y$68,$J132=Y$69,$J132=Y$70,$J132=Y$71),$L132,0)</f>
        <v>0</v>
      </c>
      <c r="Z132" s="164" t="n">
        <f aca="false">IF(OR($D132=Z$68,$D132=Z$69,$D132=Z$70,$D132=Z$71),$F132,0)+IF(OR($J132=Z$68,$J132=Z$69,$J132=Z$70,$J132=Z$71),$L132,0)</f>
        <v>0</v>
      </c>
      <c r="AA132" s="164"/>
    </row>
    <row r="133" customFormat="false" ht="12.75" hidden="false" customHeight="false" outlineLevel="0" collapsed="false">
      <c r="A133" s="164"/>
      <c r="B133" s="175" t="str">
        <f aca="false">IF(D133=0,"",INDEX('Team Declaration'!$C$22:$BE$33,MATCH(A127,'Team Declaration'!$B$22:$B$33,0),MATCH(D133,'Team Declaration'!$C$20:$BE$20,0)))</f>
        <v/>
      </c>
      <c r="C133" s="176" t="str">
        <f aca="false">IF(D133=0,"",INDEX('Team Declaration'!$C$20:$BF$34,15,MATCH(D133,'Team Declaration'!$C$20:$BF$20,0)))</f>
        <v/>
      </c>
      <c r="D133" s="134"/>
      <c r="E133" s="135"/>
      <c r="F133" s="170" t="n">
        <f aca="false">$S133</f>
        <v>1</v>
      </c>
      <c r="G133" s="164"/>
      <c r="H133" s="176" t="str">
        <f aca="false">IF(J133=0,"",INDEX('Team Declaration'!$C$22:$BE$33,MATCH(G127,'Team Declaration'!$B$22:$B$33,0),MATCH(J133,'Team Declaration'!$C$20:$BE$20,0)))</f>
        <v/>
      </c>
      <c r="I133" s="176" t="str">
        <f aca="false">IF(J133=0,"",INDEX('Team Declaration'!$C$20:$BF$34,15,MATCH(J133,'Team Declaration'!$C$20:$BF$20,0)))</f>
        <v/>
      </c>
      <c r="J133" s="184"/>
      <c r="K133" s="201"/>
      <c r="L133" s="170" t="n">
        <f aca="false">$S133</f>
        <v>1</v>
      </c>
      <c r="M133" s="202"/>
      <c r="N133" s="168"/>
      <c r="O133" s="168" t="str">
        <f aca="false">IF(SUM(T$127:Z$127)=0,"",IF(P133="","",INDEX('Team Declaration'!$G$35:$G$41,MATCH($P133,'Team Declaration'!$J$35:$J$41,0))))</f>
        <v/>
      </c>
      <c r="P133" s="169" t="str">
        <f aca="false">IF(COUNTIF(T$127:Z$127,"&gt;0.5")&gt;5,6,"")</f>
        <v/>
      </c>
      <c r="Q133" s="165" t="str">
        <f aca="false">IF(SUM(T$127:Z$127)=0,"",IF(P133="","",INDEX('Team Declaration'!$I$35:$I$41,MATCH($P133,'Team Declaration'!$J$35:$J$41,0))))</f>
        <v/>
      </c>
      <c r="R133" s="170"/>
      <c r="S133" s="164" t="n">
        <v>1</v>
      </c>
      <c r="T133" s="164" t="n">
        <f aca="false">IF(OR($D133=T$68,$D133=T$69,$D133=T$70,$D133=T$71),$F133,0)+IF(OR($J133=T$68,$J133=T$69,$J133=T$70,$J133=T$71),$L133,0)</f>
        <v>0</v>
      </c>
      <c r="U133" s="164" t="n">
        <f aca="false">IF(OR($D133=U$68,$D133=U$69,$D133=U$70,$D133=U$71),$F133,0)+IF(OR($J133=U$68,$J133=U$69,$J133=U$70,$J133=U$71),$L133,0)</f>
        <v>0</v>
      </c>
      <c r="V133" s="164" t="n">
        <f aca="false">IF(OR($D133=V$68,$D133=V$69,$D133=V$70,$D133=V$71),$F133,0)+IF(OR($J133=V$68,$J133=V$69,$J133=V$70,$J133=V$71),$L133,0)</f>
        <v>0</v>
      </c>
      <c r="W133" s="164" t="n">
        <f aca="false">IF(OR($D133=W$68,$D133=W$69,$D133=W$70,$D133=W$71),$F133,0)+IF(OR($J133=W$68,$J133=W$69,$J133=W$70,$J133=W$71),$L133,0)</f>
        <v>0</v>
      </c>
      <c r="X133" s="164" t="n">
        <f aca="false">IF(OR($D133=X$68,$D133=X$69,$D133=X$70,$D133=X$71),$F133,0)+IF(OR($J133=X$68,$J133=X$69,$J133=X$70,$J133=X$71),$L133,0)</f>
        <v>0</v>
      </c>
      <c r="Y133" s="164" t="n">
        <f aca="false">IF(OR($D133=Y$68,$D133=Y$69,$D133=Y$70,$D133=Y$71),$F133,0)+IF(OR($J133=Y$68,$J133=Y$69,$J133=Y$70,$J133=Y$71),$L133,0)</f>
        <v>0</v>
      </c>
      <c r="Z133" s="164" t="n">
        <f aca="false">IF(OR($D133=Z$68,$D133=Z$69,$D133=Z$70,$D133=Z$71),$F133,0)+IF(OR($J133=Z$68,$J133=Z$69,$J133=Z$70,$J133=Z$71),$L133,0)</f>
        <v>0</v>
      </c>
      <c r="AA133" s="164"/>
    </row>
    <row r="134" customFormat="false" ht="3" hidden="false" customHeight="true" outlineLevel="0" collapsed="false">
      <c r="A134" s="164"/>
      <c r="B134" s="164"/>
      <c r="C134" s="164"/>
      <c r="D134" s="165"/>
      <c r="E134" s="168"/>
      <c r="F134" s="164"/>
      <c r="G134" s="164"/>
      <c r="H134" s="164"/>
      <c r="I134" s="164"/>
      <c r="J134" s="165"/>
      <c r="K134" s="168"/>
      <c r="L134" s="164"/>
      <c r="M134" s="164"/>
      <c r="N134" s="168"/>
      <c r="O134" s="168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</row>
  </sheetData>
  <mergeCells count="14">
    <mergeCell ref="A1:Q2"/>
    <mergeCell ref="N40:O42"/>
    <mergeCell ref="N43:O45"/>
    <mergeCell ref="N46:O48"/>
    <mergeCell ref="N49:O51"/>
    <mergeCell ref="N52:O54"/>
    <mergeCell ref="N55:O57"/>
    <mergeCell ref="A68:Q69"/>
    <mergeCell ref="N107:O109"/>
    <mergeCell ref="N110:O112"/>
    <mergeCell ref="N113:O115"/>
    <mergeCell ref="N116:O118"/>
    <mergeCell ref="N119:O121"/>
    <mergeCell ref="N122:O124"/>
  </mergeCells>
  <printOptions headings="false" gridLines="false" gridLinesSet="true" horizontalCentered="true" verticalCentered="false"/>
  <pageMargins left="0.39375" right="0.39375" top="0" bottom="0" header="0.511805555555555" footer="0.511805555555555"/>
  <pageSetup paperSize="9" scale="100" firstPageNumber="0" fitToWidth="1" fitToHeight="2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1"/>
  <sheetViews>
    <sheetView windowProtection="false" showFormulas="false" showGridLines="true" showRowColHeaders="true" showZeros="fals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03" width="1.14285714285714"/>
    <col collapsed="false" hidden="false" max="2" min="2" style="204" width="6.71428571428571"/>
    <col collapsed="false" hidden="false" max="3" min="3" style="203" width="36.4183673469388"/>
    <col collapsed="false" hidden="false" max="4" min="4" style="203" width="19.9948979591837"/>
    <col collapsed="false" hidden="false" max="5" min="5" style="203" width="8.70918367346939"/>
    <col collapsed="false" hidden="false" max="6" min="6" style="203" width="17.7091836734694"/>
    <col collapsed="false" hidden="false" max="7" min="7" style="203" width="1.28571428571429"/>
    <col collapsed="false" hidden="false" max="1025" min="8" style="203" width="9.14285714285714"/>
  </cols>
  <sheetData>
    <row r="1" customFormat="false" ht="12.75" hidden="false" customHeight="true" outlineLevel="0" collapsed="false">
      <c r="A1" s="205"/>
      <c r="B1" s="122" t="str">
        <f aca="false">CONCATENATE('Team Declaration'!A1," - ",'Team Declaration'!H1," - ",TEXT('Team Declaration'!O1,"d mmm yyyy"))</f>
        <v>Sussex Vets League - Eastbourne - 11 May 2016</v>
      </c>
      <c r="C1" s="122"/>
      <c r="D1" s="122"/>
      <c r="E1" s="122"/>
      <c r="F1" s="122"/>
      <c r="G1" s="206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5" hidden="false" customHeight="true" outlineLevel="0" collapsed="false">
      <c r="A2" s="205"/>
      <c r="B2" s="122"/>
      <c r="C2" s="122"/>
      <c r="D2" s="122"/>
      <c r="E2" s="122"/>
      <c r="F2" s="122"/>
      <c r="G2" s="206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211" customFormat="true" ht="31.5" hidden="false" customHeight="false" outlineLevel="0" collapsed="false">
      <c r="A3" s="206"/>
      <c r="B3" s="208" t="s">
        <v>174</v>
      </c>
      <c r="C3" s="209" t="s">
        <v>175</v>
      </c>
      <c r="D3" s="209" t="s">
        <v>176</v>
      </c>
      <c r="E3" s="210" t="s">
        <v>177</v>
      </c>
      <c r="F3" s="209" t="s">
        <v>178</v>
      </c>
      <c r="G3" s="206"/>
    </row>
    <row r="4" customFormat="false" ht="15" hidden="false" customHeight="false" outlineLevel="0" collapsed="false">
      <c r="A4" s="205"/>
      <c r="B4" s="212" t="n">
        <v>49</v>
      </c>
      <c r="C4" s="213" t="s">
        <v>179</v>
      </c>
      <c r="D4" s="213" t="s">
        <v>180</v>
      </c>
      <c r="E4" s="213" t="s">
        <v>181</v>
      </c>
      <c r="F4" s="213"/>
      <c r="G4" s="205"/>
    </row>
    <row r="5" customFormat="false" ht="15" hidden="false" customHeight="false" outlineLevel="0" collapsed="false">
      <c r="A5" s="205"/>
      <c r="B5" s="212" t="n">
        <v>50</v>
      </c>
      <c r="C5" s="213" t="s">
        <v>182</v>
      </c>
      <c r="D5" s="213" t="s">
        <v>2</v>
      </c>
      <c r="E5" s="213" t="s">
        <v>183</v>
      </c>
      <c r="F5" s="213"/>
      <c r="G5" s="205"/>
    </row>
    <row r="6" customFormat="false" ht="15" hidden="false" customHeight="false" outlineLevel="0" collapsed="false">
      <c r="A6" s="205"/>
      <c r="B6" s="212" t="n">
        <v>51</v>
      </c>
      <c r="C6" s="213" t="s">
        <v>40</v>
      </c>
      <c r="D6" s="213" t="s">
        <v>2</v>
      </c>
      <c r="E6" s="213" t="s">
        <v>184</v>
      </c>
      <c r="F6" s="213"/>
      <c r="G6" s="205"/>
    </row>
    <row r="7" customFormat="false" ht="15" hidden="false" customHeight="false" outlineLevel="0" collapsed="false">
      <c r="A7" s="205"/>
      <c r="B7" s="212" t="n">
        <v>52</v>
      </c>
      <c r="C7" s="213" t="s">
        <v>46</v>
      </c>
      <c r="D7" s="213" t="s">
        <v>180</v>
      </c>
      <c r="E7" s="213" t="s">
        <v>185</v>
      </c>
      <c r="F7" s="213"/>
      <c r="G7" s="205"/>
    </row>
    <row r="8" customFormat="false" ht="15" hidden="false" customHeight="false" outlineLevel="0" collapsed="false">
      <c r="A8" s="205"/>
      <c r="B8" s="212" t="n">
        <v>53</v>
      </c>
      <c r="C8" s="213" t="s">
        <v>186</v>
      </c>
      <c r="D8" s="213" t="s">
        <v>187</v>
      </c>
      <c r="E8" s="213" t="s">
        <v>188</v>
      </c>
      <c r="F8" s="213"/>
      <c r="G8" s="205"/>
    </row>
    <row r="9" customFormat="false" ht="15" hidden="false" customHeight="false" outlineLevel="0" collapsed="false">
      <c r="A9" s="205"/>
      <c r="B9" s="212" t="n">
        <v>54</v>
      </c>
      <c r="C9" s="213" t="s">
        <v>54</v>
      </c>
      <c r="D9" s="213" t="s">
        <v>2</v>
      </c>
      <c r="E9" s="213" t="s">
        <v>189</v>
      </c>
      <c r="F9" s="213"/>
      <c r="G9" s="205"/>
    </row>
    <row r="10" customFormat="false" ht="15" hidden="false" customHeight="false" outlineLevel="0" collapsed="false">
      <c r="A10" s="205"/>
      <c r="B10" s="212" t="n">
        <v>55</v>
      </c>
      <c r="C10" s="213" t="s">
        <v>102</v>
      </c>
      <c r="D10" s="213" t="s">
        <v>2</v>
      </c>
      <c r="E10" s="213" t="s">
        <v>183</v>
      </c>
      <c r="F10" s="213"/>
      <c r="G10" s="205"/>
    </row>
    <row r="11" customFormat="false" ht="15" hidden="false" customHeight="false" outlineLevel="0" collapsed="false">
      <c r="A11" s="205"/>
      <c r="B11" s="212" t="n">
        <v>56</v>
      </c>
      <c r="C11" s="213" t="s">
        <v>89</v>
      </c>
      <c r="D11" s="213" t="s">
        <v>117</v>
      </c>
      <c r="E11" s="213" t="s">
        <v>190</v>
      </c>
      <c r="F11" s="213"/>
      <c r="G11" s="205"/>
    </row>
    <row r="12" customFormat="false" ht="15" hidden="false" customHeight="false" outlineLevel="0" collapsed="false">
      <c r="A12" s="205"/>
      <c r="B12" s="212" t="n">
        <v>57</v>
      </c>
      <c r="C12" s="213" t="s">
        <v>39</v>
      </c>
      <c r="D12" s="213" t="s">
        <v>191</v>
      </c>
      <c r="E12" s="213" t="s">
        <v>189</v>
      </c>
      <c r="F12" s="213"/>
      <c r="G12" s="205"/>
    </row>
    <row r="13" customFormat="false" ht="15" hidden="false" customHeight="false" outlineLevel="0" collapsed="false">
      <c r="A13" s="205"/>
      <c r="B13" s="212" t="n">
        <v>58</v>
      </c>
      <c r="C13" s="213" t="s">
        <v>64</v>
      </c>
      <c r="D13" s="213" t="s">
        <v>187</v>
      </c>
      <c r="E13" s="213" t="s">
        <v>185</v>
      </c>
      <c r="F13" s="213"/>
      <c r="G13" s="205"/>
    </row>
    <row r="14" customFormat="false" ht="15" hidden="false" customHeight="false" outlineLevel="0" collapsed="false">
      <c r="A14" s="205"/>
      <c r="B14" s="212" t="n">
        <v>59</v>
      </c>
      <c r="C14" s="213" t="s">
        <v>62</v>
      </c>
      <c r="D14" s="213" t="s">
        <v>117</v>
      </c>
      <c r="E14" s="213" t="s">
        <v>185</v>
      </c>
      <c r="F14" s="213"/>
      <c r="G14" s="205"/>
    </row>
    <row r="15" customFormat="false" ht="15" hidden="false" customHeight="false" outlineLevel="0" collapsed="false">
      <c r="A15" s="205"/>
      <c r="B15" s="212" t="n">
        <v>60</v>
      </c>
      <c r="C15" s="213" t="s">
        <v>73</v>
      </c>
      <c r="D15" s="213" t="s">
        <v>180</v>
      </c>
      <c r="E15" s="213" t="s">
        <v>188</v>
      </c>
      <c r="F15" s="213"/>
      <c r="G15" s="205"/>
    </row>
    <row r="16" customFormat="false" ht="15" hidden="false" customHeight="false" outlineLevel="0" collapsed="false">
      <c r="A16" s="205"/>
      <c r="B16" s="212" t="n">
        <v>61</v>
      </c>
      <c r="C16" s="213" t="s">
        <v>192</v>
      </c>
      <c r="D16" s="213" t="s">
        <v>191</v>
      </c>
      <c r="E16" s="213" t="s">
        <v>193</v>
      </c>
      <c r="F16" s="213"/>
      <c r="G16" s="205"/>
    </row>
    <row r="17" customFormat="false" ht="15" hidden="false" customHeight="false" outlineLevel="0" collapsed="false">
      <c r="A17" s="205"/>
      <c r="B17" s="212"/>
      <c r="C17" s="213"/>
      <c r="D17" s="213"/>
      <c r="E17" s="213"/>
      <c r="F17" s="213"/>
      <c r="G17" s="205"/>
    </row>
    <row r="18" customFormat="false" ht="15" hidden="false" customHeight="false" outlineLevel="0" collapsed="false">
      <c r="A18" s="205"/>
      <c r="B18" s="212"/>
      <c r="C18" s="213"/>
      <c r="D18" s="213"/>
      <c r="E18" s="213"/>
      <c r="F18" s="213"/>
      <c r="G18" s="205"/>
    </row>
    <row r="19" customFormat="false" ht="15" hidden="false" customHeight="false" outlineLevel="0" collapsed="false">
      <c r="A19" s="205"/>
      <c r="B19" s="212"/>
      <c r="C19" s="213"/>
      <c r="D19" s="213"/>
      <c r="E19" s="213"/>
      <c r="F19" s="213"/>
      <c r="G19" s="205"/>
    </row>
    <row r="20" customFormat="false" ht="15" hidden="false" customHeight="false" outlineLevel="0" collapsed="false">
      <c r="A20" s="205"/>
      <c r="B20" s="212"/>
      <c r="C20" s="213"/>
      <c r="D20" s="213"/>
      <c r="E20" s="213"/>
      <c r="F20" s="213"/>
      <c r="G20" s="205"/>
    </row>
    <row r="21" customFormat="false" ht="15" hidden="false" customHeight="false" outlineLevel="0" collapsed="false">
      <c r="A21" s="205"/>
      <c r="B21" s="212"/>
      <c r="C21" s="213"/>
      <c r="D21" s="213"/>
      <c r="E21" s="213"/>
      <c r="F21" s="213"/>
      <c r="G21" s="205"/>
    </row>
    <row r="22" customFormat="false" ht="15" hidden="false" customHeight="false" outlineLevel="0" collapsed="false">
      <c r="A22" s="205"/>
      <c r="B22" s="212"/>
      <c r="C22" s="213"/>
      <c r="D22" s="213"/>
      <c r="E22" s="213"/>
      <c r="F22" s="213"/>
      <c r="G22" s="205"/>
    </row>
    <row r="23" customFormat="false" ht="15" hidden="false" customHeight="false" outlineLevel="0" collapsed="false">
      <c r="A23" s="205"/>
      <c r="B23" s="212"/>
      <c r="C23" s="213"/>
      <c r="D23" s="213"/>
      <c r="E23" s="213"/>
      <c r="F23" s="213"/>
      <c r="G23" s="205"/>
    </row>
    <row r="24" customFormat="false" ht="15" hidden="false" customHeight="false" outlineLevel="0" collapsed="false">
      <c r="A24" s="205"/>
      <c r="B24" s="212" t="n">
        <v>97</v>
      </c>
      <c r="C24" s="213" t="s">
        <v>194</v>
      </c>
      <c r="D24" s="213" t="s">
        <v>2</v>
      </c>
      <c r="E24" s="213" t="s">
        <v>185</v>
      </c>
      <c r="F24" s="213"/>
      <c r="G24" s="205"/>
    </row>
    <row r="25" customFormat="false" ht="15" hidden="false" customHeight="false" outlineLevel="0" collapsed="false">
      <c r="A25" s="205"/>
      <c r="B25" s="212" t="n">
        <v>98</v>
      </c>
      <c r="C25" s="213" t="s">
        <v>94</v>
      </c>
      <c r="D25" s="213" t="s">
        <v>117</v>
      </c>
      <c r="E25" s="213" t="s">
        <v>189</v>
      </c>
      <c r="F25" s="213"/>
      <c r="G25" s="205"/>
    </row>
    <row r="26" customFormat="false" ht="15" hidden="false" customHeight="false" outlineLevel="0" collapsed="false">
      <c r="A26" s="205"/>
      <c r="B26" s="212" t="n">
        <v>99</v>
      </c>
      <c r="C26" s="213" t="s">
        <v>195</v>
      </c>
      <c r="D26" s="213" t="s">
        <v>2</v>
      </c>
      <c r="E26" s="213" t="s">
        <v>188</v>
      </c>
      <c r="F26" s="213"/>
      <c r="G26" s="205"/>
    </row>
    <row r="27" customFormat="false" ht="15" hidden="false" customHeight="false" outlineLevel="0" collapsed="false">
      <c r="A27" s="206"/>
      <c r="B27" s="212"/>
      <c r="C27" s="213"/>
      <c r="D27" s="213"/>
      <c r="E27" s="213"/>
      <c r="F27" s="213"/>
      <c r="G27" s="206"/>
    </row>
    <row r="28" customFormat="false" ht="15" hidden="false" customHeight="false" outlineLevel="0" collapsed="false">
      <c r="A28" s="205"/>
      <c r="B28" s="212"/>
      <c r="C28" s="213"/>
      <c r="D28" s="213"/>
      <c r="E28" s="213"/>
      <c r="F28" s="213"/>
      <c r="G28" s="205"/>
    </row>
    <row r="29" customFormat="false" ht="15" hidden="false" customHeight="false" outlineLevel="0" collapsed="false">
      <c r="A29" s="205"/>
      <c r="B29" s="212"/>
      <c r="C29" s="213"/>
      <c r="D29" s="213"/>
      <c r="E29" s="213"/>
      <c r="F29" s="213"/>
      <c r="G29" s="205"/>
    </row>
    <row r="30" customFormat="false" ht="15" hidden="false" customHeight="false" outlineLevel="0" collapsed="false">
      <c r="A30" s="205"/>
      <c r="B30" s="212"/>
      <c r="C30" s="213"/>
      <c r="D30" s="213"/>
      <c r="E30" s="213"/>
      <c r="F30" s="213"/>
      <c r="G30" s="205"/>
    </row>
    <row r="31" customFormat="false" ht="15" hidden="false" customHeight="false" outlineLevel="0" collapsed="false">
      <c r="A31" s="205"/>
      <c r="B31" s="212"/>
      <c r="C31" s="213"/>
      <c r="D31" s="213"/>
      <c r="E31" s="213"/>
      <c r="F31" s="213"/>
      <c r="G31" s="205"/>
    </row>
    <row r="32" customFormat="false" ht="15" hidden="false" customHeight="false" outlineLevel="0" collapsed="false">
      <c r="A32" s="205"/>
      <c r="B32" s="212"/>
      <c r="C32" s="213"/>
      <c r="D32" s="213"/>
      <c r="E32" s="213"/>
      <c r="F32" s="213"/>
      <c r="G32" s="205"/>
    </row>
    <row r="33" customFormat="false" ht="15" hidden="false" customHeight="false" outlineLevel="0" collapsed="false">
      <c r="A33" s="205"/>
      <c r="B33" s="212"/>
      <c r="C33" s="213"/>
      <c r="D33" s="213"/>
      <c r="E33" s="213"/>
      <c r="F33" s="213"/>
      <c r="G33" s="205"/>
    </row>
    <row r="34" customFormat="false" ht="15" hidden="false" customHeight="false" outlineLevel="0" collapsed="false">
      <c r="A34" s="205"/>
      <c r="B34" s="212"/>
      <c r="C34" s="213"/>
      <c r="D34" s="213"/>
      <c r="E34" s="213"/>
      <c r="F34" s="213"/>
      <c r="G34" s="205"/>
    </row>
    <row r="35" customFormat="false" ht="15" hidden="false" customHeight="false" outlineLevel="0" collapsed="false">
      <c r="A35" s="205"/>
      <c r="B35" s="212"/>
      <c r="C35" s="213"/>
      <c r="D35" s="213"/>
      <c r="E35" s="213"/>
      <c r="F35" s="213"/>
      <c r="G35" s="205"/>
    </row>
    <row r="36" customFormat="false" ht="15" hidden="false" customHeight="false" outlineLevel="0" collapsed="false">
      <c r="A36" s="205"/>
      <c r="B36" s="212"/>
      <c r="C36" s="213"/>
      <c r="D36" s="213"/>
      <c r="E36" s="213"/>
      <c r="F36" s="213"/>
      <c r="G36" s="205"/>
    </row>
    <row r="37" customFormat="false" ht="15" hidden="false" customHeight="false" outlineLevel="0" collapsed="false">
      <c r="A37" s="205"/>
      <c r="B37" s="212"/>
      <c r="C37" s="213"/>
      <c r="D37" s="213"/>
      <c r="E37" s="213"/>
      <c r="F37" s="213"/>
      <c r="G37" s="205"/>
    </row>
    <row r="38" customFormat="false" ht="15" hidden="false" customHeight="false" outlineLevel="0" collapsed="false">
      <c r="A38" s="205"/>
      <c r="B38" s="212"/>
      <c r="C38" s="213"/>
      <c r="D38" s="213"/>
      <c r="E38" s="213"/>
      <c r="F38" s="213"/>
      <c r="G38" s="205"/>
    </row>
    <row r="39" customFormat="false" ht="15" hidden="false" customHeight="false" outlineLevel="0" collapsed="false">
      <c r="A39" s="205"/>
      <c r="B39" s="212"/>
      <c r="C39" s="213"/>
      <c r="D39" s="213"/>
      <c r="E39" s="213"/>
      <c r="F39" s="213"/>
      <c r="G39" s="205"/>
    </row>
    <row r="40" customFormat="false" ht="15" hidden="false" customHeight="false" outlineLevel="0" collapsed="false">
      <c r="A40" s="205"/>
      <c r="B40" s="212"/>
      <c r="C40" s="213"/>
      <c r="D40" s="213"/>
      <c r="E40" s="213"/>
      <c r="F40" s="213"/>
      <c r="G40" s="205"/>
    </row>
    <row r="41" customFormat="false" ht="15" hidden="false" customHeight="false" outlineLevel="0" collapsed="false">
      <c r="A41" s="205"/>
      <c r="B41" s="212"/>
      <c r="C41" s="213"/>
      <c r="D41" s="213"/>
      <c r="E41" s="213"/>
      <c r="F41" s="213"/>
      <c r="G41" s="205"/>
    </row>
    <row r="42" customFormat="false" ht="15" hidden="false" customHeight="false" outlineLevel="0" collapsed="false">
      <c r="A42" s="205"/>
      <c r="B42" s="212"/>
      <c r="C42" s="213"/>
      <c r="D42" s="213"/>
      <c r="E42" s="213"/>
      <c r="F42" s="213"/>
      <c r="G42" s="205"/>
    </row>
    <row r="43" customFormat="false" ht="15" hidden="false" customHeight="false" outlineLevel="0" collapsed="false">
      <c r="A43" s="205"/>
      <c r="B43" s="212"/>
      <c r="C43" s="213"/>
      <c r="D43" s="213"/>
      <c r="E43" s="213"/>
      <c r="F43" s="213"/>
      <c r="G43" s="205"/>
    </row>
    <row r="44" customFormat="false" ht="15" hidden="false" customHeight="false" outlineLevel="0" collapsed="false">
      <c r="A44" s="205"/>
      <c r="B44" s="212"/>
      <c r="C44" s="213"/>
      <c r="D44" s="213"/>
      <c r="E44" s="213"/>
      <c r="F44" s="213"/>
      <c r="G44" s="205"/>
    </row>
    <row r="45" customFormat="false" ht="15" hidden="false" customHeight="false" outlineLevel="0" collapsed="false">
      <c r="A45" s="205"/>
      <c r="B45" s="212"/>
      <c r="C45" s="213"/>
      <c r="D45" s="213"/>
      <c r="E45" s="213"/>
      <c r="F45" s="213"/>
      <c r="G45" s="205"/>
    </row>
    <row r="46" customFormat="false" ht="15" hidden="false" customHeight="false" outlineLevel="0" collapsed="false">
      <c r="A46" s="205"/>
      <c r="B46" s="212"/>
      <c r="C46" s="213"/>
      <c r="D46" s="213"/>
      <c r="E46" s="213"/>
      <c r="F46" s="213"/>
      <c r="G46" s="205"/>
    </row>
    <row r="47" customFormat="false" ht="15" hidden="false" customHeight="false" outlineLevel="0" collapsed="false">
      <c r="A47" s="205"/>
      <c r="B47" s="212"/>
      <c r="C47" s="213"/>
      <c r="D47" s="213"/>
      <c r="E47" s="213"/>
      <c r="F47" s="213"/>
      <c r="G47" s="205"/>
    </row>
    <row r="48" customFormat="false" ht="15" hidden="false" customHeight="false" outlineLevel="0" collapsed="false">
      <c r="A48" s="205"/>
      <c r="B48" s="212"/>
      <c r="C48" s="213"/>
      <c r="D48" s="213"/>
      <c r="E48" s="213"/>
      <c r="F48" s="213"/>
      <c r="G48" s="205"/>
    </row>
    <row r="49" customFormat="false" ht="15" hidden="false" customHeight="false" outlineLevel="0" collapsed="false">
      <c r="A49" s="205"/>
      <c r="B49" s="212"/>
      <c r="C49" s="213"/>
      <c r="D49" s="213"/>
      <c r="E49" s="213"/>
      <c r="F49" s="213"/>
      <c r="G49" s="205"/>
    </row>
    <row r="50" customFormat="false" ht="15" hidden="false" customHeight="false" outlineLevel="0" collapsed="false">
      <c r="A50" s="205"/>
      <c r="B50" s="212"/>
      <c r="C50" s="213"/>
      <c r="D50" s="213"/>
      <c r="E50" s="213"/>
      <c r="F50" s="213"/>
      <c r="G50" s="205"/>
    </row>
    <row r="51" customFormat="false" ht="15" hidden="false" customHeight="false" outlineLevel="0" collapsed="false">
      <c r="A51" s="205"/>
      <c r="B51" s="214"/>
      <c r="C51" s="205"/>
      <c r="D51" s="205"/>
      <c r="E51" s="205"/>
      <c r="F51" s="205"/>
      <c r="G51" s="205"/>
    </row>
  </sheetData>
  <mergeCells count="1">
    <mergeCell ref="B1:F2"/>
  </mergeCells>
  <printOptions headings="false" gridLines="false" gridLinesSet="true" horizontalCentered="true" verticalCentered="false"/>
  <pageMargins left="0.379861111111111" right="0.309722222222222" top="0.409722222222222" bottom="0.47013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2"/>
  <sheetViews>
    <sheetView windowProtection="false" showFormulas="false" showGridLines="true" showRowColHeaders="true" showZeros="fals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03" width="1.14285714285714"/>
    <col collapsed="false" hidden="false" max="2" min="2" style="203" width="15"/>
    <col collapsed="false" hidden="false" max="3" min="3" style="204" width="4.86224489795918"/>
    <col collapsed="false" hidden="false" max="4" min="4" style="203" width="31.1479591836735"/>
    <col collapsed="false" hidden="false" max="5" min="5" style="203" width="20.4183673469388"/>
    <col collapsed="false" hidden="false" max="6" min="6" style="203" width="8.29081632653061"/>
    <col collapsed="false" hidden="false" max="7" min="7" style="203" width="16.1428571428571"/>
    <col collapsed="false" hidden="false" max="8" min="8" style="203" width="1.28571428571429"/>
    <col collapsed="false" hidden="false" max="1025" min="9" style="203" width="9.14285714285714"/>
  </cols>
  <sheetData>
    <row r="1" customFormat="false" ht="12.75" hidden="false" customHeight="true" outlineLevel="0" collapsed="false">
      <c r="A1" s="205"/>
      <c r="B1" s="215" t="str">
        <f aca="false">CONCATENATE('Team Declaration'!A1," - ",'Team Declaration'!H1," - ",TEXT('Team Declaration'!O1,"d mmm yyyy"))</f>
        <v>Sussex Vets League - Eastbourne - 11 May 2016</v>
      </c>
      <c r="C1" s="215"/>
      <c r="D1" s="215"/>
      <c r="E1" s="215"/>
      <c r="F1" s="215"/>
      <c r="G1" s="215"/>
      <c r="H1" s="206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5" hidden="false" customHeight="true" outlineLevel="0" collapsed="false">
      <c r="A2" s="205"/>
      <c r="B2" s="215"/>
      <c r="C2" s="215"/>
      <c r="D2" s="215"/>
      <c r="E2" s="215"/>
      <c r="F2" s="215"/>
      <c r="G2" s="215"/>
      <c r="H2" s="206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.75" hidden="false" customHeight="false" outlineLevel="0" collapsed="false">
      <c r="A3" s="205"/>
      <c r="B3" s="126" t="s">
        <v>25</v>
      </c>
      <c r="C3" s="214"/>
      <c r="D3" s="205"/>
      <c r="E3" s="205"/>
      <c r="F3" s="205"/>
      <c r="G3" s="205"/>
      <c r="H3" s="205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211" customFormat="true" ht="63" hidden="false" customHeight="false" outlineLevel="0" collapsed="false">
      <c r="A4" s="206"/>
      <c r="B4" s="209" t="s">
        <v>196</v>
      </c>
      <c r="C4" s="208" t="s">
        <v>174</v>
      </c>
      <c r="D4" s="209" t="s">
        <v>175</v>
      </c>
      <c r="E4" s="209" t="s">
        <v>176</v>
      </c>
      <c r="F4" s="208" t="s">
        <v>177</v>
      </c>
      <c r="G4" s="209" t="s">
        <v>197</v>
      </c>
      <c r="H4" s="206"/>
    </row>
    <row r="5" customFormat="false" ht="15" hidden="false" customHeight="false" outlineLevel="0" collapsed="false">
      <c r="A5" s="205"/>
      <c r="B5" s="203" t="s">
        <v>38</v>
      </c>
      <c r="C5" s="204" t="n">
        <v>50</v>
      </c>
      <c r="D5" s="205" t="str">
        <f aca="false">IF($C5=0,"",LOOKUP($C5,'Non-Scorers'!$B$4:$B$98,'Non-Scorers'!$C$4:$C$98))</f>
        <v>Victor Schofield</v>
      </c>
      <c r="E5" s="205" t="str">
        <f aca="false">IF($C5=0,"",LOOKUP($C5,'Non-Scorers'!$B$4:$B$98,'Non-Scorers'!$D$4:$D$98))</f>
        <v>Eastbourne</v>
      </c>
      <c r="F5" s="205" t="str">
        <f aca="false">IF($C5=0,"",LOOKUP($C5,'Non-Scorers'!$B$4:$B$98,'Non-Scorers'!$E$4:$E$98))</f>
        <v>v70</v>
      </c>
      <c r="G5" s="203" t="n">
        <v>17.99</v>
      </c>
      <c r="H5" s="205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05"/>
      <c r="B6" s="203" t="s">
        <v>198</v>
      </c>
      <c r="C6" s="204" t="n">
        <v>49</v>
      </c>
      <c r="D6" s="205" t="str">
        <f aca="false">IF($C6=0,"",LOOKUP($C6,'Non-Scorers'!$B$4:$B$98,'Non-Scorers'!$C$4:$C$98))</f>
        <v>Oliver Hopkins</v>
      </c>
      <c r="E6" s="205" t="str">
        <f aca="false">IF($C6=0,"",LOOKUP($C6,'Non-Scorers'!$B$4:$B$98,'Non-Scorers'!$D$4:$D$98))</f>
        <v>Lewes</v>
      </c>
      <c r="F6" s="205" t="str">
        <f aca="false">IF($C6=0,"",LOOKUP($C6,'Non-Scorers'!$B$4:$B$98,'Non-Scorers'!$E$4:$E$98))</f>
        <v>u17</v>
      </c>
      <c r="G6" s="216" t="n">
        <v>0.00327662037037037</v>
      </c>
      <c r="H6" s="205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05"/>
      <c r="B7" s="203" t="s">
        <v>199</v>
      </c>
      <c r="C7" s="204" t="n">
        <v>53</v>
      </c>
      <c r="D7" s="205" t="str">
        <f aca="false">IF($C7=0,"",LOOKUP($C7,'Non-Scorers'!$B$4:$B$98,'Non-Scorers'!$C$4:$C$98))</f>
        <v>Neal Robinson</v>
      </c>
      <c r="E7" s="205" t="str">
        <f aca="false">IF($C7=0,"",LOOKUP($C7,'Non-Scorers'!$B$4:$B$98,'Non-Scorers'!$D$4:$D$98))</f>
        <v>Hailsham</v>
      </c>
      <c r="F7" s="205" t="str">
        <f aca="false">IF($C7=0,"",LOOKUP($C7,'Non-Scorers'!$B$4:$B$98,'Non-Scorers'!$E$4:$E$98))</f>
        <v>v50</v>
      </c>
      <c r="G7" s="203" t="n">
        <v>15.2</v>
      </c>
      <c r="H7" s="205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05"/>
      <c r="B8" s="203" t="s">
        <v>200</v>
      </c>
      <c r="C8" s="204" t="n">
        <v>51</v>
      </c>
      <c r="D8" s="205" t="str">
        <f aca="false">IF($C8=0,"",LOOKUP($C8,'Non-Scorers'!$B$4:$B$98,'Non-Scorers'!$C$4:$C$98))</f>
        <v>Ben Anderson</v>
      </c>
      <c r="E8" s="205" t="str">
        <f aca="false">IF($C8=0,"",LOOKUP($C8,'Non-Scorers'!$B$4:$B$98,'Non-Scorers'!$D$4:$D$98))</f>
        <v>Eastbourne</v>
      </c>
      <c r="F8" s="205" t="str">
        <f aca="false">IF($C8=0,"",LOOKUP($C8,'Non-Scorers'!$B$4:$B$98,'Non-Scorers'!$E$4:$E$98))</f>
        <v>v40</v>
      </c>
      <c r="G8" s="217" t="n">
        <v>1.6</v>
      </c>
      <c r="H8" s="205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205"/>
      <c r="B9" s="203" t="s">
        <v>201</v>
      </c>
      <c r="C9" s="204" t="n">
        <v>97</v>
      </c>
      <c r="D9" s="205" t="str">
        <f aca="false">IF($C9=0,"",LOOKUP($C9,'Non-Scorers'!$B$4:$B$98,'Non-Scorers'!$C$4:$C$98))</f>
        <v>Peter Morgan</v>
      </c>
      <c r="E9" s="205" t="str">
        <f aca="false">IF($C9=0,"",LOOKUP($C9,'Non-Scorers'!$B$4:$B$98,'Non-Scorers'!$D$4:$D$98))</f>
        <v>Eastbourne</v>
      </c>
      <c r="F9" s="205" t="str">
        <f aca="false">IF($C9=0,"",LOOKUP($C9,'Non-Scorers'!$B$4:$B$98,'Non-Scorers'!$E$4:$E$98))</f>
        <v>v60</v>
      </c>
      <c r="G9" s="203" t="n">
        <v>23.42</v>
      </c>
      <c r="H9" s="205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205"/>
      <c r="B10" s="203" t="s">
        <v>201</v>
      </c>
      <c r="C10" s="204" t="n">
        <v>50</v>
      </c>
      <c r="D10" s="205" t="str">
        <f aca="false">IF($C10=0,"",LOOKUP($C10,'Non-Scorers'!$B$4:$B$98,'Non-Scorers'!$C$4:$C$98))</f>
        <v>Victor Schofield</v>
      </c>
      <c r="E10" s="205" t="str">
        <f aca="false">IF($C10=0,"",LOOKUP($C10,'Non-Scorers'!$B$4:$B$98,'Non-Scorers'!$D$4:$D$98))</f>
        <v>Eastbourne</v>
      </c>
      <c r="F10" s="205" t="str">
        <f aca="false">IF($C10=0,"",LOOKUP($C10,'Non-Scorers'!$B$4:$B$98,'Non-Scorers'!$E$4:$E$98))</f>
        <v>v70</v>
      </c>
      <c r="G10" s="203" t="n">
        <v>12.47</v>
      </c>
      <c r="H10" s="205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205"/>
      <c r="B11" s="203" t="s">
        <v>202</v>
      </c>
      <c r="C11" s="204" t="n">
        <v>57</v>
      </c>
      <c r="D11" s="205" t="str">
        <f aca="false">IF($C11=0,"",LOOKUP($C11,'Non-Scorers'!$B$4:$B$98,'Non-Scorers'!$C$4:$C$98))</f>
        <v>Tristan Sharp</v>
      </c>
      <c r="E11" s="205" t="str">
        <f aca="false">IF($C11=0,"",LOOKUP($C11,'Non-Scorers'!$B$4:$B$98,'Non-Scorers'!$D$4:$D$98))</f>
        <v>Arena</v>
      </c>
      <c r="F11" s="205" t="str">
        <f aca="false">IF($C11=0,"",LOOKUP($C11,'Non-Scorers'!$B$4:$B$98,'Non-Scorers'!$E$4:$E$98))</f>
        <v>v35</v>
      </c>
      <c r="G11" s="218" t="s">
        <v>203</v>
      </c>
      <c r="H11" s="205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205"/>
      <c r="B12" s="203" t="s">
        <v>202</v>
      </c>
      <c r="C12" s="204" t="n">
        <v>60</v>
      </c>
      <c r="D12" s="205" t="str">
        <f aca="false">IF($C12=0,"",LOOKUP($C12,'Non-Scorers'!$B$4:$B$98,'Non-Scorers'!$C$4:$C$98))</f>
        <v>Mark McLaughlin</v>
      </c>
      <c r="E12" s="205" t="str">
        <f aca="false">IF($C12=0,"",LOOKUP($C12,'Non-Scorers'!$B$4:$B$98,'Non-Scorers'!$D$4:$D$98))</f>
        <v>Lewes</v>
      </c>
      <c r="F12" s="205" t="str">
        <f aca="false">IF($C12=0,"",LOOKUP($C12,'Non-Scorers'!$B$4:$B$98,'Non-Scorers'!$E$4:$E$98))</f>
        <v>v50</v>
      </c>
      <c r="G12" s="218" t="s">
        <v>204</v>
      </c>
      <c r="H12" s="205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false" outlineLevel="0" collapsed="false">
      <c r="A13" s="205"/>
      <c r="B13" s="0"/>
      <c r="C13" s="0"/>
      <c r="D13" s="205" t="str">
        <f aca="false">IF($C13=0,"",LOOKUP($C13,'Non-Scorers'!$B$4:$B$98,'Non-Scorers'!$C$4:$C$98))</f>
        <v/>
      </c>
      <c r="E13" s="205" t="str">
        <f aca="false">IF($C13=0,"",LOOKUP($C13,'Non-Scorers'!$B$4:$B$98,'Non-Scorers'!$D$4:$D$98))</f>
        <v/>
      </c>
      <c r="F13" s="205" t="str">
        <f aca="false">IF($C13=0,"",LOOKUP($C13,'Non-Scorers'!$B$4:$B$98,'Non-Scorers'!$E$4:$E$98))</f>
        <v/>
      </c>
      <c r="G13" s="0"/>
      <c r="H13" s="205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205"/>
      <c r="B14" s="0"/>
      <c r="C14" s="0"/>
      <c r="D14" s="205" t="str">
        <f aca="false">IF($C14=0,"",LOOKUP($C14,'Non-Scorers'!$B$4:$B$98,'Non-Scorers'!$C$4:$C$98))</f>
        <v/>
      </c>
      <c r="E14" s="205" t="str">
        <f aca="false">IF($C14=0,"",LOOKUP($C14,'Non-Scorers'!$B$4:$B$98,'Non-Scorers'!$D$4:$D$98))</f>
        <v/>
      </c>
      <c r="F14" s="205" t="str">
        <f aca="false">IF($C14=0,"",LOOKUP($C14,'Non-Scorers'!$B$4:$B$98,'Non-Scorers'!$E$4:$E$98))</f>
        <v/>
      </c>
      <c r="G14" s="0"/>
      <c r="H14" s="205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205"/>
      <c r="B15" s="0"/>
      <c r="C15" s="0"/>
      <c r="D15" s="205" t="str">
        <f aca="false">IF($C15=0,"",LOOKUP($C15,'Non-Scorers'!$B$4:$B$98,'Non-Scorers'!$C$4:$C$98))</f>
        <v/>
      </c>
      <c r="E15" s="205" t="str">
        <f aca="false">IF($C15=0,"",LOOKUP($C15,'Non-Scorers'!$B$4:$B$98,'Non-Scorers'!$D$4:$D$98))</f>
        <v/>
      </c>
      <c r="F15" s="205" t="str">
        <f aca="false">IF($C15=0,"",LOOKUP($C15,'Non-Scorers'!$B$4:$B$98,'Non-Scorers'!$E$4:$E$98))</f>
        <v/>
      </c>
      <c r="G15" s="0"/>
      <c r="H15" s="205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205"/>
      <c r="B16" s="203" t="s">
        <v>205</v>
      </c>
      <c r="C16" s="204" t="n">
        <v>61</v>
      </c>
      <c r="D16" s="205" t="str">
        <f aca="false">IF($C16=0,"",LOOKUP($C16,'Non-Scorers'!$B$4:$B$98,'Non-Scorers'!$C$4:$C$98))</f>
        <v>Arena Mixed Relay</v>
      </c>
      <c r="E16" s="205" t="str">
        <f aca="false">IF($C16=0,"",LOOKUP($C16,'Non-Scorers'!$B$4:$B$98,'Non-Scorers'!$D$4:$D$98))</f>
        <v>Arena</v>
      </c>
      <c r="F16" s="205" t="str">
        <f aca="false">IF($C16=0,"",LOOKUP($C16,'Non-Scorers'!$B$4:$B$98,'Non-Scorers'!$E$4:$E$98))</f>
        <v>Mixed</v>
      </c>
      <c r="G16" s="203" t="n">
        <v>63.3</v>
      </c>
      <c r="H16" s="205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" hidden="false" customHeight="false" outlineLevel="0" collapsed="false">
      <c r="A17" s="205"/>
      <c r="B17" s="0"/>
      <c r="C17" s="0"/>
      <c r="D17" s="205" t="str">
        <f aca="false">IF($C17=0,"",LOOKUP($C17,'Non-Scorers'!$B$4:$B$98,'Non-Scorers'!$C$4:$C$98))</f>
        <v/>
      </c>
      <c r="E17" s="205" t="str">
        <f aca="false">IF($C17=0,"",LOOKUP($C17,'Non-Scorers'!$B$4:$B$98,'Non-Scorers'!$D$4:$D$98))</f>
        <v/>
      </c>
      <c r="F17" s="205" t="str">
        <f aca="false">IF($C17=0,"",LOOKUP($C17,'Non-Scorers'!$B$4:$B$98,'Non-Scorers'!$E$4:$E$98))</f>
        <v/>
      </c>
      <c r="G17" s="0"/>
      <c r="H17" s="205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205"/>
      <c r="B18" s="0"/>
      <c r="C18" s="0"/>
      <c r="D18" s="205" t="str">
        <f aca="false">IF($C18=0,"",LOOKUP($C18,'Non-Scorers'!$B$4:$B$98,'Non-Scorers'!$C$4:$C$98))</f>
        <v/>
      </c>
      <c r="E18" s="205" t="str">
        <f aca="false">IF($C18=0,"",LOOKUP($C18,'Non-Scorers'!$B$4:$B$98,'Non-Scorers'!$D$4:$D$98))</f>
        <v/>
      </c>
      <c r="F18" s="205" t="str">
        <f aca="false">IF($C18=0,"",LOOKUP($C18,'Non-Scorers'!$B$4:$B$98,'Non-Scorers'!$E$4:$E$98))</f>
        <v/>
      </c>
      <c r="G18" s="0"/>
      <c r="H18" s="205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205"/>
      <c r="B19" s="0"/>
      <c r="C19" s="0"/>
      <c r="D19" s="205" t="str">
        <f aca="false">IF($C19=0,"",LOOKUP($C19,'Non-Scorers'!$B$4:$B$98,'Non-Scorers'!$C$4:$C$98))</f>
        <v/>
      </c>
      <c r="E19" s="205" t="str">
        <f aca="false">IF($C19=0,"",LOOKUP($C19,'Non-Scorers'!$B$4:$B$98,'Non-Scorers'!$D$4:$D$98))</f>
        <v/>
      </c>
      <c r="F19" s="205" t="str">
        <f aca="false">IF($C19=0,"",LOOKUP($C19,'Non-Scorers'!$B$4:$B$98,'Non-Scorers'!$E$4:$E$98))</f>
        <v/>
      </c>
      <c r="G19" s="0"/>
      <c r="H19" s="205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205"/>
      <c r="B20" s="0"/>
      <c r="C20" s="0"/>
      <c r="D20" s="205" t="str">
        <f aca="false">IF($C20=0,"",LOOKUP($C20,'Non-Scorers'!$B$4:$B$98,'Non-Scorers'!$C$4:$C$98))</f>
        <v/>
      </c>
      <c r="E20" s="205" t="str">
        <f aca="false">IF($C20=0,"",LOOKUP($C20,'Non-Scorers'!$B$4:$B$98,'Non-Scorers'!$D$4:$D$98))</f>
        <v/>
      </c>
      <c r="F20" s="205" t="str">
        <f aca="false">IF($C20=0,"",LOOKUP($C20,'Non-Scorers'!$B$4:$B$98,'Non-Scorers'!$E$4:$E$98))</f>
        <v/>
      </c>
      <c r="G20" s="0"/>
      <c r="H20" s="205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205"/>
      <c r="B21" s="0"/>
      <c r="C21" s="0"/>
      <c r="D21" s="205" t="str">
        <f aca="false">IF($C21=0,"",LOOKUP($C21,'Non-Scorers'!$B$4:$B$98,'Non-Scorers'!$C$4:$C$98))</f>
        <v/>
      </c>
      <c r="E21" s="205" t="str">
        <f aca="false">IF($C21=0,"",LOOKUP($C21,'Non-Scorers'!$B$4:$B$98,'Non-Scorers'!$D$4:$D$98))</f>
        <v/>
      </c>
      <c r="F21" s="205" t="str">
        <f aca="false">IF($C21=0,"",LOOKUP($C21,'Non-Scorers'!$B$4:$B$98,'Non-Scorers'!$E$4:$E$98))</f>
        <v/>
      </c>
      <c r="G21" s="0"/>
      <c r="H21" s="205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205"/>
      <c r="B22" s="0"/>
      <c r="C22" s="0"/>
      <c r="D22" s="205" t="str">
        <f aca="false">IF($C22=0,"",LOOKUP($C22,'Non-Scorers'!$B$4:$B$98,'Non-Scorers'!$C$4:$C$98))</f>
        <v/>
      </c>
      <c r="E22" s="205" t="str">
        <f aca="false">IF($C22=0,"",LOOKUP($C22,'Non-Scorers'!$B$4:$B$98,'Non-Scorers'!$D$4:$D$98))</f>
        <v/>
      </c>
      <c r="F22" s="205" t="str">
        <f aca="false">IF($C22=0,"",LOOKUP($C22,'Non-Scorers'!$B$4:$B$98,'Non-Scorers'!$E$4:$E$98))</f>
        <v/>
      </c>
      <c r="G22" s="0"/>
      <c r="H22" s="205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205"/>
      <c r="B23" s="0"/>
      <c r="C23" s="0"/>
      <c r="D23" s="205" t="str">
        <f aca="false">IF($C23=0,"",LOOKUP($C23,'Non-Scorers'!$B$4:$B$98,'Non-Scorers'!$C$4:$C$98))</f>
        <v/>
      </c>
      <c r="E23" s="205" t="str">
        <f aca="false">IF($C23=0,"",LOOKUP($C23,'Non-Scorers'!$B$4:$B$98,'Non-Scorers'!$D$4:$D$98))</f>
        <v/>
      </c>
      <c r="F23" s="205" t="str">
        <f aca="false">IF($C23=0,"",LOOKUP($C23,'Non-Scorers'!$B$4:$B$98,'Non-Scorers'!$E$4:$E$98))</f>
        <v/>
      </c>
      <c r="G23" s="0"/>
      <c r="H23" s="205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205"/>
      <c r="B24" s="0"/>
      <c r="C24" s="0"/>
      <c r="D24" s="205" t="str">
        <f aca="false">IF($C24=0,"",LOOKUP($C24,'Non-Scorers'!$B$4:$B$98,'Non-Scorers'!$C$4:$C$98))</f>
        <v/>
      </c>
      <c r="E24" s="205" t="str">
        <f aca="false">IF($C24=0,"",LOOKUP($C24,'Non-Scorers'!$B$4:$B$98,'Non-Scorers'!$D$4:$D$98))</f>
        <v/>
      </c>
      <c r="F24" s="205" t="str">
        <f aca="false">IF($C24=0,"",LOOKUP($C24,'Non-Scorers'!$B$4:$B$98,'Non-Scorers'!$E$4:$E$98))</f>
        <v/>
      </c>
      <c r="G24" s="0"/>
      <c r="H24" s="205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205"/>
      <c r="B25" s="0"/>
      <c r="C25" s="0"/>
      <c r="D25" s="205" t="str">
        <f aca="false">IF($C25=0,"",LOOKUP($C25,'Non-Scorers'!$B$4:$B$98,'Non-Scorers'!$C$4:$C$98))</f>
        <v/>
      </c>
      <c r="E25" s="205" t="str">
        <f aca="false">IF($C25=0,"",LOOKUP($C25,'Non-Scorers'!$B$4:$B$98,'Non-Scorers'!$D$4:$D$98))</f>
        <v/>
      </c>
      <c r="F25" s="205" t="str">
        <f aca="false">IF($C25=0,"",LOOKUP($C25,'Non-Scorers'!$B$4:$B$98,'Non-Scorers'!$E$4:$E$98))</f>
        <v/>
      </c>
      <c r="G25" s="0"/>
      <c r="H25" s="205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205"/>
      <c r="B26" s="0"/>
      <c r="C26" s="0"/>
      <c r="D26" s="205" t="str">
        <f aca="false">IF($C26=0,"",LOOKUP($C26,'Non-Scorers'!$B$4:$B$98,'Non-Scorers'!$C$4:$C$98))</f>
        <v/>
      </c>
      <c r="E26" s="205" t="str">
        <f aca="false">IF($C26=0,"",LOOKUP($C26,'Non-Scorers'!$B$4:$B$98,'Non-Scorers'!$D$4:$D$98))</f>
        <v/>
      </c>
      <c r="F26" s="205" t="str">
        <f aca="false">IF($C26=0,"",LOOKUP($C26,'Non-Scorers'!$B$4:$B$98,'Non-Scorers'!$E$4:$E$98))</f>
        <v/>
      </c>
      <c r="G26" s="0"/>
      <c r="H26" s="205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.75" hidden="false" customHeight="false" outlineLevel="0" collapsed="false">
      <c r="A27" s="205"/>
      <c r="B27" s="126" t="s">
        <v>88</v>
      </c>
      <c r="C27" s="214"/>
      <c r="D27" s="205"/>
      <c r="E27" s="205"/>
      <c r="F27" s="205"/>
      <c r="G27" s="205"/>
      <c r="H27" s="205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s="211" customFormat="true" ht="63" hidden="false" customHeight="false" outlineLevel="0" collapsed="false">
      <c r="A28" s="206"/>
      <c r="B28" s="209" t="s">
        <v>196</v>
      </c>
      <c r="C28" s="208" t="s">
        <v>174</v>
      </c>
      <c r="D28" s="209" t="s">
        <v>175</v>
      </c>
      <c r="E28" s="209" t="s">
        <v>176</v>
      </c>
      <c r="F28" s="208" t="s">
        <v>177</v>
      </c>
      <c r="G28" s="209" t="s">
        <v>197</v>
      </c>
      <c r="H28" s="206"/>
    </row>
    <row r="29" customFormat="false" ht="15" hidden="false" customHeight="false" outlineLevel="0" collapsed="false">
      <c r="A29" s="205"/>
      <c r="B29" s="203" t="s">
        <v>206</v>
      </c>
      <c r="C29" s="204" t="n">
        <v>99</v>
      </c>
      <c r="D29" s="205" t="str">
        <f aca="false">IF($C29=0,"",LOOKUP($C29,'Non-Scorers'!$B$4:$B$98,'Non-Scorers'!$C$4:$C$98))</f>
        <v>Jane Morgan</v>
      </c>
      <c r="E29" s="205" t="str">
        <f aca="false">IF($C29=0,"",LOOKUP($C29,'Non-Scorers'!$B$4:$B$98,'Non-Scorers'!$D$4:$D$98))</f>
        <v>Eastbourne</v>
      </c>
      <c r="F29" s="205" t="str">
        <f aca="false">IF($C29=0,"",LOOKUP($C29,'Non-Scorers'!$B$4:$B$98,'Non-Scorers'!$E$4:$E$98))</f>
        <v>v50</v>
      </c>
      <c r="G29" s="203" t="n">
        <v>7.47</v>
      </c>
      <c r="H29" s="205"/>
    </row>
    <row r="30" customFormat="false" ht="15" hidden="false" customHeight="false" outlineLevel="0" collapsed="false">
      <c r="A30" s="205"/>
      <c r="B30" s="203" t="s">
        <v>206</v>
      </c>
      <c r="C30" s="204" t="n">
        <v>56</v>
      </c>
      <c r="D30" s="205" t="str">
        <f aca="false">IF($C30=0,"",LOOKUP($C30,'Non-Scorers'!$B$4:$B$98,'Non-Scorers'!$C$4:$C$98))</f>
        <v>Catriona Gardiner</v>
      </c>
      <c r="E30" s="205" t="str">
        <f aca="false">IF($C30=0,"",LOOKUP($C30,'Non-Scorers'!$B$4:$B$98,'Non-Scorers'!$D$4:$D$98))</f>
        <v>B&amp;H</v>
      </c>
      <c r="F30" s="205" t="str">
        <f aca="false">IF($C30=0,"",LOOKUP($C30,'Non-Scorers'!$B$4:$B$98,'Non-Scorers'!$E$4:$E$98))</f>
        <v>v45</v>
      </c>
      <c r="G30" s="203" t="n">
        <v>5.94</v>
      </c>
      <c r="H30" s="205"/>
    </row>
    <row r="31" customFormat="false" ht="15" hidden="false" customHeight="false" outlineLevel="0" collapsed="false">
      <c r="A31" s="205"/>
      <c r="B31" s="203" t="s">
        <v>38</v>
      </c>
      <c r="C31" s="204" t="n">
        <v>55</v>
      </c>
      <c r="D31" s="205" t="str">
        <f aca="false">IF($C31=0,"",LOOKUP($C31,'Non-Scorers'!$B$4:$B$98,'Non-Scorers'!$C$4:$C$98))</f>
        <v>Liz Brandon</v>
      </c>
      <c r="E31" s="205" t="str">
        <f aca="false">IF($C31=0,"",LOOKUP($C31,'Non-Scorers'!$B$4:$B$98,'Non-Scorers'!$D$4:$D$98))</f>
        <v>Eastbourne</v>
      </c>
      <c r="F31" s="205" t="str">
        <f aca="false">IF($C31=0,"",LOOKUP($C31,'Non-Scorers'!$B$4:$B$98,'Non-Scorers'!$E$4:$E$98))</f>
        <v>v70</v>
      </c>
      <c r="G31" s="217" t="n">
        <v>19.7</v>
      </c>
      <c r="H31" s="205"/>
    </row>
    <row r="32" customFormat="false" ht="15" hidden="false" customHeight="false" outlineLevel="0" collapsed="false">
      <c r="A32" s="205"/>
      <c r="B32" s="203" t="s">
        <v>38</v>
      </c>
      <c r="C32" s="204" t="n">
        <v>98</v>
      </c>
      <c r="D32" s="205" t="str">
        <f aca="false">IF($C32=0,"",LOOKUP($C32,'Non-Scorers'!$B$4:$B$98,'Non-Scorers'!$C$4:$C$98))</f>
        <v>Sian Williams</v>
      </c>
      <c r="E32" s="205" t="str">
        <f aca="false">IF($C32=0,"",LOOKUP($C32,'Non-Scorers'!$B$4:$B$98,'Non-Scorers'!$D$4:$D$98))</f>
        <v>B&amp;H</v>
      </c>
      <c r="F32" s="205" t="str">
        <f aca="false">IF($C32=0,"",LOOKUP($C32,'Non-Scorers'!$B$4:$B$98,'Non-Scorers'!$E$4:$E$98))</f>
        <v>v35</v>
      </c>
      <c r="G32" s="203" t="n">
        <v>18.25</v>
      </c>
      <c r="H32" s="205"/>
    </row>
    <row r="33" customFormat="false" ht="15" hidden="false" customHeight="false" outlineLevel="0" collapsed="false">
      <c r="A33" s="205"/>
      <c r="B33" s="203" t="s">
        <v>200</v>
      </c>
      <c r="C33" s="204" t="n">
        <v>56</v>
      </c>
      <c r="D33" s="205" t="str">
        <f aca="false">IF($C33=0,"",LOOKUP($C33,'Non-Scorers'!$B$4:$B$98,'Non-Scorers'!$C$4:$C$98))</f>
        <v>Catriona Gardiner</v>
      </c>
      <c r="E33" s="205" t="str">
        <f aca="false">IF($C33=0,"",LOOKUP($C33,'Non-Scorers'!$B$4:$B$98,'Non-Scorers'!$D$4:$D$98))</f>
        <v>B&amp;H</v>
      </c>
      <c r="F33" s="205" t="str">
        <f aca="false">IF($C33=0,"",LOOKUP($C33,'Non-Scorers'!$B$4:$B$98,'Non-Scorers'!$E$4:$E$98))</f>
        <v>v45</v>
      </c>
      <c r="G33" s="217" t="n">
        <v>1.1</v>
      </c>
      <c r="H33" s="205"/>
    </row>
    <row r="34" customFormat="false" ht="15" hidden="false" customHeight="false" outlineLevel="0" collapsed="false">
      <c r="A34" s="205"/>
      <c r="B34" s="0"/>
      <c r="C34" s="0"/>
      <c r="D34" s="205" t="str">
        <f aca="false">IF($C34=0,"",LOOKUP($C34,'Non-Scorers'!$B$4:$B$98,'Non-Scorers'!$C$4:$C$98))</f>
        <v/>
      </c>
      <c r="E34" s="205" t="str">
        <f aca="false">IF($C34=0,"",LOOKUP($C34,'Non-Scorers'!$B$4:$B$98,'Non-Scorers'!$D$4:$D$98))</f>
        <v/>
      </c>
      <c r="F34" s="205" t="str">
        <f aca="false">IF($C34=0,"",LOOKUP($C34,'Non-Scorers'!$B$4:$B$98,'Non-Scorers'!$E$4:$E$98))</f>
        <v/>
      </c>
      <c r="G34" s="0"/>
      <c r="H34" s="205"/>
    </row>
    <row r="35" customFormat="false" ht="15" hidden="false" customHeight="false" outlineLevel="0" collapsed="false">
      <c r="A35" s="205"/>
      <c r="B35" s="0"/>
      <c r="C35" s="0"/>
      <c r="D35" s="205" t="str">
        <f aca="false">IF($C35=0,"",LOOKUP($C35,'Non-Scorers'!$B$4:$B$98,'Non-Scorers'!$C$4:$C$98))</f>
        <v/>
      </c>
      <c r="E35" s="205" t="str">
        <f aca="false">IF($C35=0,"",LOOKUP($C35,'Non-Scorers'!$B$4:$B$98,'Non-Scorers'!$D$4:$D$98))</f>
        <v/>
      </c>
      <c r="F35" s="205" t="str">
        <f aca="false">IF($C35=0,"",LOOKUP($C35,'Non-Scorers'!$B$4:$B$98,'Non-Scorers'!$E$4:$E$98))</f>
        <v/>
      </c>
      <c r="G35" s="0"/>
      <c r="H35" s="205"/>
    </row>
    <row r="36" customFormat="false" ht="15" hidden="false" customHeight="false" outlineLevel="0" collapsed="false">
      <c r="A36" s="205"/>
      <c r="B36" s="0"/>
      <c r="C36" s="0"/>
      <c r="D36" s="205" t="str">
        <f aca="false">IF($C36=0,"",LOOKUP($C36,'Non-Scorers'!$B$4:$B$98,'Non-Scorers'!$C$4:$C$98))</f>
        <v/>
      </c>
      <c r="E36" s="205" t="str">
        <f aca="false">IF($C36=0,"",LOOKUP($C36,'Non-Scorers'!$B$4:$B$98,'Non-Scorers'!$D$4:$D$98))</f>
        <v/>
      </c>
      <c r="F36" s="205" t="str">
        <f aca="false">IF($C36=0,"",LOOKUP($C36,'Non-Scorers'!$B$4:$B$98,'Non-Scorers'!$E$4:$E$98))</f>
        <v/>
      </c>
      <c r="G36" s="0"/>
      <c r="H36" s="205"/>
    </row>
    <row r="37" customFormat="false" ht="15" hidden="false" customHeight="false" outlineLevel="0" collapsed="false">
      <c r="A37" s="205"/>
      <c r="B37" s="0"/>
      <c r="C37" s="0"/>
      <c r="D37" s="205" t="str">
        <f aca="false">IF($C37=0,"",LOOKUP($C37,'Non-Scorers'!$B$4:$B$98,'Non-Scorers'!$C$4:$C$98))</f>
        <v/>
      </c>
      <c r="E37" s="205" t="str">
        <f aca="false">IF($C37=0,"",LOOKUP($C37,'Non-Scorers'!$B$4:$B$98,'Non-Scorers'!$D$4:$D$98))</f>
        <v/>
      </c>
      <c r="F37" s="205" t="str">
        <f aca="false">IF($C37=0,"",LOOKUP($C37,'Non-Scorers'!$B$4:$B$98,'Non-Scorers'!$E$4:$E$98))</f>
        <v/>
      </c>
      <c r="G37" s="0"/>
      <c r="H37" s="205"/>
    </row>
    <row r="38" customFormat="false" ht="15" hidden="false" customHeight="false" outlineLevel="0" collapsed="false">
      <c r="A38" s="205"/>
      <c r="B38" s="0"/>
      <c r="C38" s="0"/>
      <c r="D38" s="205" t="str">
        <f aca="false">IF($C38=0,"",LOOKUP($C38,'Non-Scorers'!$B$4:$B$98,'Non-Scorers'!$C$4:$C$98))</f>
        <v/>
      </c>
      <c r="E38" s="205" t="str">
        <f aca="false">IF($C38=0,"",LOOKUP($C38,'Non-Scorers'!$B$4:$B$98,'Non-Scorers'!$D$4:$D$98))</f>
        <v/>
      </c>
      <c r="F38" s="205" t="str">
        <f aca="false">IF($C38=0,"",LOOKUP($C38,'Non-Scorers'!$B$4:$B$98,'Non-Scorers'!$E$4:$E$98))</f>
        <v/>
      </c>
      <c r="G38" s="0"/>
      <c r="H38" s="205"/>
    </row>
    <row r="39" customFormat="false" ht="15" hidden="false" customHeight="false" outlineLevel="0" collapsed="false">
      <c r="A39" s="205"/>
      <c r="B39" s="0"/>
      <c r="C39" s="0"/>
      <c r="D39" s="205" t="str">
        <f aca="false">IF($C39=0,"",LOOKUP($C39,'Non-Scorers'!$B$4:$B$98,'Non-Scorers'!$C$4:$C$98))</f>
        <v/>
      </c>
      <c r="E39" s="205" t="str">
        <f aca="false">IF($C39=0,"",LOOKUP($C39,'Non-Scorers'!$B$4:$B$98,'Non-Scorers'!$D$4:$D$98))</f>
        <v/>
      </c>
      <c r="F39" s="205" t="str">
        <f aca="false">IF($C39=0,"",LOOKUP($C39,'Non-Scorers'!$B$4:$B$98,'Non-Scorers'!$E$4:$E$98))</f>
        <v/>
      </c>
      <c r="G39" s="0"/>
      <c r="H39" s="205"/>
    </row>
    <row r="40" customFormat="false" ht="15" hidden="false" customHeight="false" outlineLevel="0" collapsed="false">
      <c r="A40" s="205"/>
      <c r="B40" s="0"/>
      <c r="C40" s="0"/>
      <c r="D40" s="205" t="str">
        <f aca="false">IF($C40=0,"",LOOKUP($C40,'Non-Scorers'!$B$4:$B$98,'Non-Scorers'!$C$4:$C$98))</f>
        <v/>
      </c>
      <c r="E40" s="205" t="str">
        <f aca="false">IF($C40=0,"",LOOKUP($C40,'Non-Scorers'!$B$4:$B$98,'Non-Scorers'!$D$4:$D$98))</f>
        <v/>
      </c>
      <c r="F40" s="205" t="str">
        <f aca="false">IF($C40=0,"",LOOKUP($C40,'Non-Scorers'!$B$4:$B$98,'Non-Scorers'!$E$4:$E$98))</f>
        <v/>
      </c>
      <c r="G40" s="0"/>
      <c r="H40" s="205"/>
    </row>
    <row r="41" customFormat="false" ht="15" hidden="false" customHeight="false" outlineLevel="0" collapsed="false">
      <c r="A41" s="205"/>
      <c r="B41" s="0"/>
      <c r="C41" s="0"/>
      <c r="D41" s="205" t="str">
        <f aca="false">IF($C41=0,"",LOOKUP($C41,'Non-Scorers'!$B$4:$B$98,'Non-Scorers'!$C$4:$C$98))</f>
        <v/>
      </c>
      <c r="E41" s="205" t="str">
        <f aca="false">IF($C41=0,"",LOOKUP($C41,'Non-Scorers'!$B$4:$B$98,'Non-Scorers'!$D$4:$D$98))</f>
        <v/>
      </c>
      <c r="F41" s="205" t="str">
        <f aca="false">IF($C41=0,"",LOOKUP($C41,'Non-Scorers'!$B$4:$B$98,'Non-Scorers'!$E$4:$E$98))</f>
        <v/>
      </c>
      <c r="G41" s="0"/>
      <c r="H41" s="205"/>
    </row>
    <row r="42" customFormat="false" ht="15" hidden="false" customHeight="false" outlineLevel="0" collapsed="false">
      <c r="A42" s="205"/>
      <c r="B42" s="0"/>
      <c r="C42" s="0"/>
      <c r="D42" s="205" t="str">
        <f aca="false">IF($C42=0,"",LOOKUP($C42,'Non-Scorers'!$B$4:$B$98,'Non-Scorers'!$C$4:$C$98))</f>
        <v/>
      </c>
      <c r="E42" s="205" t="str">
        <f aca="false">IF($C42=0,"",LOOKUP($C42,'Non-Scorers'!$B$4:$B$98,'Non-Scorers'!$D$4:$D$98))</f>
        <v/>
      </c>
      <c r="F42" s="205" t="str">
        <f aca="false">IF($C42=0,"",LOOKUP($C42,'Non-Scorers'!$B$4:$B$98,'Non-Scorers'!$E$4:$E$98))</f>
        <v/>
      </c>
      <c r="G42" s="0"/>
      <c r="H42" s="205"/>
    </row>
    <row r="43" customFormat="false" ht="15" hidden="false" customHeight="false" outlineLevel="0" collapsed="false">
      <c r="A43" s="205"/>
      <c r="B43" s="0"/>
      <c r="C43" s="0"/>
      <c r="D43" s="205" t="str">
        <f aca="false">IF($C43=0,"",LOOKUP($C43,'Non-Scorers'!$B$4:$B$98,'Non-Scorers'!$C$4:$C$98))</f>
        <v/>
      </c>
      <c r="E43" s="205" t="str">
        <f aca="false">IF($C43=0,"",LOOKUP($C43,'Non-Scorers'!$B$4:$B$98,'Non-Scorers'!$D$4:$D$98))</f>
        <v/>
      </c>
      <c r="F43" s="205" t="str">
        <f aca="false">IF($C43=0,"",LOOKUP($C43,'Non-Scorers'!$B$4:$B$98,'Non-Scorers'!$E$4:$E$98))</f>
        <v/>
      </c>
      <c r="G43" s="0"/>
      <c r="H43" s="205"/>
    </row>
    <row r="44" customFormat="false" ht="15" hidden="false" customHeight="false" outlineLevel="0" collapsed="false">
      <c r="A44" s="205"/>
      <c r="B44" s="0"/>
      <c r="C44" s="0"/>
      <c r="D44" s="205" t="str">
        <f aca="false">IF($C44=0,"",LOOKUP($C44,'Non-Scorers'!$B$4:$B$98,'Non-Scorers'!$C$4:$C$98))</f>
        <v/>
      </c>
      <c r="E44" s="205" t="str">
        <f aca="false">IF($C44=0,"",LOOKUP($C44,'Non-Scorers'!$B$4:$B$98,'Non-Scorers'!$D$4:$D$98))</f>
        <v/>
      </c>
      <c r="F44" s="205" t="str">
        <f aca="false">IF($C44=0,"",LOOKUP($C44,'Non-Scorers'!$B$4:$B$98,'Non-Scorers'!$E$4:$E$98))</f>
        <v/>
      </c>
      <c r="G44" s="0"/>
      <c r="H44" s="205"/>
    </row>
    <row r="45" customFormat="false" ht="15" hidden="false" customHeight="false" outlineLevel="0" collapsed="false">
      <c r="A45" s="205"/>
      <c r="B45" s="0"/>
      <c r="C45" s="0"/>
      <c r="D45" s="205" t="str">
        <f aca="false">IF($C45=0,"",LOOKUP($C45,'Non-Scorers'!$B$4:$B$98,'Non-Scorers'!$C$4:$C$98))</f>
        <v/>
      </c>
      <c r="E45" s="205" t="str">
        <f aca="false">IF($C45=0,"",LOOKUP($C45,'Non-Scorers'!$B$4:$B$98,'Non-Scorers'!$D$4:$D$98))</f>
        <v/>
      </c>
      <c r="F45" s="205" t="str">
        <f aca="false">IF($C45=0,"",LOOKUP($C45,'Non-Scorers'!$B$4:$B$98,'Non-Scorers'!$E$4:$E$98))</f>
        <v/>
      </c>
      <c r="G45" s="0"/>
      <c r="H45" s="205"/>
    </row>
    <row r="46" customFormat="false" ht="15" hidden="false" customHeight="false" outlineLevel="0" collapsed="false">
      <c r="A46" s="205"/>
      <c r="B46" s="0"/>
      <c r="C46" s="0"/>
      <c r="D46" s="205" t="str">
        <f aca="false">IF($C46=0,"",LOOKUP($C46,'Non-Scorers'!$B$4:$B$98,'Non-Scorers'!$C$4:$C$98))</f>
        <v/>
      </c>
      <c r="E46" s="205" t="str">
        <f aca="false">IF($C46=0,"",LOOKUP($C46,'Non-Scorers'!$B$4:$B$98,'Non-Scorers'!$D$4:$D$98))</f>
        <v/>
      </c>
      <c r="F46" s="205" t="str">
        <f aca="false">IF($C46=0,"",LOOKUP($C46,'Non-Scorers'!$B$4:$B$98,'Non-Scorers'!$E$4:$E$98))</f>
        <v/>
      </c>
      <c r="G46" s="0"/>
      <c r="H46" s="205"/>
    </row>
    <row r="47" customFormat="false" ht="15" hidden="false" customHeight="false" outlineLevel="0" collapsed="false">
      <c r="A47" s="205"/>
      <c r="B47" s="0"/>
      <c r="C47" s="0"/>
      <c r="D47" s="205" t="str">
        <f aca="false">IF($C47=0,"",LOOKUP($C47,'Non-Scorers'!$B$4:$B$98,'Non-Scorers'!$C$4:$C$98))</f>
        <v/>
      </c>
      <c r="E47" s="205" t="str">
        <f aca="false">IF($C47=0,"",LOOKUP($C47,'Non-Scorers'!$B$4:$B$98,'Non-Scorers'!$D$4:$D$98))</f>
        <v/>
      </c>
      <c r="F47" s="205" t="str">
        <f aca="false">IF($C47=0,"",LOOKUP($C47,'Non-Scorers'!$B$4:$B$98,'Non-Scorers'!$E$4:$E$98))</f>
        <v/>
      </c>
      <c r="G47" s="0"/>
      <c r="H47" s="205"/>
    </row>
    <row r="48" customFormat="false" ht="15" hidden="false" customHeight="false" outlineLevel="0" collapsed="false">
      <c r="A48" s="205"/>
      <c r="B48" s="0"/>
      <c r="C48" s="0"/>
      <c r="D48" s="205" t="str">
        <f aca="false">IF($C48=0,"",LOOKUP($C48,'Non-Scorers'!$B$4:$B$98,'Non-Scorers'!$C$4:$C$98))</f>
        <v/>
      </c>
      <c r="E48" s="205" t="str">
        <f aca="false">IF($C48=0,"",LOOKUP($C48,'Non-Scorers'!$B$4:$B$98,'Non-Scorers'!$D$4:$D$98))</f>
        <v/>
      </c>
      <c r="F48" s="205" t="str">
        <f aca="false">IF($C48=0,"",LOOKUP($C48,'Non-Scorers'!$B$4:$B$98,'Non-Scorers'!$E$4:$E$98))</f>
        <v/>
      </c>
      <c r="G48" s="0"/>
      <c r="H48" s="205"/>
    </row>
    <row r="49" customFormat="false" ht="15" hidden="false" customHeight="false" outlineLevel="0" collapsed="false">
      <c r="A49" s="205"/>
      <c r="B49" s="0"/>
      <c r="C49" s="0"/>
      <c r="D49" s="205" t="str">
        <f aca="false">IF($C49=0,"",LOOKUP($C49,'Non-Scorers'!$B$4:$B$98,'Non-Scorers'!$C$4:$C$98))</f>
        <v/>
      </c>
      <c r="E49" s="205" t="str">
        <f aca="false">IF($C49=0,"",LOOKUP($C49,'Non-Scorers'!$B$4:$B$98,'Non-Scorers'!$D$4:$D$98))</f>
        <v/>
      </c>
      <c r="F49" s="205" t="str">
        <f aca="false">IF($C49=0,"",LOOKUP($C49,'Non-Scorers'!$B$4:$B$98,'Non-Scorers'!$E$4:$E$98))</f>
        <v/>
      </c>
      <c r="G49" s="0"/>
      <c r="H49" s="205"/>
    </row>
    <row r="50" customFormat="false" ht="15" hidden="false" customHeight="false" outlineLevel="0" collapsed="false">
      <c r="A50" s="205"/>
      <c r="B50" s="0"/>
      <c r="C50" s="0"/>
      <c r="D50" s="205" t="str">
        <f aca="false">IF($C50=0,"",LOOKUP($C50,'Non-Scorers'!$B$4:$B$98,'Non-Scorers'!$C$4:$C$98))</f>
        <v/>
      </c>
      <c r="E50" s="205" t="str">
        <f aca="false">IF($C50=0,"",LOOKUP($C50,'Non-Scorers'!$B$4:$B$98,'Non-Scorers'!$D$4:$D$98))</f>
        <v/>
      </c>
      <c r="F50" s="205" t="str">
        <f aca="false">IF($C50=0,"",LOOKUP($C50,'Non-Scorers'!$B$4:$B$98,'Non-Scorers'!$E$4:$E$98))</f>
        <v/>
      </c>
      <c r="G50" s="0"/>
      <c r="H50" s="205"/>
    </row>
    <row r="51" customFormat="false" ht="15" hidden="false" customHeight="false" outlineLevel="0" collapsed="false">
      <c r="A51" s="205"/>
      <c r="B51" s="0"/>
      <c r="C51" s="0"/>
      <c r="D51" s="205" t="str">
        <f aca="false">IF($C51=0,"",LOOKUP($C51,'Non-Scorers'!$B$4:$B$98,'Non-Scorers'!$C$4:$C$98))</f>
        <v/>
      </c>
      <c r="E51" s="205" t="str">
        <f aca="false">IF($C51=0,"",LOOKUP($C51,'Non-Scorers'!$B$4:$B$98,'Non-Scorers'!$D$4:$D$98))</f>
        <v/>
      </c>
      <c r="F51" s="205" t="str">
        <f aca="false">IF($C51=0,"",LOOKUP($C51,'Non-Scorers'!$B$4:$B$98,'Non-Scorers'!$E$4:$E$98))</f>
        <v/>
      </c>
      <c r="G51" s="0"/>
      <c r="H51" s="205"/>
    </row>
    <row r="52" customFormat="false" ht="15" hidden="false" customHeight="false" outlineLevel="0" collapsed="false">
      <c r="A52" s="205"/>
      <c r="B52" s="205"/>
      <c r="C52" s="214"/>
      <c r="D52" s="205"/>
      <c r="E52" s="205"/>
      <c r="F52" s="205"/>
      <c r="G52" s="205"/>
      <c r="H52" s="205"/>
    </row>
  </sheetData>
  <mergeCells count="1">
    <mergeCell ref="B1:G2"/>
  </mergeCells>
  <printOptions headings="false" gridLines="false" gridLinesSet="true" horizontalCentered="true" verticalCentered="false"/>
  <pageMargins left="0.379861111111111" right="0.309722222222222" top="0.409722222222222" bottom="0.47013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53"/>
  <sheetViews>
    <sheetView windowProtection="false" showFormulas="false" showGridLines="true" showRowColHeaders="true" showZeros="fals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219" width="11.9948979591837"/>
    <col collapsed="false" hidden="false" max="2" min="2" style="0" width="5.00510204081633"/>
    <col collapsed="false" hidden="false" max="3" min="3" style="0" width="31.8571428571429"/>
    <col collapsed="false" hidden="false" max="4" min="4" style="0" width="25.2908163265306"/>
    <col collapsed="false" hidden="false" max="5" min="5" style="219" width="9.14285714285714"/>
    <col collapsed="false" hidden="false" max="6" min="6" style="0" width="4.70918367346939"/>
    <col collapsed="false" hidden="false" max="7" min="7" style="0" width="5.28061224489796"/>
    <col collapsed="false" hidden="false" max="8" min="8" style="220" width="3.86224489795918"/>
    <col collapsed="false" hidden="false" max="15" min="9" style="220" width="3.99489795918367"/>
    <col collapsed="false" hidden="false" max="16" min="16" style="0" width="14.0051020408163"/>
    <col collapsed="false" hidden="false" max="1025" min="17" style="0" width="8.72959183673469"/>
  </cols>
  <sheetData>
    <row r="1" customFormat="false" ht="15.75" hidden="false" customHeight="true" outlineLevel="0" collapsed="false">
      <c r="A1" s="0"/>
      <c r="B1" s="221" t="str">
        <f aca="false">CONCATENATE('Team Declaration'!A1," - ",'Team Declaration'!H1," - ",TEXT('Team Declaration'!O1,"d mmm yyyy"))</f>
        <v>Sussex Vets League - Eastbourne - 11 May 2016</v>
      </c>
      <c r="E1" s="0"/>
      <c r="H1" s="222" t="s">
        <v>4</v>
      </c>
      <c r="I1" s="222" t="s">
        <v>5</v>
      </c>
      <c r="J1" s="222" t="s">
        <v>6</v>
      </c>
      <c r="K1" s="222" t="s">
        <v>7</v>
      </c>
      <c r="L1" s="222" t="s">
        <v>8</v>
      </c>
      <c r="M1" s="222" t="s">
        <v>9</v>
      </c>
      <c r="N1" s="222" t="s">
        <v>10</v>
      </c>
      <c r="O1" s="223" t="s">
        <v>207</v>
      </c>
      <c r="P1" s="224"/>
    </row>
    <row r="2" customFormat="false" ht="12.75" hidden="false" customHeight="false" outlineLevel="0" collapsed="false">
      <c r="A2" s="220"/>
      <c r="B2" s="219" t="s">
        <v>208</v>
      </c>
      <c r="C2" s="0" t="s">
        <v>209</v>
      </c>
      <c r="D2" s="220" t="s">
        <v>210</v>
      </c>
      <c r="E2" s="0"/>
      <c r="H2" s="225"/>
      <c r="I2" s="225"/>
      <c r="J2" s="225"/>
      <c r="K2" s="225"/>
      <c r="L2" s="225"/>
      <c r="M2" s="225"/>
      <c r="N2" s="225"/>
      <c r="O2" s="223"/>
      <c r="P2" s="224"/>
    </row>
    <row r="3" customFormat="false" ht="12.75" hidden="false" customHeight="false" outlineLevel="0" collapsed="false">
      <c r="A3" s="220"/>
      <c r="B3" s="226" t="n">
        <v>1</v>
      </c>
      <c r="C3" s="227" t="str">
        <f aca="false">INDEX('Team Declaration'!$C$35:$R$41,MATCH(B3,'Team Declaration'!$R$35:$R$41,0),13)</f>
        <v>Eastbourne Rovers AC</v>
      </c>
      <c r="D3" s="228" t="n">
        <f aca="false">INDEX('Team Declaration'!$C$35:$R$41,MATCH(B3,'Team Declaration'!$R$35:$R$41,0),15)</f>
        <v>217.000006</v>
      </c>
      <c r="E3" s="0"/>
      <c r="F3" s="229" t="n">
        <f aca="false">LOOKUP($C3,$H$1:$N$1,$H$15:$N$15)</f>
        <v>120</v>
      </c>
      <c r="G3" s="230" t="n">
        <f aca="false">LOOKUP($C3,$H$1:$N$1,$H$16:$N$16)</f>
        <v>97</v>
      </c>
      <c r="H3" s="225"/>
      <c r="I3" s="225"/>
      <c r="J3" s="225"/>
      <c r="K3" s="225"/>
      <c r="L3" s="225"/>
      <c r="M3" s="225"/>
      <c r="N3" s="225"/>
      <c r="O3" s="223"/>
    </row>
    <row r="4" customFormat="false" ht="12.75" hidden="false" customHeight="false" outlineLevel="0" collapsed="false">
      <c r="A4" s="220"/>
      <c r="B4" s="226" t="n">
        <v>2</v>
      </c>
      <c r="C4" s="227" t="str">
        <f aca="false">INDEX('Team Declaration'!$C$35:$R$41,MATCH(B4,'Team Declaration'!$R$35:$R$41,0),13)</f>
        <v>Haywards Heath &amp; Lewes</v>
      </c>
      <c r="D4" s="228" t="n">
        <f aca="false">INDEX('Team Declaration'!$C$35:$R$41,MATCH(B4,'Team Declaration'!$R$35:$R$41,0),15)</f>
        <v>175.000009</v>
      </c>
      <c r="E4" s="0"/>
      <c r="F4" s="229" t="n">
        <f aca="false">LOOKUP($C4,$H$1:$N$1,$H$15:$N$15)</f>
        <v>89</v>
      </c>
      <c r="G4" s="230" t="n">
        <f aca="false">LOOKUP($C4,$H$1:$N$1,$H$16:$N$16)</f>
        <v>86</v>
      </c>
      <c r="H4" s="225"/>
      <c r="I4" s="225"/>
      <c r="J4" s="225"/>
      <c r="K4" s="225"/>
      <c r="L4" s="225"/>
      <c r="M4" s="225"/>
      <c r="N4" s="225"/>
      <c r="O4" s="223"/>
    </row>
    <row r="5" customFormat="false" ht="12.75" hidden="false" customHeight="false" outlineLevel="0" collapsed="false">
      <c r="A5" s="220"/>
      <c r="B5" s="226" t="n">
        <v>3</v>
      </c>
      <c r="C5" s="227" t="str">
        <f aca="false">INDEX('Team Declaration'!$C$35:$R$41,MATCH(B5,'Team Declaration'!$R$35:$R$41,0),13)</f>
        <v>Brighton &amp; Hove AC</v>
      </c>
      <c r="D5" s="228" t="n">
        <f aca="false">INDEX('Team Declaration'!$C$35:$R$41,MATCH(B5,'Team Declaration'!$R$35:$R$41,0),15)</f>
        <v>170.000004</v>
      </c>
      <c r="E5" s="0"/>
      <c r="F5" s="229" t="n">
        <f aca="false">LOOKUP($C5,$H$1:$N$1,$H$15:$N$15)</f>
        <v>65</v>
      </c>
      <c r="G5" s="230" t="n">
        <f aca="false">LOOKUP($C5,$H$1:$N$1,$H$16:$N$16)</f>
        <v>105</v>
      </c>
      <c r="H5" s="225"/>
      <c r="I5" s="225"/>
      <c r="J5" s="225"/>
      <c r="K5" s="225"/>
      <c r="L5" s="225"/>
      <c r="M5" s="225"/>
      <c r="N5" s="225"/>
      <c r="O5" s="223"/>
    </row>
    <row r="6" customFormat="false" ht="12.75" hidden="false" customHeight="false" outlineLevel="0" collapsed="false">
      <c r="A6" s="220"/>
      <c r="B6" s="226" t="n">
        <v>4</v>
      </c>
      <c r="C6" s="227" t="str">
        <f aca="false">INDEX('Team Declaration'!$C$35:$R$41,MATCH(B6,'Team Declaration'!$R$35:$R$41,0),13)</f>
        <v>Arena 80</v>
      </c>
      <c r="D6" s="228" t="n">
        <f aca="false">INDEX('Team Declaration'!$C$35:$R$41,MATCH(B6,'Team Declaration'!$R$35:$R$41,0),15)</f>
        <v>60.000002</v>
      </c>
      <c r="E6" s="0"/>
      <c r="F6" s="229" t="n">
        <f aca="false">LOOKUP($C6,$H$1:$N$1,$H$15:$N$15)</f>
        <v>49</v>
      </c>
      <c r="G6" s="230" t="n">
        <f aca="false">LOOKUP($C6,$H$1:$N$1,$H$16:$N$16)</f>
        <v>11</v>
      </c>
      <c r="H6" s="225"/>
      <c r="I6" s="225"/>
      <c r="J6" s="225"/>
      <c r="K6" s="225"/>
      <c r="L6" s="225"/>
      <c r="M6" s="225"/>
      <c r="N6" s="225"/>
      <c r="O6" s="223"/>
    </row>
    <row r="7" customFormat="false" ht="12.75" hidden="false" customHeight="false" outlineLevel="0" collapsed="false">
      <c r="A7" s="220"/>
      <c r="B7" s="226" t="n">
        <v>5</v>
      </c>
      <c r="C7" s="227" t="str">
        <f aca="false">INDEX('Team Declaration'!$C$35:$R$41,MATCH(B7,'Team Declaration'!$R$35:$R$41,0),13)</f>
        <v>Worthing &amp; Steyning</v>
      </c>
      <c r="D7" s="228" t="n">
        <f aca="false">INDEX('Team Declaration'!$C$35:$R$41,MATCH(B7,'Team Declaration'!$R$35:$R$41,0),15)</f>
        <v>24.000014</v>
      </c>
      <c r="E7" s="0"/>
      <c r="F7" s="229" t="n">
        <f aca="false">LOOKUP($C7,$H$1:$N$1,$H$15:$N$15)</f>
        <v>15</v>
      </c>
      <c r="G7" s="230" t="n">
        <f aca="false">LOOKUP($C7,$H$1:$N$1,$H$16:$N$16)</f>
        <v>9</v>
      </c>
      <c r="H7" s="225"/>
      <c r="I7" s="225"/>
      <c r="J7" s="225"/>
      <c r="K7" s="225"/>
      <c r="L7" s="225"/>
      <c r="M7" s="225"/>
      <c r="N7" s="225"/>
      <c r="O7" s="223"/>
    </row>
    <row r="8" customFormat="false" ht="12.75" hidden="false" customHeight="false" outlineLevel="0" collapsed="false">
      <c r="A8" s="220"/>
      <c r="B8" s="226" t="n">
        <v>6</v>
      </c>
      <c r="C8" s="227" t="str">
        <f aca="false">INDEX('Team Declaration'!$C$35:$R$41,MATCH(B8,'Team Declaration'!$R$35:$R$41,0),13)</f>
        <v>Hastings AC</v>
      </c>
      <c r="D8" s="228" t="n">
        <f aca="false">INDEX('Team Declaration'!$C$35:$R$41,MATCH(B8,'Team Declaration'!$R$35:$R$41,0),15)</f>
        <v>1.2E-005</v>
      </c>
      <c r="E8" s="0"/>
      <c r="F8" s="229" t="n">
        <f aca="false">LOOKUP($C8,$H$1:$N$1,$H$15:$N$15)</f>
        <v>0</v>
      </c>
      <c r="G8" s="230" t="n">
        <f aca="false">LOOKUP($C8,$H$1:$N$1,$H$16:$N$16)</f>
        <v>0</v>
      </c>
      <c r="H8" s="225"/>
      <c r="I8" s="225"/>
      <c r="J8" s="225"/>
      <c r="K8" s="225"/>
      <c r="L8" s="225"/>
      <c r="M8" s="225"/>
      <c r="N8" s="225"/>
      <c r="O8" s="223"/>
    </row>
    <row r="9" customFormat="false" ht="12.75" hidden="false" customHeight="false" outlineLevel="0" collapsed="false">
      <c r="A9" s="0"/>
      <c r="E9" s="0"/>
      <c r="H9" s="231" t="s">
        <v>11</v>
      </c>
      <c r="I9" s="231" t="s">
        <v>13</v>
      </c>
      <c r="J9" s="231" t="s">
        <v>15</v>
      </c>
      <c r="K9" s="231" t="s">
        <v>17</v>
      </c>
      <c r="L9" s="231" t="s">
        <v>19</v>
      </c>
      <c r="M9" s="231" t="s">
        <v>21</v>
      </c>
      <c r="N9" s="231" t="s">
        <v>23</v>
      </c>
      <c r="O9" s="0"/>
    </row>
    <row r="10" customFormat="false" ht="12.75" hidden="false" customHeight="false" outlineLevel="0" collapsed="false">
      <c r="A10" s="0"/>
      <c r="E10" s="0"/>
      <c r="H10" s="232" t="s">
        <v>74</v>
      </c>
      <c r="I10" s="232" t="s">
        <v>76</v>
      </c>
      <c r="J10" s="233" t="s">
        <v>78</v>
      </c>
      <c r="K10" s="234" t="s">
        <v>80</v>
      </c>
      <c r="L10" s="233" t="s">
        <v>82</v>
      </c>
      <c r="M10" s="233" t="s">
        <v>84</v>
      </c>
      <c r="N10" s="233" t="s">
        <v>86</v>
      </c>
      <c r="O10" s="0"/>
    </row>
    <row r="11" customFormat="false" ht="12.75" hidden="false" customHeight="false" outlineLevel="0" collapsed="false">
      <c r="A11" s="0"/>
      <c r="E11" s="0"/>
      <c r="H11" s="235" t="n">
        <v>10</v>
      </c>
      <c r="I11" s="235" t="n">
        <v>11</v>
      </c>
      <c r="J11" s="235" t="n">
        <v>15</v>
      </c>
      <c r="K11" s="235" t="n">
        <v>14</v>
      </c>
      <c r="L11" s="235" t="n">
        <v>16</v>
      </c>
      <c r="M11" s="235" t="n">
        <v>17</v>
      </c>
      <c r="N11" s="235" t="n">
        <v>12</v>
      </c>
      <c r="O11" s="0"/>
    </row>
    <row r="12" customFormat="false" ht="12.75" hidden="false" customHeight="false" outlineLevel="0" collapsed="false">
      <c r="A12" s="0"/>
      <c r="E12" s="0"/>
      <c r="H12" s="235" t="n">
        <v>8</v>
      </c>
      <c r="I12" s="235" t="n">
        <v>1</v>
      </c>
      <c r="J12" s="235" t="n">
        <v>5</v>
      </c>
      <c r="K12" s="235" t="n">
        <v>4</v>
      </c>
      <c r="L12" s="235" t="n">
        <v>6</v>
      </c>
      <c r="M12" s="235" t="n">
        <v>7</v>
      </c>
      <c r="N12" s="235" t="n">
        <v>2</v>
      </c>
      <c r="O12" s="0"/>
    </row>
    <row r="13" customFormat="false" ht="12.75" hidden="false" customHeight="false" outlineLevel="0" collapsed="false">
      <c r="A13" s="0"/>
      <c r="E13" s="0"/>
      <c r="H13" s="236" t="n">
        <v>20</v>
      </c>
      <c r="I13" s="236" t="n">
        <v>21</v>
      </c>
      <c r="J13" s="236" t="n">
        <v>28</v>
      </c>
      <c r="K13" s="236" t="n">
        <v>24</v>
      </c>
      <c r="L13" s="236" t="n">
        <v>26</v>
      </c>
      <c r="M13" s="236" t="n">
        <v>27</v>
      </c>
      <c r="N13" s="236" t="n">
        <v>22</v>
      </c>
      <c r="O13" s="0"/>
    </row>
    <row r="14" customFormat="false" ht="12.75" hidden="false" customHeight="false" outlineLevel="0" collapsed="false">
      <c r="A14" s="0"/>
      <c r="E14" s="0"/>
      <c r="H14" s="236" t="n">
        <v>30</v>
      </c>
      <c r="I14" s="236" t="n">
        <v>31</v>
      </c>
      <c r="J14" s="236" t="n">
        <v>38</v>
      </c>
      <c r="K14" s="236" t="n">
        <v>34</v>
      </c>
      <c r="L14" s="236" t="n">
        <v>36</v>
      </c>
      <c r="M14" s="236" t="n">
        <v>37</v>
      </c>
      <c r="N14" s="236" t="n">
        <v>32</v>
      </c>
      <c r="O14" s="0"/>
    </row>
    <row r="15" customFormat="false" ht="12.75" hidden="false" customHeight="false" outlineLevel="0" collapsed="false">
      <c r="A15" s="0"/>
      <c r="E15" s="0"/>
      <c r="H15" s="235" t="n">
        <f aca="false">SUM(H18:H184)</f>
        <v>49</v>
      </c>
      <c r="I15" s="235" t="n">
        <f aca="false">SUM(I18:I184)</f>
        <v>65</v>
      </c>
      <c r="J15" s="235" t="n">
        <f aca="false">SUM(J18:J184)</f>
        <v>0</v>
      </c>
      <c r="K15" s="235" t="n">
        <f aca="false">SUM(K18:K184)</f>
        <v>120</v>
      </c>
      <c r="L15" s="235" t="n">
        <f aca="false">SUM(L18:L184)</f>
        <v>0</v>
      </c>
      <c r="M15" s="235" t="n">
        <f aca="false">SUM(M18:M184)</f>
        <v>89</v>
      </c>
      <c r="N15" s="235" t="n">
        <f aca="false">SUM(N18:N184)</f>
        <v>15</v>
      </c>
      <c r="O15" s="0"/>
    </row>
    <row r="16" customFormat="false" ht="12.75" hidden="false" customHeight="false" outlineLevel="0" collapsed="false">
      <c r="A16" s="0"/>
      <c r="E16" s="0"/>
      <c r="H16" s="236" t="n">
        <f aca="false">SUM(H186:H352)</f>
        <v>11</v>
      </c>
      <c r="I16" s="236" t="n">
        <f aca="false">SUM(I186:I352)</f>
        <v>105</v>
      </c>
      <c r="J16" s="236" t="n">
        <f aca="false">SUM(J186:J352)</f>
        <v>0</v>
      </c>
      <c r="K16" s="236" t="n">
        <f aca="false">SUM(K186:K352)</f>
        <v>97</v>
      </c>
      <c r="L16" s="236" t="n">
        <f aca="false">SUM(L186:L352)</f>
        <v>0</v>
      </c>
      <c r="M16" s="236" t="n">
        <f aca="false">SUM(M186:M352)</f>
        <v>86</v>
      </c>
      <c r="N16" s="236" t="n">
        <f aca="false">SUM(N186:N352)</f>
        <v>9</v>
      </c>
      <c r="O16" s="0"/>
    </row>
    <row r="17" customFormat="false" ht="12.75" hidden="false" customHeight="false" outlineLevel="0" collapsed="false">
      <c r="A17" s="219" t="str">
        <f aca="false">Results!A4</f>
        <v>High Jump</v>
      </c>
      <c r="C17" s="237" t="str">
        <f aca="false">CONCATENATE("Mens ",P17)</f>
        <v>Mens High Jump 35+</v>
      </c>
      <c r="E17" s="0"/>
      <c r="H17" s="0"/>
      <c r="I17" s="0"/>
      <c r="J17" s="0"/>
      <c r="K17" s="0"/>
      <c r="L17" s="0"/>
      <c r="M17" s="0"/>
      <c r="N17" s="0"/>
      <c r="O17" s="0"/>
      <c r="P17" s="0" t="str">
        <f aca="false">CONCATENATE(A17," 35+")</f>
        <v>High Jump 35+</v>
      </c>
    </row>
    <row r="18" customFormat="false" ht="12.75" hidden="false" customHeight="false" outlineLevel="0" collapsed="false">
      <c r="A18" s="238" t="str">
        <f aca="false">Results!D5</f>
        <v>E</v>
      </c>
      <c r="B18" s="239" t="n">
        <v>1</v>
      </c>
      <c r="C18" s="240" t="str">
        <f aca="false">IF(A18=0,"",INDEX('Team Declaration'!$C$6:$BI$17,MATCH(A17,'Team Declaration'!$B$6:$B$17,0),MATCH(A18,'Team Declaration'!$C$4:$BI$4,0)))</f>
        <v>Grant Stirling</v>
      </c>
      <c r="D18" s="240" t="str">
        <f aca="false">IF(A18=0,"",INDEX('Team Declaration'!$C$3:$BI$17,1,MATCH(LEFT(A18,1),'Team Declaration'!$C$4:$BI$4,0)))</f>
        <v>Eastbourne Rovers AC</v>
      </c>
      <c r="E18" s="241" t="n">
        <f aca="false">Results!E5</f>
        <v>1.4</v>
      </c>
      <c r="F18" s="239" t="n">
        <v>6</v>
      </c>
      <c r="H18" s="226" t="str">
        <f aca="false">IF($A18="","",IF(LEFT($A18,1)=H$9,$F18,""))</f>
        <v/>
      </c>
      <c r="I18" s="226" t="str">
        <f aca="false">IF($A18="","",IF(LEFT($A18,1)=I$9,$F18,""))</f>
        <v/>
      </c>
      <c r="J18" s="226" t="str">
        <f aca="false">IF($A18="","",IF(LEFT($A18,1)=J$9,$F18,""))</f>
        <v/>
      </c>
      <c r="K18" s="226" t="n">
        <f aca="false">IF($A18="","",IF(LEFT($A18,1)=K$9,$F18,""))</f>
        <v>6</v>
      </c>
      <c r="L18" s="226" t="str">
        <f aca="false">IF($A18="","",IF(LEFT($A18,1)=L$9,$F18,""))</f>
        <v/>
      </c>
      <c r="M18" s="226" t="str">
        <f aca="false">IF($A18="","",IF(LEFT($A18,1)=M$9,$F18,""))</f>
        <v/>
      </c>
      <c r="N18" s="226" t="str">
        <f aca="false">IF($A18="","",IF(LEFT($A18,1)=N$9,$F18,""))</f>
        <v/>
      </c>
      <c r="O18" s="0"/>
    </row>
    <row r="19" customFormat="false" ht="12.75" hidden="false" customHeight="false" outlineLevel="0" collapsed="false">
      <c r="A19" s="238" t="n">
        <f aca="false">Results!D6</f>
        <v>0</v>
      </c>
      <c r="B19" s="239" t="n">
        <v>2</v>
      </c>
      <c r="C19" s="240" t="str">
        <f aca="false">IF(A19=0,"",INDEX('Team Declaration'!$C$6:$BI$17,MATCH(A17,'Team Declaration'!$B$6:$B$17,0),MATCH(A19,'Team Declaration'!$C$4:$BI$4,0)))</f>
        <v/>
      </c>
      <c r="D19" s="240" t="str">
        <f aca="false">IF(A19=0,"",INDEX('Team Declaration'!$C$3:$BI$17,1,MATCH(LEFT(A19,1),'Team Declaration'!$C$4:$BI$4,0)))</f>
        <v/>
      </c>
      <c r="E19" s="241" t="n">
        <f aca="false">Results!E6</f>
        <v>0</v>
      </c>
      <c r="F19" s="239" t="n">
        <v>5</v>
      </c>
      <c r="H19" s="226" t="str">
        <f aca="false">IF($A19="","",IF(LEFT($A19,1)=H$9,$F19,""))</f>
        <v/>
      </c>
      <c r="I19" s="226" t="str">
        <f aca="false">IF($A19="","",IF(LEFT($A19,1)=I$9,$F19,""))</f>
        <v/>
      </c>
      <c r="J19" s="226" t="str">
        <f aca="false">IF($A19="","",IF(LEFT($A19,1)=J$9,$F19,""))</f>
        <v/>
      </c>
      <c r="K19" s="226" t="str">
        <f aca="false">IF($A19="","",IF(LEFT($A19,1)=K$9,$F19,""))</f>
        <v/>
      </c>
      <c r="L19" s="226" t="str">
        <f aca="false">IF($A19="","",IF(LEFT($A19,1)=L$9,$F19,""))</f>
        <v/>
      </c>
      <c r="M19" s="226" t="str">
        <f aca="false">IF($A19="","",IF(LEFT($A19,1)=M$9,$F19,""))</f>
        <v/>
      </c>
      <c r="N19" s="226" t="str">
        <f aca="false">IF($A19="","",IF(LEFT($A19,1)=N$9,$F19,""))</f>
        <v/>
      </c>
      <c r="O19" s="0"/>
    </row>
    <row r="20" customFormat="false" ht="12.75" hidden="false" customHeight="false" outlineLevel="0" collapsed="false">
      <c r="A20" s="238" t="n">
        <f aca="false">Results!D7</f>
        <v>0</v>
      </c>
      <c r="B20" s="239" t="n">
        <v>3</v>
      </c>
      <c r="C20" s="240" t="str">
        <f aca="false">IF(A20=0,"",INDEX('Team Declaration'!$C$6:$BI$17,MATCH(A17,'Team Declaration'!$B$6:$B$17,0),MATCH(A20,'Team Declaration'!$C$4:$BI$4,0)))</f>
        <v/>
      </c>
      <c r="D20" s="240" t="str">
        <f aca="false">IF(A20=0,"",INDEX('Team Declaration'!$C$3:$BI$17,1,MATCH(LEFT(A20,1),'Team Declaration'!$C$4:$BI$4,0)))</f>
        <v/>
      </c>
      <c r="E20" s="241" t="n">
        <f aca="false">Results!E7</f>
        <v>0</v>
      </c>
      <c r="F20" s="239" t="n">
        <v>4</v>
      </c>
      <c r="H20" s="226" t="str">
        <f aca="false">IF($A20="","",IF(LEFT($A20,1)=H$9,$F20,""))</f>
        <v/>
      </c>
      <c r="I20" s="226" t="str">
        <f aca="false">IF($A20="","",IF(LEFT($A20,1)=I$9,$F20,""))</f>
        <v/>
      </c>
      <c r="J20" s="226" t="str">
        <f aca="false">IF($A20="","",IF(LEFT($A20,1)=J$9,$F20,""))</f>
        <v/>
      </c>
      <c r="K20" s="226" t="str">
        <f aca="false">IF($A20="","",IF(LEFT($A20,1)=K$9,$F20,""))</f>
        <v/>
      </c>
      <c r="L20" s="226" t="str">
        <f aca="false">IF($A20="","",IF(LEFT($A20,1)=L$9,$F20,""))</f>
        <v/>
      </c>
      <c r="M20" s="226" t="str">
        <f aca="false">IF($A20="","",IF(LEFT($A20,1)=M$9,$F20,""))</f>
        <v/>
      </c>
      <c r="N20" s="226" t="str">
        <f aca="false">IF($A20="","",IF(LEFT($A20,1)=N$9,$F20,""))</f>
        <v/>
      </c>
      <c r="O20" s="0"/>
    </row>
    <row r="21" customFormat="false" ht="12.75" hidden="false" customHeight="false" outlineLevel="0" collapsed="false">
      <c r="A21" s="238" t="n">
        <f aca="false">Results!D8</f>
        <v>0</v>
      </c>
      <c r="B21" s="239" t="n">
        <v>4</v>
      </c>
      <c r="C21" s="240" t="str">
        <f aca="false">IF(A21=0,"",INDEX('Team Declaration'!$C$6:$BI$17,MATCH(A17,'Team Declaration'!$B$6:$B$17,0),MATCH(A21,'Team Declaration'!$C$4:$BI$4,0)))</f>
        <v/>
      </c>
      <c r="D21" s="240" t="str">
        <f aca="false">IF(A21=0,"",INDEX('Team Declaration'!$C$3:$BI$17,1,MATCH(LEFT(A21,1),'Team Declaration'!$C$4:$BI$4,0)))</f>
        <v/>
      </c>
      <c r="E21" s="241" t="n">
        <f aca="false">Results!E8</f>
        <v>0</v>
      </c>
      <c r="F21" s="239" t="n">
        <v>3</v>
      </c>
      <c r="H21" s="226" t="str">
        <f aca="false">IF($A21="","",IF(LEFT($A21,1)=H$9,$F21,""))</f>
        <v/>
      </c>
      <c r="I21" s="226" t="str">
        <f aca="false">IF($A21="","",IF(LEFT($A21,1)=I$9,$F21,""))</f>
        <v/>
      </c>
      <c r="J21" s="226" t="str">
        <f aca="false">IF($A21="","",IF(LEFT($A21,1)=J$9,$F21,""))</f>
        <v/>
      </c>
      <c r="K21" s="226" t="str">
        <f aca="false">IF($A21="","",IF(LEFT($A21,1)=K$9,$F21,""))</f>
        <v/>
      </c>
      <c r="L21" s="226" t="str">
        <f aca="false">IF($A21="","",IF(LEFT($A21,1)=L$9,$F21,""))</f>
        <v/>
      </c>
      <c r="M21" s="226" t="str">
        <f aca="false">IF($A21="","",IF(LEFT($A21,1)=M$9,$F21,""))</f>
        <v/>
      </c>
      <c r="N21" s="226" t="str">
        <f aca="false">IF($A21="","",IF(LEFT($A21,1)=N$9,$F21,""))</f>
        <v/>
      </c>
      <c r="O21" s="0"/>
    </row>
    <row r="22" customFormat="false" ht="12.75" hidden="false" customHeight="false" outlineLevel="0" collapsed="false">
      <c r="A22" s="238" t="n">
        <f aca="false">Results!D9</f>
        <v>0</v>
      </c>
      <c r="B22" s="239" t="n">
        <v>5</v>
      </c>
      <c r="C22" s="240" t="str">
        <f aca="false">IF(A22=0,"",INDEX('Team Declaration'!$C$6:$BI$17,MATCH(A17,'Team Declaration'!$B$6:$B$17,0),MATCH(A22,'Team Declaration'!$C$4:$BI$4,0)))</f>
        <v/>
      </c>
      <c r="D22" s="240" t="str">
        <f aca="false">IF(A22=0,"",INDEX('Team Declaration'!$C$3:$BI$17,1,MATCH(LEFT(A22,1),'Team Declaration'!$C$4:$BI$4,0)))</f>
        <v/>
      </c>
      <c r="E22" s="241" t="n">
        <f aca="false">Results!E9</f>
        <v>0</v>
      </c>
      <c r="F22" s="239" t="n">
        <v>2</v>
      </c>
      <c r="H22" s="226" t="str">
        <f aca="false">IF($A22="","",IF(LEFT($A22,1)=H$9,$F22,""))</f>
        <v/>
      </c>
      <c r="I22" s="226" t="str">
        <f aca="false">IF($A22="","",IF(LEFT($A22,1)=I$9,$F22,""))</f>
        <v/>
      </c>
      <c r="J22" s="226" t="str">
        <f aca="false">IF($A22="","",IF(LEFT($A22,1)=J$9,$F22,""))</f>
        <v/>
      </c>
      <c r="K22" s="226" t="str">
        <f aca="false">IF($A22="","",IF(LEFT($A22,1)=K$9,$F22,""))</f>
        <v/>
      </c>
      <c r="L22" s="226" t="str">
        <f aca="false">IF($A22="","",IF(LEFT($A22,1)=L$9,$F22,""))</f>
        <v/>
      </c>
      <c r="M22" s="226" t="str">
        <f aca="false">IF($A22="","",IF(LEFT($A22,1)=M$9,$F22,""))</f>
        <v/>
      </c>
      <c r="N22" s="226" t="str">
        <f aca="false">IF($A22="","",IF(LEFT($A22,1)=N$9,$F22,""))</f>
        <v/>
      </c>
      <c r="O22" s="0"/>
    </row>
    <row r="23" customFormat="false" ht="12.75" hidden="false" customHeight="false" outlineLevel="0" collapsed="false">
      <c r="A23" s="238" t="n">
        <f aca="false">Results!D10</f>
        <v>0</v>
      </c>
      <c r="B23" s="239" t="n">
        <v>6</v>
      </c>
      <c r="C23" s="240" t="str">
        <f aca="false">IF(A23=0,"",INDEX('Team Declaration'!$C$6:$BI$17,MATCH(A17,'Team Declaration'!$B$6:$B$17,0),MATCH(A23,'Team Declaration'!$C$4:$BI$4,0)))</f>
        <v/>
      </c>
      <c r="D23" s="240" t="str">
        <f aca="false">IF(A23=0,"",INDEX('Team Declaration'!$C$3:$BI$17,1,MATCH(LEFT(A23,1),'Team Declaration'!$C$4:$BI$4,0)))</f>
        <v/>
      </c>
      <c r="E23" s="241" t="n">
        <f aca="false">Results!E10</f>
        <v>0</v>
      </c>
      <c r="F23" s="239" t="n">
        <v>1</v>
      </c>
      <c r="H23" s="226" t="str">
        <f aca="false">IF($A23="","",IF(LEFT($A23,1)=H$9,$F23,""))</f>
        <v/>
      </c>
      <c r="I23" s="226" t="str">
        <f aca="false">IF($A23="","",IF(LEFT($A23,1)=I$9,$F23,""))</f>
        <v/>
      </c>
      <c r="J23" s="226" t="str">
        <f aca="false">IF($A23="","",IF(LEFT($A23,1)=J$9,$F23,""))</f>
        <v/>
      </c>
      <c r="K23" s="226" t="str">
        <f aca="false">IF($A23="","",IF(LEFT($A23,1)=K$9,$F23,""))</f>
        <v/>
      </c>
      <c r="L23" s="226" t="str">
        <f aca="false">IF($A23="","",IF(LEFT($A23,1)=L$9,$F23,""))</f>
        <v/>
      </c>
      <c r="M23" s="226" t="str">
        <f aca="false">IF($A23="","",IF(LEFT($A23,1)=M$9,$F23,""))</f>
        <v/>
      </c>
      <c r="N23" s="226" t="str">
        <f aca="false">IF($A23="","",IF(LEFT($A23,1)=N$9,$F23,""))</f>
        <v/>
      </c>
      <c r="O23" s="0"/>
    </row>
    <row r="24" customFormat="false" ht="12.75" hidden="false" customHeight="false" outlineLevel="0" collapsed="false">
      <c r="A24" s="219" t="str">
        <f aca="false">Results!G4</f>
        <v>High Jump</v>
      </c>
      <c r="C24" s="237" t="str">
        <f aca="false">CONCATENATE("Mens ",P24)</f>
        <v>Mens High Jump 50+</v>
      </c>
      <c r="E24" s="0"/>
      <c r="H24" s="0"/>
      <c r="I24" s="0"/>
      <c r="J24" s="0"/>
      <c r="K24" s="0"/>
      <c r="L24" s="0"/>
      <c r="M24" s="0"/>
      <c r="N24" s="0"/>
      <c r="O24" s="0"/>
      <c r="P24" s="0" t="str">
        <f aca="false">CONCATENATE(A24," 50+")</f>
        <v>High Jump 50+</v>
      </c>
    </row>
    <row r="25" customFormat="false" ht="12.75" hidden="false" customHeight="false" outlineLevel="0" collapsed="false">
      <c r="A25" s="238" t="n">
        <f aca="false">Results!J5</f>
        <v>14</v>
      </c>
      <c r="B25" s="239" t="n">
        <v>1</v>
      </c>
      <c r="C25" s="240" t="str">
        <f aca="false">IF(A25=0,"",INDEX('Team Declaration'!$C$6:$BI$17,MATCH(A24,'Team Declaration'!$B$6:$B$17,0),MATCH(A25,'Team Declaration'!$C$4:$BI$4,0)))</f>
        <v>Brian Slaughter</v>
      </c>
      <c r="D25" s="240" t="str">
        <f aca="false">IF(A25=0,"",INDEX('Team Declaration'!$C$3:$BI$17,1,MATCH(A25,'Team Declaration'!$C$4:$BI$4,0)-4))</f>
        <v>Eastbourne Rovers AC</v>
      </c>
      <c r="E25" s="241" t="n">
        <f aca="false">Results!K5</f>
        <v>1.4</v>
      </c>
      <c r="F25" s="239" t="n">
        <v>6</v>
      </c>
      <c r="H25" s="226" t="str">
        <f aca="false">IF($A25="","",IF($A25=H$11,$F25,""))</f>
        <v/>
      </c>
      <c r="I25" s="226" t="str">
        <f aca="false">IF($A25="","",IF($A25=I$11,$F25,""))</f>
        <v/>
      </c>
      <c r="J25" s="226" t="str">
        <f aca="false">IF($A25="","",IF($A25=J$11,$F25,""))</f>
        <v/>
      </c>
      <c r="K25" s="226" t="n">
        <f aca="false">IF($A25="","",IF($A25=K$11,$F25,""))</f>
        <v>6</v>
      </c>
      <c r="L25" s="226" t="str">
        <f aca="false">IF($A25="","",IF($A25=L$11,$F25,""))</f>
        <v/>
      </c>
      <c r="M25" s="226" t="str">
        <f aca="false">IF($A25="","",IF($A25=M$11,$F25,""))</f>
        <v/>
      </c>
      <c r="N25" s="226" t="str">
        <f aca="false">IF($A25="","",IF($A25=N$11,$F25,""))</f>
        <v/>
      </c>
      <c r="O25" s="0"/>
    </row>
    <row r="26" customFormat="false" ht="12.75" hidden="false" customHeight="false" outlineLevel="0" collapsed="false">
      <c r="A26" s="238" t="n">
        <f aca="false">Results!J6</f>
        <v>17</v>
      </c>
      <c r="B26" s="239" t="n">
        <v>2</v>
      </c>
      <c r="C26" s="240" t="str">
        <f aca="false">IF(A26=0,"",INDEX('Team Declaration'!$C$6:$BI$17,MATCH(A24,'Team Declaration'!$B$6:$B$17,0),MATCH(A26,'Team Declaration'!$C$4:$BI$4,0)))</f>
        <v>Mark Rahman</v>
      </c>
      <c r="D26" s="240" t="str">
        <f aca="false">IF(A26=0,"",INDEX('Team Declaration'!$C$3:$BI$17,1,MATCH(A26,'Team Declaration'!$C$4:$BI$4,0)-4))</f>
        <v>Haywards Heath &amp; Lewes</v>
      </c>
      <c r="E26" s="241" t="n">
        <f aca="false">Results!K6</f>
        <v>1.25</v>
      </c>
      <c r="F26" s="239" t="n">
        <v>5</v>
      </c>
      <c r="H26" s="226" t="str">
        <f aca="false">IF($A26="","",IF($A26=H$11,$F26,""))</f>
        <v/>
      </c>
      <c r="I26" s="226" t="str">
        <f aca="false">IF($A26="","",IF($A26=I$11,$F26,""))</f>
        <v/>
      </c>
      <c r="J26" s="226" t="str">
        <f aca="false">IF($A26="","",IF($A26=J$11,$F26,""))</f>
        <v/>
      </c>
      <c r="K26" s="226" t="str">
        <f aca="false">IF($A26="","",IF($A26=K$11,$F26,""))</f>
        <v/>
      </c>
      <c r="L26" s="226" t="str">
        <f aca="false">IF($A26="","",IF($A26=L$11,$F26,""))</f>
        <v/>
      </c>
      <c r="M26" s="226" t="n">
        <f aca="false">IF($A26="","",IF($A26=M$11,$F26,""))</f>
        <v>5</v>
      </c>
      <c r="N26" s="226" t="str">
        <f aca="false">IF($A26="","",IF($A26=N$11,$F26,""))</f>
        <v/>
      </c>
      <c r="O26" s="0"/>
    </row>
    <row r="27" customFormat="false" ht="12.75" hidden="false" customHeight="false" outlineLevel="0" collapsed="false">
      <c r="A27" s="238" t="n">
        <f aca="false">Results!J7</f>
        <v>11</v>
      </c>
      <c r="B27" s="239" t="n">
        <v>3</v>
      </c>
      <c r="C27" s="240" t="str">
        <f aca="false">IF(A27=0,"",INDEX('Team Declaration'!$C$6:$BI$17,MATCH(A24,'Team Declaration'!$B$6:$B$17,0),MATCH(A27,'Team Declaration'!$C$4:$BI$4,0)))</f>
        <v>Mike Ellis-Martin</v>
      </c>
      <c r="D27" s="240" t="str">
        <f aca="false">IF(A27=0,"",INDEX('Team Declaration'!$C$3:$BI$17,1,MATCH(A27,'Team Declaration'!$C$4:$BI$4,0)-4))</f>
        <v>Brighton &amp; Hove AC</v>
      </c>
      <c r="E27" s="241" t="n">
        <f aca="false">Results!K7</f>
        <v>1.15</v>
      </c>
      <c r="F27" s="239" t="n">
        <v>4</v>
      </c>
      <c r="H27" s="226" t="str">
        <f aca="false">IF($A27="","",IF($A27=H$11,$F27,""))</f>
        <v/>
      </c>
      <c r="I27" s="226" t="n">
        <f aca="false">IF($A27="","",IF($A27=I$11,$F27,""))</f>
        <v>4</v>
      </c>
      <c r="J27" s="226" t="str">
        <f aca="false">IF($A27="","",IF($A27=J$11,$F27,""))</f>
        <v/>
      </c>
      <c r="K27" s="226" t="str">
        <f aca="false">IF($A27="","",IF($A27=K$11,$F27,""))</f>
        <v/>
      </c>
      <c r="L27" s="226" t="str">
        <f aca="false">IF($A27="","",IF($A27=L$11,$F27,""))</f>
        <v/>
      </c>
      <c r="M27" s="226" t="str">
        <f aca="false">IF($A27="","",IF($A27=M$11,$F27,""))</f>
        <v/>
      </c>
      <c r="N27" s="226" t="str">
        <f aca="false">IF($A27="","",IF($A27=N$11,$F27,""))</f>
        <v/>
      </c>
      <c r="O27" s="0"/>
    </row>
    <row r="28" customFormat="false" ht="12.75" hidden="false" customHeight="false" outlineLevel="0" collapsed="false">
      <c r="A28" s="238" t="n">
        <f aca="false">Results!J8</f>
        <v>0</v>
      </c>
      <c r="B28" s="239" t="n">
        <v>4</v>
      </c>
      <c r="C28" s="240" t="str">
        <f aca="false">IF(A28=0,"",INDEX('Team Declaration'!$C$6:$BI$17,MATCH(A24,'Team Declaration'!$B$6:$B$17,0),MATCH(A28,'Team Declaration'!$C$4:$BI$4,0)))</f>
        <v/>
      </c>
      <c r="D28" s="240" t="str">
        <f aca="false">IF(A28=0,"",INDEX('Team Declaration'!$C$3:$BI$17,1,MATCH(A28,'Team Declaration'!$C$4:$BI$4,0)-4))</f>
        <v/>
      </c>
      <c r="E28" s="241" t="n">
        <f aca="false">Results!K8</f>
        <v>0</v>
      </c>
      <c r="F28" s="239" t="n">
        <v>3</v>
      </c>
      <c r="H28" s="226" t="str">
        <f aca="false">IF($A28="","",IF($A28=H$11,$F28,""))</f>
        <v/>
      </c>
      <c r="I28" s="226" t="str">
        <f aca="false">IF($A28="","",IF($A28=I$11,$F28,""))</f>
        <v/>
      </c>
      <c r="J28" s="226" t="str">
        <f aca="false">IF($A28="","",IF($A28=J$11,$F28,""))</f>
        <v/>
      </c>
      <c r="K28" s="226" t="str">
        <f aca="false">IF($A28="","",IF($A28=K$11,$F28,""))</f>
        <v/>
      </c>
      <c r="L28" s="226" t="str">
        <f aca="false">IF($A28="","",IF($A28=L$11,$F28,""))</f>
        <v/>
      </c>
      <c r="M28" s="226" t="str">
        <f aca="false">IF($A28="","",IF($A28=M$11,$F28,""))</f>
        <v/>
      </c>
      <c r="N28" s="226" t="str">
        <f aca="false">IF($A28="","",IF($A28=N$11,$F28,""))</f>
        <v/>
      </c>
      <c r="O28" s="0"/>
    </row>
    <row r="29" customFormat="false" ht="12.75" hidden="false" customHeight="false" outlineLevel="0" collapsed="false">
      <c r="A29" s="238" t="n">
        <f aca="false">Results!J9</f>
        <v>0</v>
      </c>
      <c r="B29" s="239" t="n">
        <v>5</v>
      </c>
      <c r="C29" s="240" t="str">
        <f aca="false">IF(A29=0,"",INDEX('Team Declaration'!$C$6:$BI$17,MATCH(A24,'Team Declaration'!$B$6:$B$17,0),MATCH(A29,'Team Declaration'!$C$4:$BI$4,0)))</f>
        <v/>
      </c>
      <c r="D29" s="240" t="str">
        <f aca="false">IF(A29=0,"",INDEX('Team Declaration'!$C$3:$BI$17,1,MATCH(A29,'Team Declaration'!$C$4:$BI$4,0)-4))</f>
        <v/>
      </c>
      <c r="E29" s="241" t="n">
        <f aca="false">Results!K9</f>
        <v>0</v>
      </c>
      <c r="F29" s="239" t="n">
        <v>2</v>
      </c>
      <c r="H29" s="226" t="str">
        <f aca="false">IF($A29="","",IF($A29=H$11,$F29,""))</f>
        <v/>
      </c>
      <c r="I29" s="226" t="str">
        <f aca="false">IF($A29="","",IF($A29=I$11,$F29,""))</f>
        <v/>
      </c>
      <c r="J29" s="226" t="str">
        <f aca="false">IF($A29="","",IF($A29=J$11,$F29,""))</f>
        <v/>
      </c>
      <c r="K29" s="226" t="str">
        <f aca="false">IF($A29="","",IF($A29=K$11,$F29,""))</f>
        <v/>
      </c>
      <c r="L29" s="226" t="str">
        <f aca="false">IF($A29="","",IF($A29=L$11,$F29,""))</f>
        <v/>
      </c>
      <c r="M29" s="226" t="str">
        <f aca="false">IF($A29="","",IF($A29=M$11,$F29,""))</f>
        <v/>
      </c>
      <c r="N29" s="226" t="str">
        <f aca="false">IF($A29="","",IF($A29=N$11,$F29,""))</f>
        <v/>
      </c>
      <c r="O29" s="0"/>
    </row>
    <row r="30" customFormat="false" ht="12.75" hidden="false" customHeight="false" outlineLevel="0" collapsed="false">
      <c r="A30" s="238" t="n">
        <f aca="false">Results!J10</f>
        <v>0</v>
      </c>
      <c r="B30" s="239" t="n">
        <v>6</v>
      </c>
      <c r="C30" s="240" t="str">
        <f aca="false">IF(A30=0,"",INDEX('Team Declaration'!$C$6:$BI$17,MATCH(A24,'Team Declaration'!$B$6:$B$17,0),MATCH(A30,'Team Declaration'!$C$4:$BI$4,0)))</f>
        <v/>
      </c>
      <c r="D30" s="240" t="str">
        <f aca="false">IF(A30=0,"",INDEX('Team Declaration'!$C$3:$BI$17,1,MATCH(A30,'Team Declaration'!$C$4:$BI$4,0)-4))</f>
        <v/>
      </c>
      <c r="E30" s="241" t="n">
        <f aca="false">Results!K10</f>
        <v>0</v>
      </c>
      <c r="F30" s="239" t="n">
        <v>1</v>
      </c>
      <c r="H30" s="226" t="str">
        <f aca="false">IF($A30="","",IF($A30=H$11,$F30,""))</f>
        <v/>
      </c>
      <c r="I30" s="226" t="str">
        <f aca="false">IF($A30="","",IF($A30=I$11,$F30,""))</f>
        <v/>
      </c>
      <c r="J30" s="226" t="str">
        <f aca="false">IF($A30="","",IF($A30=J$11,$F30,""))</f>
        <v/>
      </c>
      <c r="K30" s="226" t="str">
        <f aca="false">IF($A30="","",IF($A30=K$11,$F30,""))</f>
        <v/>
      </c>
      <c r="L30" s="226" t="str">
        <f aca="false">IF($A30="","",IF($A30=L$11,$F30,""))</f>
        <v/>
      </c>
      <c r="M30" s="226" t="str">
        <f aca="false">IF($A30="","",IF($A30=M$11,$F30,""))</f>
        <v/>
      </c>
      <c r="N30" s="226" t="str">
        <f aca="false">IF($A30="","",IF($A30=N$11,$F30,""))</f>
        <v/>
      </c>
      <c r="O30" s="0"/>
    </row>
    <row r="31" customFormat="false" ht="12.75" hidden="false" customHeight="false" outlineLevel="0" collapsed="false">
      <c r="A31" s="219" t="str">
        <f aca="false">Results!M4</f>
        <v>High Jump</v>
      </c>
      <c r="C31" s="237" t="str">
        <f aca="false">CONCATENATE("Mens ",P31)</f>
        <v>Mens High Jump 60+</v>
      </c>
      <c r="E31" s="0"/>
      <c r="H31" s="0"/>
      <c r="I31" s="0"/>
      <c r="J31" s="0"/>
      <c r="K31" s="0"/>
      <c r="L31" s="0"/>
      <c r="M31" s="0"/>
      <c r="N31" s="0"/>
      <c r="O31" s="0"/>
      <c r="P31" s="0" t="str">
        <f aca="false">CONCATENATE(A31," 60+")</f>
        <v>High Jump 60+</v>
      </c>
    </row>
    <row r="32" customFormat="false" ht="12.75" hidden="false" customHeight="false" outlineLevel="0" collapsed="false">
      <c r="A32" s="238" t="n">
        <f aca="false">Results!P5</f>
        <v>7</v>
      </c>
      <c r="B32" s="239" t="n">
        <v>1</v>
      </c>
      <c r="C32" s="240" t="str">
        <f aca="false">IF(A32=0,"",INDEX('Team Declaration'!$C$6:$BI$17,MATCH(A31,'Team Declaration'!$B$6:$B$17,0),MATCH(A32,'Team Declaration'!$C$4:$BI$4,0)))</f>
        <v>John Morgan</v>
      </c>
      <c r="D32" s="240" t="str">
        <f aca="false">IF(A32=0,"",INDEX('Team Declaration'!$C$3:$BI$17,1,MATCH(A32,'Team Declaration'!$C$4:$BI$4,0)-6))</f>
        <v>Haywards Heath &amp; Lewes</v>
      </c>
      <c r="E32" s="241" t="n">
        <f aca="false">Results!Q5</f>
        <v>1.2</v>
      </c>
      <c r="F32" s="239" t="n">
        <v>6</v>
      </c>
      <c r="H32" s="226" t="str">
        <f aca="false">IF($A32="","",IF($A32=H$12,$F32,""))</f>
        <v/>
      </c>
      <c r="I32" s="226" t="str">
        <f aca="false">IF($A32="","",IF($A32=I$12,$F32,""))</f>
        <v/>
      </c>
      <c r="J32" s="226" t="str">
        <f aca="false">IF($A32="","",IF($A32=J$12,$F32,""))</f>
        <v/>
      </c>
      <c r="K32" s="226" t="str">
        <f aca="false">IF($A32="","",IF($A32=K$12,$F32,""))</f>
        <v/>
      </c>
      <c r="L32" s="226" t="str">
        <f aca="false">IF($A32="","",IF($A32=L$12,$F32,""))</f>
        <v/>
      </c>
      <c r="M32" s="226" t="n">
        <f aca="false">IF($A32="","",IF($A32=M$12,$F32,""))</f>
        <v>6</v>
      </c>
      <c r="N32" s="226" t="str">
        <f aca="false">IF($A32="","",IF($A32=N$12,$F32,""))</f>
        <v/>
      </c>
      <c r="O32" s="0"/>
    </row>
    <row r="33" customFormat="false" ht="12.75" hidden="false" customHeight="false" outlineLevel="0" collapsed="false">
      <c r="A33" s="238" t="n">
        <f aca="false">Results!P6</f>
        <v>0</v>
      </c>
      <c r="B33" s="239" t="n">
        <v>2</v>
      </c>
      <c r="C33" s="240" t="str">
        <f aca="false">IF(A33=0,"",INDEX('Team Declaration'!$C$6:$BI$17,MATCH(A31,'Team Declaration'!$B$6:$B$17,0),MATCH(A33,'Team Declaration'!$C$4:$BI$4,0)))</f>
        <v/>
      </c>
      <c r="D33" s="240" t="str">
        <f aca="false">IF(A33=0,"",INDEX('Team Declaration'!$C$3:$BI$17,1,MATCH(A33,'Team Declaration'!$C$4:$BI$4,0)-6))</f>
        <v/>
      </c>
      <c r="E33" s="241" t="n">
        <f aca="false">Results!Q6</f>
        <v>0</v>
      </c>
      <c r="F33" s="239" t="n">
        <v>5</v>
      </c>
      <c r="H33" s="226" t="str">
        <f aca="false">IF($A33="","",IF($A33=H$12,$F33,""))</f>
        <v/>
      </c>
      <c r="I33" s="226" t="str">
        <f aca="false">IF($A33="","",IF($A33=I$12,$F33,""))</f>
        <v/>
      </c>
      <c r="J33" s="226" t="str">
        <f aca="false">IF($A33="","",IF($A33=J$12,$F33,""))</f>
        <v/>
      </c>
      <c r="K33" s="226" t="str">
        <f aca="false">IF($A33="","",IF($A33=K$12,$F33,""))</f>
        <v/>
      </c>
      <c r="L33" s="226" t="str">
        <f aca="false">IF($A33="","",IF($A33=L$12,$F33,""))</f>
        <v/>
      </c>
      <c r="M33" s="226" t="str">
        <f aca="false">IF($A33="","",IF($A33=M$12,$F33,""))</f>
        <v/>
      </c>
      <c r="N33" s="226" t="str">
        <f aca="false">IF($A33="","",IF($A33=N$12,$F33,""))</f>
        <v/>
      </c>
      <c r="O33" s="0"/>
    </row>
    <row r="34" customFormat="false" ht="12.75" hidden="false" customHeight="false" outlineLevel="0" collapsed="false">
      <c r="A34" s="238" t="n">
        <f aca="false">Results!P7</f>
        <v>0</v>
      </c>
      <c r="B34" s="239" t="n">
        <v>3</v>
      </c>
      <c r="C34" s="240" t="str">
        <f aca="false">IF(A34=0,"",INDEX('Team Declaration'!$C$6:$BI$17,MATCH(A31,'Team Declaration'!$B$6:$B$17,0),MATCH(A34,'Team Declaration'!$C$4:$BI$4,0)))</f>
        <v/>
      </c>
      <c r="D34" s="240" t="str">
        <f aca="false">IF(A34=0,"",INDEX('Team Declaration'!$C$3:$BI$17,1,MATCH(A34,'Team Declaration'!$C$4:$BI$4,0)-6))</f>
        <v/>
      </c>
      <c r="E34" s="241" t="n">
        <f aca="false">Results!Q7</f>
        <v>0</v>
      </c>
      <c r="F34" s="239" t="n">
        <v>4</v>
      </c>
      <c r="H34" s="226" t="str">
        <f aca="false">IF($A34="","",IF($A34=H$12,$F34,""))</f>
        <v/>
      </c>
      <c r="I34" s="226" t="str">
        <f aca="false">IF($A34="","",IF($A34=I$12,$F34,""))</f>
        <v/>
      </c>
      <c r="J34" s="226" t="str">
        <f aca="false">IF($A34="","",IF($A34=J$12,$F34,""))</f>
        <v/>
      </c>
      <c r="K34" s="226" t="str">
        <f aca="false">IF($A34="","",IF($A34=K$12,$F34,""))</f>
        <v/>
      </c>
      <c r="L34" s="226" t="str">
        <f aca="false">IF($A34="","",IF($A34=L$12,$F34,""))</f>
        <v/>
      </c>
      <c r="M34" s="226" t="str">
        <f aca="false">IF($A34="","",IF($A34=M$12,$F34,""))</f>
        <v/>
      </c>
      <c r="N34" s="226" t="str">
        <f aca="false">IF($A34="","",IF($A34=N$12,$F34,""))</f>
        <v/>
      </c>
      <c r="O34" s="0"/>
    </row>
    <row r="35" customFormat="false" ht="12.75" hidden="false" customHeight="false" outlineLevel="0" collapsed="false">
      <c r="A35" s="238" t="n">
        <f aca="false">Results!P8</f>
        <v>0</v>
      </c>
      <c r="B35" s="239" t="n">
        <v>4</v>
      </c>
      <c r="C35" s="240" t="str">
        <f aca="false">IF(A35=0,"",INDEX('Team Declaration'!$C$6:$BI$17,MATCH(A31,'Team Declaration'!$B$6:$B$17,0),MATCH(A35,'Team Declaration'!$C$4:$BI$4,0)))</f>
        <v/>
      </c>
      <c r="D35" s="240" t="str">
        <f aca="false">IF(A35=0,"",INDEX('Team Declaration'!$C$3:$BI$17,1,MATCH(A35,'Team Declaration'!$C$4:$BI$4,0)-6))</f>
        <v/>
      </c>
      <c r="E35" s="241" t="n">
        <f aca="false">Results!Q8</f>
        <v>0</v>
      </c>
      <c r="F35" s="239" t="n">
        <v>3</v>
      </c>
      <c r="H35" s="226" t="str">
        <f aca="false">IF($A35="","",IF($A35=H$12,$F35,""))</f>
        <v/>
      </c>
      <c r="I35" s="226" t="str">
        <f aca="false">IF($A35="","",IF($A35=I$12,$F35,""))</f>
        <v/>
      </c>
      <c r="J35" s="226" t="str">
        <f aca="false">IF($A35="","",IF($A35=J$12,$F35,""))</f>
        <v/>
      </c>
      <c r="K35" s="226" t="str">
        <f aca="false">IF($A35="","",IF($A35=K$12,$F35,""))</f>
        <v/>
      </c>
      <c r="L35" s="226" t="str">
        <f aca="false">IF($A35="","",IF($A35=L$12,$F35,""))</f>
        <v/>
      </c>
      <c r="M35" s="226" t="str">
        <f aca="false">IF($A35="","",IF($A35=M$12,$F35,""))</f>
        <v/>
      </c>
      <c r="N35" s="226" t="str">
        <f aca="false">IF($A35="","",IF($A35=N$12,$F35,""))</f>
        <v/>
      </c>
      <c r="O35" s="0"/>
    </row>
    <row r="36" customFormat="false" ht="12.75" hidden="false" customHeight="false" outlineLevel="0" collapsed="false">
      <c r="A36" s="238" t="n">
        <f aca="false">Results!P9</f>
        <v>0</v>
      </c>
      <c r="B36" s="239" t="n">
        <v>5</v>
      </c>
      <c r="C36" s="240" t="str">
        <f aca="false">IF(A36=0,"",INDEX('Team Declaration'!$C$6:$BI$17,MATCH(A31,'Team Declaration'!$B$6:$B$17,0),MATCH(A36,'Team Declaration'!$C$4:$BI$4,0)))</f>
        <v/>
      </c>
      <c r="D36" s="240" t="str">
        <f aca="false">IF(A36=0,"",INDEX('Team Declaration'!$C$3:$BI$17,1,MATCH(A36,'Team Declaration'!$C$4:$BI$4,0)-6))</f>
        <v/>
      </c>
      <c r="E36" s="241" t="n">
        <f aca="false">Results!Q9</f>
        <v>0</v>
      </c>
      <c r="F36" s="239" t="n">
        <v>2</v>
      </c>
      <c r="H36" s="226" t="str">
        <f aca="false">IF($A36="","",IF($A36=H$12,$F36,""))</f>
        <v/>
      </c>
      <c r="I36" s="226" t="str">
        <f aca="false">IF($A36="","",IF($A36=I$12,$F36,""))</f>
        <v/>
      </c>
      <c r="J36" s="226" t="str">
        <f aca="false">IF($A36="","",IF($A36=J$12,$F36,""))</f>
        <v/>
      </c>
      <c r="K36" s="226" t="str">
        <f aca="false">IF($A36="","",IF($A36=K$12,$F36,""))</f>
        <v/>
      </c>
      <c r="L36" s="226" t="str">
        <f aca="false">IF($A36="","",IF($A36=L$12,$F36,""))</f>
        <v/>
      </c>
      <c r="M36" s="226" t="str">
        <f aca="false">IF($A36="","",IF($A36=M$12,$F36,""))</f>
        <v/>
      </c>
      <c r="N36" s="226" t="str">
        <f aca="false">IF($A36="","",IF($A36=N$12,$F36,""))</f>
        <v/>
      </c>
      <c r="O36" s="0"/>
    </row>
    <row r="37" customFormat="false" ht="12.75" hidden="false" customHeight="false" outlineLevel="0" collapsed="false">
      <c r="A37" s="238" t="n">
        <f aca="false">Results!P10</f>
        <v>0</v>
      </c>
      <c r="B37" s="239" t="n">
        <v>6</v>
      </c>
      <c r="C37" s="240" t="str">
        <f aca="false">IF(A37=0,"",INDEX('Team Declaration'!$C$6:$BI$17,MATCH(A31,'Team Declaration'!$B$6:$B$17,0),MATCH(A37,'Team Declaration'!$C$4:$BI$4,0)))</f>
        <v/>
      </c>
      <c r="D37" s="240" t="str">
        <f aca="false">IF(A37=0,"",INDEX('Team Declaration'!$C$3:$BI$17,1,MATCH(A37,'Team Declaration'!$C$4:$BI$4,0)-6))</f>
        <v/>
      </c>
      <c r="E37" s="241" t="n">
        <f aca="false">Results!Q10</f>
        <v>0</v>
      </c>
      <c r="F37" s="239" t="n">
        <v>1</v>
      </c>
      <c r="H37" s="226" t="str">
        <f aca="false">IF($A37="","",IF($A37=H$12,$F37,""))</f>
        <v/>
      </c>
      <c r="I37" s="226" t="str">
        <f aca="false">IF($A37="","",IF($A37=I$12,$F37,""))</f>
        <v/>
      </c>
      <c r="J37" s="226" t="str">
        <f aca="false">IF($A37="","",IF($A37=J$12,$F37,""))</f>
        <v/>
      </c>
      <c r="K37" s="226" t="str">
        <f aca="false">IF($A37="","",IF($A37=K$12,$F37,""))</f>
        <v/>
      </c>
      <c r="L37" s="226" t="str">
        <f aca="false">IF($A37="","",IF($A37=L$12,$F37,""))</f>
        <v/>
      </c>
      <c r="M37" s="226" t="str">
        <f aca="false">IF($A37="","",IF($A37=M$12,$F37,""))</f>
        <v/>
      </c>
      <c r="N37" s="226" t="str">
        <f aca="false">IF($A37="","",IF($A37=N$12,$F37,""))</f>
        <v/>
      </c>
      <c r="O37" s="0"/>
    </row>
    <row r="38" customFormat="false" ht="12.75" hidden="false" customHeight="false" outlineLevel="0" collapsed="false">
      <c r="A38" s="219" t="str">
        <f aca="false">Results!A53</f>
        <v>Triple Jump</v>
      </c>
      <c r="C38" s="237" t="str">
        <f aca="false">CONCATENATE("Mens ",P38)</f>
        <v>Mens Triple Jump 35+</v>
      </c>
      <c r="E38" s="0"/>
      <c r="H38" s="0"/>
      <c r="I38" s="0"/>
      <c r="J38" s="0"/>
      <c r="K38" s="0"/>
      <c r="L38" s="0"/>
      <c r="M38" s="0"/>
      <c r="N38" s="0"/>
      <c r="O38" s="0"/>
      <c r="P38" s="0" t="str">
        <f aca="false">CONCATENATE(A38," 35+")</f>
        <v>Triple Jump 35+</v>
      </c>
    </row>
    <row r="39" customFormat="false" ht="12.75" hidden="false" customHeight="false" outlineLevel="0" collapsed="false">
      <c r="A39" s="238" t="str">
        <f aca="false">Results!D54</f>
        <v>E</v>
      </c>
      <c r="B39" s="239" t="n">
        <v>1</v>
      </c>
      <c r="C39" s="240" t="str">
        <f aca="false">IF(A39=0,"",INDEX('Team Declaration'!$C$6:$BI$17,MATCH(A38,'Team Declaration'!$B$6:$B$17,0),MATCH(A39,'Team Declaration'!$C$4:$BI$4,0)))</f>
        <v>Grant Stirling</v>
      </c>
      <c r="D39" s="240" t="str">
        <f aca="false">IF(A39=0,"",INDEX('Team Declaration'!$C$3:$BI$17,1,MATCH(LEFT(A39,1),'Team Declaration'!$C$4:$BI$4,0)))</f>
        <v>Eastbourne Rovers AC</v>
      </c>
      <c r="E39" s="241" t="n">
        <f aca="false">Results!E54</f>
        <v>12.08</v>
      </c>
      <c r="F39" s="239" t="n">
        <v>6</v>
      </c>
      <c r="H39" s="226" t="str">
        <f aca="false">IF($A39="","",IF(LEFT($A39,1)=H$9,$F39,""))</f>
        <v/>
      </c>
      <c r="I39" s="226" t="str">
        <f aca="false">IF($A39="","",IF(LEFT($A39,1)=I$9,$F39,""))</f>
        <v/>
      </c>
      <c r="J39" s="226" t="str">
        <f aca="false">IF($A39="","",IF(LEFT($A39,1)=J$9,$F39,""))</f>
        <v/>
      </c>
      <c r="K39" s="226" t="n">
        <f aca="false">IF($A39="","",IF(LEFT($A39,1)=K$9,$F39,""))</f>
        <v>6</v>
      </c>
      <c r="L39" s="226" t="str">
        <f aca="false">IF($A39="","",IF(LEFT($A39,1)=L$9,$F39,""))</f>
        <v/>
      </c>
      <c r="M39" s="226" t="str">
        <f aca="false">IF($A39="","",IF(LEFT($A39,1)=M$9,$F39,""))</f>
        <v/>
      </c>
      <c r="N39" s="226" t="str">
        <f aca="false">IF($A39="","",IF(LEFT($A39,1)=N$9,$F39,""))</f>
        <v/>
      </c>
      <c r="O39" s="0"/>
    </row>
    <row r="40" customFormat="false" ht="12.75" hidden="false" customHeight="false" outlineLevel="0" collapsed="false">
      <c r="A40" s="238" t="n">
        <f aca="false">Results!D55</f>
        <v>0</v>
      </c>
      <c r="B40" s="239" t="n">
        <v>2</v>
      </c>
      <c r="C40" s="240" t="str">
        <f aca="false">IF(A40=0,"",INDEX('Team Declaration'!$C$6:$BI$17,MATCH(A38,'Team Declaration'!$B$6:$B$17,0),MATCH(A40,'Team Declaration'!$C$4:$BI$4,0)))</f>
        <v/>
      </c>
      <c r="D40" s="240" t="str">
        <f aca="false">IF(A40=0,"",INDEX('Team Declaration'!$C$3:$BI$17,1,MATCH(LEFT(A40,1),'Team Declaration'!$C$4:$BI$4,0)))</f>
        <v/>
      </c>
      <c r="E40" s="241" t="n">
        <f aca="false">Results!E55</f>
        <v>0</v>
      </c>
      <c r="F40" s="239" t="n">
        <v>5</v>
      </c>
      <c r="H40" s="226" t="str">
        <f aca="false">IF($A40="","",IF(LEFT($A40,1)=H$9,$F40,""))</f>
        <v/>
      </c>
      <c r="I40" s="226" t="str">
        <f aca="false">IF($A40="","",IF(LEFT($A40,1)=I$9,$F40,""))</f>
        <v/>
      </c>
      <c r="J40" s="226" t="str">
        <f aca="false">IF($A40="","",IF(LEFT($A40,1)=J$9,$F40,""))</f>
        <v/>
      </c>
      <c r="K40" s="226" t="str">
        <f aca="false">IF($A40="","",IF(LEFT($A40,1)=K$9,$F40,""))</f>
        <v/>
      </c>
      <c r="L40" s="226" t="str">
        <f aca="false">IF($A40="","",IF(LEFT($A40,1)=L$9,$F40,""))</f>
        <v/>
      </c>
      <c r="M40" s="226" t="str">
        <f aca="false">IF($A40="","",IF(LEFT($A40,1)=M$9,$F40,""))</f>
        <v/>
      </c>
      <c r="N40" s="226" t="str">
        <f aca="false">IF($A40="","",IF(LEFT($A40,1)=N$9,$F40,""))</f>
        <v/>
      </c>
      <c r="O40" s="0"/>
    </row>
    <row r="41" customFormat="false" ht="12.75" hidden="false" customHeight="false" outlineLevel="0" collapsed="false">
      <c r="A41" s="238" t="n">
        <f aca="false">Results!D56</f>
        <v>0</v>
      </c>
      <c r="B41" s="239" t="n">
        <v>3</v>
      </c>
      <c r="C41" s="240" t="str">
        <f aca="false">IF(A41=0,"",INDEX('Team Declaration'!$C$6:$BI$17,MATCH(A38,'Team Declaration'!$B$6:$B$17,0),MATCH(A41,'Team Declaration'!$C$4:$BI$4,0)))</f>
        <v/>
      </c>
      <c r="D41" s="240" t="str">
        <f aca="false">IF(A41=0,"",INDEX('Team Declaration'!$C$3:$BI$17,1,MATCH(LEFT(A41,1),'Team Declaration'!$C$4:$BI$4,0)))</f>
        <v/>
      </c>
      <c r="E41" s="241" t="n">
        <f aca="false">Results!E56</f>
        <v>0</v>
      </c>
      <c r="F41" s="239" t="n">
        <v>4</v>
      </c>
      <c r="H41" s="226" t="str">
        <f aca="false">IF($A41="","",IF(LEFT($A41,1)=H$9,$F41,""))</f>
        <v/>
      </c>
      <c r="I41" s="226" t="str">
        <f aca="false">IF($A41="","",IF(LEFT($A41,1)=I$9,$F41,""))</f>
        <v/>
      </c>
      <c r="J41" s="226" t="str">
        <f aca="false">IF($A41="","",IF(LEFT($A41,1)=J$9,$F41,""))</f>
        <v/>
      </c>
      <c r="K41" s="226" t="str">
        <f aca="false">IF($A41="","",IF(LEFT($A41,1)=K$9,$F41,""))</f>
        <v/>
      </c>
      <c r="L41" s="226" t="str">
        <f aca="false">IF($A41="","",IF(LEFT($A41,1)=L$9,$F41,""))</f>
        <v/>
      </c>
      <c r="M41" s="226" t="str">
        <f aca="false">IF($A41="","",IF(LEFT($A41,1)=M$9,$F41,""))</f>
        <v/>
      </c>
      <c r="N41" s="226" t="str">
        <f aca="false">IF($A41="","",IF(LEFT($A41,1)=N$9,$F41,""))</f>
        <v/>
      </c>
      <c r="O41" s="0"/>
    </row>
    <row r="42" customFormat="false" ht="12.75" hidden="false" customHeight="false" outlineLevel="0" collapsed="false">
      <c r="A42" s="238" t="n">
        <f aca="false">Results!D57</f>
        <v>0</v>
      </c>
      <c r="B42" s="239" t="n">
        <v>4</v>
      </c>
      <c r="C42" s="240" t="str">
        <f aca="false">IF(A42=0,"",INDEX('Team Declaration'!$C$6:$BI$17,MATCH(A38,'Team Declaration'!$B$6:$B$17,0),MATCH(A42,'Team Declaration'!$C$4:$BI$4,0)))</f>
        <v/>
      </c>
      <c r="D42" s="240" t="str">
        <f aca="false">IF(A42=0,"",INDEX('Team Declaration'!$C$3:$BI$17,1,MATCH(LEFT(A42,1),'Team Declaration'!$C$4:$BI$4,0)))</f>
        <v/>
      </c>
      <c r="E42" s="241" t="n">
        <f aca="false">Results!E57</f>
        <v>0</v>
      </c>
      <c r="F42" s="239" t="n">
        <v>3</v>
      </c>
      <c r="H42" s="226" t="str">
        <f aca="false">IF($A42="","",IF(LEFT($A42,1)=H$9,$F42,""))</f>
        <v/>
      </c>
      <c r="I42" s="226" t="str">
        <f aca="false">IF($A42="","",IF(LEFT($A42,1)=I$9,$F42,""))</f>
        <v/>
      </c>
      <c r="J42" s="226" t="str">
        <f aca="false">IF($A42="","",IF(LEFT($A42,1)=J$9,$F42,""))</f>
        <v/>
      </c>
      <c r="K42" s="226" t="str">
        <f aca="false">IF($A42="","",IF(LEFT($A42,1)=K$9,$F42,""))</f>
        <v/>
      </c>
      <c r="L42" s="226" t="str">
        <f aca="false">IF($A42="","",IF(LEFT($A42,1)=L$9,$F42,""))</f>
        <v/>
      </c>
      <c r="M42" s="226" t="str">
        <f aca="false">IF($A42="","",IF(LEFT($A42,1)=M$9,$F42,""))</f>
        <v/>
      </c>
      <c r="N42" s="226" t="str">
        <f aca="false">IF($A42="","",IF(LEFT($A42,1)=N$9,$F42,""))</f>
        <v/>
      </c>
      <c r="O42" s="0"/>
    </row>
    <row r="43" customFormat="false" ht="12.75" hidden="false" customHeight="false" outlineLevel="0" collapsed="false">
      <c r="A43" s="238" t="n">
        <f aca="false">Results!D58</f>
        <v>0</v>
      </c>
      <c r="B43" s="239" t="n">
        <v>5</v>
      </c>
      <c r="C43" s="240" t="str">
        <f aca="false">IF(A43=0,"",INDEX('Team Declaration'!$C$6:$BI$17,MATCH(A38,'Team Declaration'!$B$6:$B$17,0),MATCH(A43,'Team Declaration'!$C$4:$BI$4,0)))</f>
        <v/>
      </c>
      <c r="D43" s="240" t="str">
        <f aca="false">IF(A43=0,"",INDEX('Team Declaration'!$C$3:$BI$17,1,MATCH(LEFT(A43,1),'Team Declaration'!$C$4:$BI$4,0)))</f>
        <v/>
      </c>
      <c r="E43" s="241" t="n">
        <f aca="false">Results!E58</f>
        <v>0</v>
      </c>
      <c r="F43" s="239" t="n">
        <v>2</v>
      </c>
      <c r="H43" s="226" t="str">
        <f aca="false">IF($A43="","",IF(LEFT($A43,1)=H$9,$F43,""))</f>
        <v/>
      </c>
      <c r="I43" s="226" t="str">
        <f aca="false">IF($A43="","",IF(LEFT($A43,1)=I$9,$F43,""))</f>
        <v/>
      </c>
      <c r="J43" s="226" t="str">
        <f aca="false">IF($A43="","",IF(LEFT($A43,1)=J$9,$F43,""))</f>
        <v/>
      </c>
      <c r="K43" s="226" t="str">
        <f aca="false">IF($A43="","",IF(LEFT($A43,1)=K$9,$F43,""))</f>
        <v/>
      </c>
      <c r="L43" s="226" t="str">
        <f aca="false">IF($A43="","",IF(LEFT($A43,1)=L$9,$F43,""))</f>
        <v/>
      </c>
      <c r="M43" s="226" t="str">
        <f aca="false">IF($A43="","",IF(LEFT($A43,1)=M$9,$F43,""))</f>
        <v/>
      </c>
      <c r="N43" s="226" t="str">
        <f aca="false">IF($A43="","",IF(LEFT($A43,1)=N$9,$F43,""))</f>
        <v/>
      </c>
      <c r="O43" s="0"/>
    </row>
    <row r="44" customFormat="false" ht="12.75" hidden="false" customHeight="false" outlineLevel="0" collapsed="false">
      <c r="A44" s="238" t="n">
        <f aca="false">Results!D59</f>
        <v>0</v>
      </c>
      <c r="B44" s="239" t="n">
        <v>6</v>
      </c>
      <c r="C44" s="240" t="str">
        <f aca="false">IF(A44=0,"",INDEX('Team Declaration'!$C$6:$BI$17,MATCH(A38,'Team Declaration'!$B$6:$B$17,0),MATCH(A44,'Team Declaration'!$C$4:$BI$4,0)))</f>
        <v/>
      </c>
      <c r="D44" s="240" t="str">
        <f aca="false">IF(A44=0,"",INDEX('Team Declaration'!$C$3:$BI$17,1,MATCH(LEFT(A44,1),'Team Declaration'!$C$4:$BI$4,0)))</f>
        <v/>
      </c>
      <c r="E44" s="241" t="n">
        <f aca="false">Results!E59</f>
        <v>0</v>
      </c>
      <c r="F44" s="239" t="n">
        <v>1</v>
      </c>
      <c r="H44" s="226" t="str">
        <f aca="false">IF($A44="","",IF(LEFT($A44,1)=H$9,$F44,""))</f>
        <v/>
      </c>
      <c r="I44" s="226" t="str">
        <f aca="false">IF($A44="","",IF(LEFT($A44,1)=I$9,$F44,""))</f>
        <v/>
      </c>
      <c r="J44" s="226" t="str">
        <f aca="false">IF($A44="","",IF(LEFT($A44,1)=J$9,$F44,""))</f>
        <v/>
      </c>
      <c r="K44" s="226" t="str">
        <f aca="false">IF($A44="","",IF(LEFT($A44,1)=K$9,$F44,""))</f>
        <v/>
      </c>
      <c r="L44" s="226" t="str">
        <f aca="false">IF($A44="","",IF(LEFT($A44,1)=L$9,$F44,""))</f>
        <v/>
      </c>
      <c r="M44" s="226" t="str">
        <f aca="false">IF($A44="","",IF(LEFT($A44,1)=M$9,$F44,""))</f>
        <v/>
      </c>
      <c r="N44" s="226" t="str">
        <f aca="false">IF($A44="","",IF(LEFT($A44,1)=N$9,$F44,""))</f>
        <v/>
      </c>
      <c r="O44" s="0"/>
    </row>
    <row r="45" customFormat="false" ht="12.75" hidden="false" customHeight="false" outlineLevel="0" collapsed="false">
      <c r="A45" s="219" t="str">
        <f aca="false">Results!G53</f>
        <v>Triple Jump</v>
      </c>
      <c r="C45" s="237" t="str">
        <f aca="false">CONCATENATE("Mens ",P45)</f>
        <v>Mens Triple Jump 50+</v>
      </c>
      <c r="E45" s="0"/>
      <c r="H45" s="0"/>
      <c r="I45" s="0"/>
      <c r="J45" s="0"/>
      <c r="K45" s="0"/>
      <c r="L45" s="0"/>
      <c r="M45" s="0"/>
      <c r="N45" s="0"/>
      <c r="O45" s="0"/>
      <c r="P45" s="0" t="str">
        <f aca="false">CONCATENATE(A45," 50+")</f>
        <v>Triple Jump 50+</v>
      </c>
    </row>
    <row r="46" customFormat="false" ht="12.75" hidden="false" customHeight="false" outlineLevel="0" collapsed="false">
      <c r="A46" s="238" t="n">
        <f aca="false">Results!J54</f>
        <v>17</v>
      </c>
      <c r="B46" s="239" t="n">
        <v>1</v>
      </c>
      <c r="C46" s="240" t="str">
        <f aca="false">IF(A46=0,"",INDEX('Team Declaration'!$C$6:$BI$17,MATCH(A45,'Team Declaration'!$B$6:$B$17,0),MATCH(A46,'Team Declaration'!$C$4:$BI$4,0)))</f>
        <v>Mark Rahman</v>
      </c>
      <c r="D46" s="240" t="str">
        <f aca="false">IF(A46=0,"",INDEX('Team Declaration'!$C$3:$BI$17,1,MATCH(A46,'Team Declaration'!$C$4:$BI$4,0)-4))</f>
        <v>Haywards Heath &amp; Lewes</v>
      </c>
      <c r="E46" s="241" t="n">
        <f aca="false">Results!K54</f>
        <v>10.35</v>
      </c>
      <c r="F46" s="239" t="n">
        <v>6</v>
      </c>
      <c r="H46" s="226" t="str">
        <f aca="false">IF($A46="","",IF($A46=H$11,$F46,""))</f>
        <v/>
      </c>
      <c r="I46" s="226" t="str">
        <f aca="false">IF($A46="","",IF($A46=I$11,$F46,""))</f>
        <v/>
      </c>
      <c r="J46" s="226" t="str">
        <f aca="false">IF($A46="","",IF($A46=J$11,$F46,""))</f>
        <v/>
      </c>
      <c r="K46" s="226" t="str">
        <f aca="false">IF($A46="","",IF($A46=K$11,$F46,""))</f>
        <v/>
      </c>
      <c r="L46" s="226" t="str">
        <f aca="false">IF($A46="","",IF($A46=L$11,$F46,""))</f>
        <v/>
      </c>
      <c r="M46" s="226" t="n">
        <f aca="false">IF($A46="","",IF($A46=M$11,$F46,""))</f>
        <v>6</v>
      </c>
      <c r="N46" s="226" t="str">
        <f aca="false">IF($A46="","",IF($A46=N$11,$F46,""))</f>
        <v/>
      </c>
      <c r="O46" s="0"/>
    </row>
    <row r="47" customFormat="false" ht="12.75" hidden="false" customHeight="false" outlineLevel="0" collapsed="false">
      <c r="A47" s="238" t="n">
        <f aca="false">Results!J55</f>
        <v>14</v>
      </c>
      <c r="B47" s="239" t="n">
        <v>2</v>
      </c>
      <c r="C47" s="240" t="str">
        <f aca="false">IF(A47=0,"",INDEX('Team Declaration'!$C$6:$BI$17,MATCH(A45,'Team Declaration'!$B$6:$B$17,0),MATCH(A47,'Team Declaration'!$C$4:$BI$4,0)))</f>
        <v>Brian Slaughter</v>
      </c>
      <c r="D47" s="240" t="str">
        <f aca="false">IF(A47=0,"",INDEX('Team Declaration'!$C$3:$BI$17,1,MATCH(A47,'Team Declaration'!$C$4:$BI$4,0)-4))</f>
        <v>Eastbourne Rovers AC</v>
      </c>
      <c r="E47" s="241" t="n">
        <f aca="false">Results!K55</f>
        <v>9.77</v>
      </c>
      <c r="F47" s="239" t="n">
        <v>5</v>
      </c>
      <c r="H47" s="226" t="str">
        <f aca="false">IF($A47="","",IF($A47=H$11,$F47,""))</f>
        <v/>
      </c>
      <c r="I47" s="226" t="str">
        <f aca="false">IF($A47="","",IF($A47=I$11,$F47,""))</f>
        <v/>
      </c>
      <c r="J47" s="226" t="str">
        <f aca="false">IF($A47="","",IF($A47=J$11,$F47,""))</f>
        <v/>
      </c>
      <c r="K47" s="226" t="n">
        <f aca="false">IF($A47="","",IF($A47=K$11,$F47,""))</f>
        <v>5</v>
      </c>
      <c r="L47" s="226" t="str">
        <f aca="false">IF($A47="","",IF($A47=L$11,$F47,""))</f>
        <v/>
      </c>
      <c r="M47" s="226" t="str">
        <f aca="false">IF($A47="","",IF($A47=M$11,$F47,""))</f>
        <v/>
      </c>
      <c r="N47" s="226" t="str">
        <f aca="false">IF($A47="","",IF($A47=N$11,$F47,""))</f>
        <v/>
      </c>
      <c r="O47" s="0"/>
    </row>
    <row r="48" customFormat="false" ht="12.75" hidden="false" customHeight="false" outlineLevel="0" collapsed="false">
      <c r="A48" s="238" t="n">
        <f aca="false">Results!J56</f>
        <v>12</v>
      </c>
      <c r="B48" s="239" t="n">
        <v>3</v>
      </c>
      <c r="C48" s="240" t="str">
        <f aca="false">IF(A48=0,"",INDEX('Team Declaration'!$C$6:$BI$17,MATCH(A45,'Team Declaration'!$B$6:$B$17,0),MATCH(A48,'Team Declaration'!$C$4:$BI$4,0)))</f>
        <v>John Evans</v>
      </c>
      <c r="D48" s="240" t="str">
        <f aca="false">IF(A48=0,"",INDEX('Team Declaration'!$C$3:$BI$17,1,MATCH(A48,'Team Declaration'!$C$4:$BI$4,0)-4))</f>
        <v>Worthing &amp; Steyning</v>
      </c>
      <c r="E48" s="241" t="n">
        <f aca="false">Results!K56</f>
        <v>8.47</v>
      </c>
      <c r="F48" s="239" t="n">
        <v>4</v>
      </c>
      <c r="H48" s="226" t="str">
        <f aca="false">IF($A48="","",IF($A48=H$11,$F48,""))</f>
        <v/>
      </c>
      <c r="I48" s="226" t="str">
        <f aca="false">IF($A48="","",IF($A48=I$11,$F48,""))</f>
        <v/>
      </c>
      <c r="J48" s="226" t="str">
        <f aca="false">IF($A48="","",IF($A48=J$11,$F48,""))</f>
        <v/>
      </c>
      <c r="K48" s="226" t="str">
        <f aca="false">IF($A48="","",IF($A48=K$11,$F48,""))</f>
        <v/>
      </c>
      <c r="L48" s="226" t="str">
        <f aca="false">IF($A48="","",IF($A48=L$11,$F48,""))</f>
        <v/>
      </c>
      <c r="M48" s="226" t="str">
        <f aca="false">IF($A48="","",IF($A48=M$11,$F48,""))</f>
        <v/>
      </c>
      <c r="N48" s="226" t="n">
        <f aca="false">IF($A48="","",IF($A48=N$11,$F48,""))</f>
        <v>4</v>
      </c>
      <c r="O48" s="0"/>
    </row>
    <row r="49" customFormat="false" ht="12.75" hidden="false" customHeight="false" outlineLevel="0" collapsed="false">
      <c r="A49" s="238" t="n">
        <f aca="false">Results!J57</f>
        <v>0</v>
      </c>
      <c r="B49" s="239" t="n">
        <v>4</v>
      </c>
      <c r="C49" s="240" t="str">
        <f aca="false">IF(A49=0,"",INDEX('Team Declaration'!$C$6:$BI$17,MATCH(A45,'Team Declaration'!$B$6:$B$17,0),MATCH(A49,'Team Declaration'!$C$4:$BI$4,0)))</f>
        <v/>
      </c>
      <c r="D49" s="240" t="str">
        <f aca="false">IF(A49=0,"",INDEX('Team Declaration'!$C$3:$BI$17,1,MATCH(A49,'Team Declaration'!$C$4:$BI$4,0)-4))</f>
        <v/>
      </c>
      <c r="E49" s="241" t="n">
        <f aca="false">Results!K57</f>
        <v>0</v>
      </c>
      <c r="F49" s="239" t="n">
        <v>3</v>
      </c>
      <c r="H49" s="226" t="str">
        <f aca="false">IF($A49="","",IF($A49=H$11,$F49,""))</f>
        <v/>
      </c>
      <c r="I49" s="226" t="str">
        <f aca="false">IF($A49="","",IF($A49=I$11,$F49,""))</f>
        <v/>
      </c>
      <c r="J49" s="226" t="str">
        <f aca="false">IF($A49="","",IF($A49=J$11,$F49,""))</f>
        <v/>
      </c>
      <c r="K49" s="226" t="str">
        <f aca="false">IF($A49="","",IF($A49=K$11,$F49,""))</f>
        <v/>
      </c>
      <c r="L49" s="226" t="str">
        <f aca="false">IF($A49="","",IF($A49=L$11,$F49,""))</f>
        <v/>
      </c>
      <c r="M49" s="226" t="str">
        <f aca="false">IF($A49="","",IF($A49=M$11,$F49,""))</f>
        <v/>
      </c>
      <c r="N49" s="226" t="str">
        <f aca="false">IF($A49="","",IF($A49=N$11,$F49,""))</f>
        <v/>
      </c>
      <c r="O49" s="0"/>
    </row>
    <row r="50" customFormat="false" ht="12.75" hidden="false" customHeight="false" outlineLevel="0" collapsed="false">
      <c r="A50" s="238" t="n">
        <f aca="false">Results!J58</f>
        <v>0</v>
      </c>
      <c r="B50" s="239" t="n">
        <v>5</v>
      </c>
      <c r="C50" s="240" t="str">
        <f aca="false">IF(A50=0,"",INDEX('Team Declaration'!$C$6:$BI$17,MATCH(A45,'Team Declaration'!$B$6:$B$17,0),MATCH(A50,'Team Declaration'!$C$4:$BI$4,0)))</f>
        <v/>
      </c>
      <c r="D50" s="240" t="str">
        <f aca="false">IF(A50=0,"",INDEX('Team Declaration'!$C$3:$BI$17,1,MATCH(A50,'Team Declaration'!$C$4:$BI$4,0)-4))</f>
        <v/>
      </c>
      <c r="E50" s="241" t="n">
        <f aca="false">Results!K58</f>
        <v>0</v>
      </c>
      <c r="F50" s="239" t="n">
        <v>2</v>
      </c>
      <c r="H50" s="226" t="str">
        <f aca="false">IF($A50="","",IF($A50=H$11,$F50,""))</f>
        <v/>
      </c>
      <c r="I50" s="226" t="str">
        <f aca="false">IF($A50="","",IF($A50=I$11,$F50,""))</f>
        <v/>
      </c>
      <c r="J50" s="226" t="str">
        <f aca="false">IF($A50="","",IF($A50=J$11,$F50,""))</f>
        <v/>
      </c>
      <c r="K50" s="226" t="str">
        <f aca="false">IF($A50="","",IF($A50=K$11,$F50,""))</f>
        <v/>
      </c>
      <c r="L50" s="226" t="str">
        <f aca="false">IF($A50="","",IF($A50=L$11,$F50,""))</f>
        <v/>
      </c>
      <c r="M50" s="226" t="str">
        <f aca="false">IF($A50="","",IF($A50=M$11,$F50,""))</f>
        <v/>
      </c>
      <c r="N50" s="226" t="str">
        <f aca="false">IF($A50="","",IF($A50=N$11,$F50,""))</f>
        <v/>
      </c>
      <c r="O50" s="0"/>
    </row>
    <row r="51" customFormat="false" ht="12.75" hidden="false" customHeight="false" outlineLevel="0" collapsed="false">
      <c r="A51" s="238" t="n">
        <f aca="false">Results!J59</f>
        <v>0</v>
      </c>
      <c r="B51" s="239" t="n">
        <v>6</v>
      </c>
      <c r="C51" s="240" t="str">
        <f aca="false">IF(A51=0,"",INDEX('Team Declaration'!$C$6:$BI$17,MATCH(A45,'Team Declaration'!$B$6:$B$17,0),MATCH(A51,'Team Declaration'!$C$4:$BI$4,0)))</f>
        <v/>
      </c>
      <c r="D51" s="240" t="str">
        <f aca="false">IF(A51=0,"",INDEX('Team Declaration'!$C$3:$BI$17,1,MATCH(A51,'Team Declaration'!$C$4:$BI$4,0)-4))</f>
        <v/>
      </c>
      <c r="E51" s="241" t="n">
        <f aca="false">Results!K59</f>
        <v>0</v>
      </c>
      <c r="F51" s="239" t="n">
        <v>1</v>
      </c>
      <c r="H51" s="226" t="str">
        <f aca="false">IF($A51="","",IF($A51=H$11,$F51,""))</f>
        <v/>
      </c>
      <c r="I51" s="226" t="str">
        <f aca="false">IF($A51="","",IF($A51=I$11,$F51,""))</f>
        <v/>
      </c>
      <c r="J51" s="226" t="str">
        <f aca="false">IF($A51="","",IF($A51=J$11,$F51,""))</f>
        <v/>
      </c>
      <c r="K51" s="226" t="str">
        <f aca="false">IF($A51="","",IF($A51=K$11,$F51,""))</f>
        <v/>
      </c>
      <c r="L51" s="226" t="str">
        <f aca="false">IF($A51="","",IF($A51=L$11,$F51,""))</f>
        <v/>
      </c>
      <c r="M51" s="226" t="str">
        <f aca="false">IF($A51="","",IF($A51=M$11,$F51,""))</f>
        <v/>
      </c>
      <c r="N51" s="226" t="str">
        <f aca="false">IF($A51="","",IF($A51=N$11,$F51,""))</f>
        <v/>
      </c>
      <c r="O51" s="0"/>
    </row>
    <row r="52" customFormat="false" ht="12.75" hidden="false" customHeight="false" outlineLevel="0" collapsed="false">
      <c r="A52" s="219" t="str">
        <f aca="false">Results!A60</f>
        <v>Hammer</v>
      </c>
      <c r="C52" s="237" t="str">
        <f aca="false">CONCATENATE("Mens ",P52)</f>
        <v>Mens Hammer 35+</v>
      </c>
      <c r="E52" s="0"/>
      <c r="H52" s="0"/>
      <c r="I52" s="0"/>
      <c r="J52" s="0"/>
      <c r="K52" s="0"/>
      <c r="L52" s="0"/>
      <c r="M52" s="0"/>
      <c r="N52" s="0"/>
      <c r="O52" s="0"/>
      <c r="P52" s="0" t="str">
        <f aca="false">CONCATENATE(A52," 35+")</f>
        <v>Hammer 35+</v>
      </c>
    </row>
    <row r="53" customFormat="false" ht="12.75" hidden="false" customHeight="false" outlineLevel="0" collapsed="false">
      <c r="A53" s="238" t="str">
        <f aca="false">Results!D61</f>
        <v>G</v>
      </c>
      <c r="B53" s="239" t="n">
        <v>1</v>
      </c>
      <c r="C53" s="240" t="str">
        <f aca="false">IF(A53=0,"",INDEX('Team Declaration'!$C$6:$BI$17,MATCH(A52,'Team Declaration'!$B$6:$B$17,0),MATCH(A53,'Team Declaration'!$C$4:$BI$4,0)))</f>
        <v>Rod Chinn</v>
      </c>
      <c r="D53" s="240" t="str">
        <f aca="false">IF(A53=0,"",INDEX('Team Declaration'!$C$3:$BI$17,1,MATCH(LEFT(A53,1),'Team Declaration'!$C$4:$BI$4,0)))</f>
        <v>Haywards Heath &amp; Lewes</v>
      </c>
      <c r="E53" s="241" t="n">
        <f aca="false">Results!E61</f>
        <v>21.71</v>
      </c>
      <c r="F53" s="239" t="n">
        <v>6</v>
      </c>
      <c r="H53" s="226" t="str">
        <f aca="false">IF($A53="","",IF(LEFT($A53,1)=H$9,$F53,""))</f>
        <v/>
      </c>
      <c r="I53" s="226" t="str">
        <f aca="false">IF($A53="","",IF(LEFT($A53,1)=I$9,$F53,""))</f>
        <v/>
      </c>
      <c r="J53" s="226" t="str">
        <f aca="false">IF($A53="","",IF(LEFT($A53,1)=J$9,$F53,""))</f>
        <v/>
      </c>
      <c r="K53" s="226" t="str">
        <f aca="false">IF($A53="","",IF(LEFT($A53,1)=K$9,$F53,""))</f>
        <v/>
      </c>
      <c r="L53" s="226" t="str">
        <f aca="false">IF($A53="","",IF(LEFT($A53,1)=L$9,$F53,""))</f>
        <v/>
      </c>
      <c r="M53" s="226" t="n">
        <f aca="false">IF($A53="","",IF(LEFT($A53,1)=M$9,$F53,""))</f>
        <v>6</v>
      </c>
      <c r="N53" s="226" t="str">
        <f aca="false">IF($A53="","",IF(LEFT($A53,1)=N$9,$F53,""))</f>
        <v/>
      </c>
      <c r="O53" s="0"/>
    </row>
    <row r="54" customFormat="false" ht="12.75" hidden="false" customHeight="false" outlineLevel="0" collapsed="false">
      <c r="A54" s="238" t="str">
        <f aca="false">Results!D62</f>
        <v>E</v>
      </c>
      <c r="B54" s="239" t="n">
        <v>2</v>
      </c>
      <c r="C54" s="240" t="str">
        <f aca="false">IF(A54=0,"",INDEX('Team Declaration'!$C$6:$BI$17,MATCH(A52,'Team Declaration'!$B$6:$B$17,0),MATCH(A54,'Team Declaration'!$C$4:$BI$4,0)))</f>
        <v>Ben Anderson</v>
      </c>
      <c r="D54" s="240" t="str">
        <f aca="false">IF(A54=0,"",INDEX('Team Declaration'!$C$3:$BI$17,1,MATCH(LEFT(A54,1),'Team Declaration'!$C$4:$BI$4,0)))</f>
        <v>Eastbourne Rovers AC</v>
      </c>
      <c r="E54" s="241" t="n">
        <f aca="false">Results!E62</f>
        <v>21.54</v>
      </c>
      <c r="F54" s="239" t="n">
        <v>5</v>
      </c>
      <c r="H54" s="226" t="str">
        <f aca="false">IF($A54="","",IF(LEFT($A54,1)=H$9,$F54,""))</f>
        <v/>
      </c>
      <c r="I54" s="226" t="str">
        <f aca="false">IF($A54="","",IF(LEFT($A54,1)=I$9,$F54,""))</f>
        <v/>
      </c>
      <c r="J54" s="226" t="str">
        <f aca="false">IF($A54="","",IF(LEFT($A54,1)=J$9,$F54,""))</f>
        <v/>
      </c>
      <c r="K54" s="226" t="n">
        <f aca="false">IF($A54="","",IF(LEFT($A54,1)=K$9,$F54,""))</f>
        <v>5</v>
      </c>
      <c r="L54" s="226" t="str">
        <f aca="false">IF($A54="","",IF(LEFT($A54,1)=L$9,$F54,""))</f>
        <v/>
      </c>
      <c r="M54" s="226" t="str">
        <f aca="false">IF($A54="","",IF(LEFT($A54,1)=M$9,$F54,""))</f>
        <v/>
      </c>
      <c r="N54" s="226" t="str">
        <f aca="false">IF($A54="","",IF(LEFT($A54,1)=N$9,$F54,""))</f>
        <v/>
      </c>
      <c r="O54" s="0"/>
    </row>
    <row r="55" customFormat="false" ht="12.75" hidden="false" customHeight="false" outlineLevel="0" collapsed="false">
      <c r="A55" s="238" t="n">
        <f aca="false">Results!D63</f>
        <v>0</v>
      </c>
      <c r="B55" s="239" t="n">
        <v>3</v>
      </c>
      <c r="C55" s="240" t="str">
        <f aca="false">IF(A55=0,"",INDEX('Team Declaration'!$C$6:$BI$17,MATCH(A52,'Team Declaration'!$B$6:$B$17,0),MATCH(A55,'Team Declaration'!$C$4:$BI$4,0)))</f>
        <v/>
      </c>
      <c r="D55" s="240" t="str">
        <f aca="false">IF(A55=0,"",INDEX('Team Declaration'!$C$3:$BI$17,1,MATCH(LEFT(A55,1),'Team Declaration'!$C$4:$BI$4,0)))</f>
        <v/>
      </c>
      <c r="E55" s="241" t="n">
        <f aca="false">Results!E63</f>
        <v>0</v>
      </c>
      <c r="F55" s="239" t="n">
        <v>4</v>
      </c>
      <c r="H55" s="226" t="str">
        <f aca="false">IF($A55="","",IF(LEFT($A55,1)=H$9,$F55,""))</f>
        <v/>
      </c>
      <c r="I55" s="226" t="str">
        <f aca="false">IF($A55="","",IF(LEFT($A55,1)=I$9,$F55,""))</f>
        <v/>
      </c>
      <c r="J55" s="226" t="str">
        <f aca="false">IF($A55="","",IF(LEFT($A55,1)=J$9,$F55,""))</f>
        <v/>
      </c>
      <c r="K55" s="226" t="str">
        <f aca="false">IF($A55="","",IF(LEFT($A55,1)=K$9,$F55,""))</f>
        <v/>
      </c>
      <c r="L55" s="226" t="str">
        <f aca="false">IF($A55="","",IF(LEFT($A55,1)=L$9,$F55,""))</f>
        <v/>
      </c>
      <c r="M55" s="226" t="str">
        <f aca="false">IF($A55="","",IF(LEFT($A55,1)=M$9,$F55,""))</f>
        <v/>
      </c>
      <c r="N55" s="226" t="str">
        <f aca="false">IF($A55="","",IF(LEFT($A55,1)=N$9,$F55,""))</f>
        <v/>
      </c>
      <c r="O55" s="0"/>
    </row>
    <row r="56" customFormat="false" ht="12.75" hidden="false" customHeight="false" outlineLevel="0" collapsed="false">
      <c r="A56" s="238" t="n">
        <f aca="false">Results!D64</f>
        <v>0</v>
      </c>
      <c r="B56" s="239" t="n">
        <v>4</v>
      </c>
      <c r="C56" s="240" t="str">
        <f aca="false">IF(A56=0,"",INDEX('Team Declaration'!$C$6:$BI$17,MATCH(A52,'Team Declaration'!$B$6:$B$17,0),MATCH(A56,'Team Declaration'!$C$4:$BI$4,0)))</f>
        <v/>
      </c>
      <c r="D56" s="240" t="str">
        <f aca="false">IF(A56=0,"",INDEX('Team Declaration'!$C$3:$BI$17,1,MATCH(LEFT(A56,1),'Team Declaration'!$C$4:$BI$4,0)))</f>
        <v/>
      </c>
      <c r="E56" s="241" t="n">
        <f aca="false">Results!E64</f>
        <v>0</v>
      </c>
      <c r="F56" s="239" t="n">
        <v>3</v>
      </c>
      <c r="H56" s="226" t="str">
        <f aca="false">IF($A56="","",IF(LEFT($A56,1)=H$9,$F56,""))</f>
        <v/>
      </c>
      <c r="I56" s="226" t="str">
        <f aca="false">IF($A56="","",IF(LEFT($A56,1)=I$9,$F56,""))</f>
        <v/>
      </c>
      <c r="J56" s="226" t="str">
        <f aca="false">IF($A56="","",IF(LEFT($A56,1)=J$9,$F56,""))</f>
        <v/>
      </c>
      <c r="K56" s="226" t="str">
        <f aca="false">IF($A56="","",IF(LEFT($A56,1)=K$9,$F56,""))</f>
        <v/>
      </c>
      <c r="L56" s="226" t="str">
        <f aca="false">IF($A56="","",IF(LEFT($A56,1)=L$9,$F56,""))</f>
        <v/>
      </c>
      <c r="M56" s="226" t="str">
        <f aca="false">IF($A56="","",IF(LEFT($A56,1)=M$9,$F56,""))</f>
        <v/>
      </c>
      <c r="N56" s="226" t="str">
        <f aca="false">IF($A56="","",IF(LEFT($A56,1)=N$9,$F56,""))</f>
        <v/>
      </c>
      <c r="O56" s="0"/>
    </row>
    <row r="57" customFormat="false" ht="12.75" hidden="false" customHeight="false" outlineLevel="0" collapsed="false">
      <c r="A57" s="238" t="n">
        <f aca="false">Results!D65</f>
        <v>0</v>
      </c>
      <c r="B57" s="239" t="n">
        <v>5</v>
      </c>
      <c r="C57" s="240" t="str">
        <f aca="false">IF(A57=0,"",INDEX('Team Declaration'!$C$6:$BI$17,MATCH(A52,'Team Declaration'!$B$6:$B$17,0),MATCH(A57,'Team Declaration'!$C$4:$BI$4,0)))</f>
        <v/>
      </c>
      <c r="D57" s="240" t="str">
        <f aca="false">IF(A57=0,"",INDEX('Team Declaration'!$C$3:$BI$17,1,MATCH(LEFT(A57,1),'Team Declaration'!$C$4:$BI$4,0)))</f>
        <v/>
      </c>
      <c r="E57" s="241" t="n">
        <f aca="false">Results!E65</f>
        <v>0</v>
      </c>
      <c r="F57" s="239" t="n">
        <v>2</v>
      </c>
      <c r="H57" s="226" t="str">
        <f aca="false">IF($A57="","",IF(LEFT($A57,1)=H$9,$F57,""))</f>
        <v/>
      </c>
      <c r="I57" s="226" t="str">
        <f aca="false">IF($A57="","",IF(LEFT($A57,1)=I$9,$F57,""))</f>
        <v/>
      </c>
      <c r="J57" s="226" t="str">
        <f aca="false">IF($A57="","",IF(LEFT($A57,1)=J$9,$F57,""))</f>
        <v/>
      </c>
      <c r="K57" s="226" t="str">
        <f aca="false">IF($A57="","",IF(LEFT($A57,1)=K$9,$F57,""))</f>
        <v/>
      </c>
      <c r="L57" s="226" t="str">
        <f aca="false">IF($A57="","",IF(LEFT($A57,1)=L$9,$F57,""))</f>
        <v/>
      </c>
      <c r="M57" s="226" t="str">
        <f aca="false">IF($A57="","",IF(LEFT($A57,1)=M$9,$F57,""))</f>
        <v/>
      </c>
      <c r="N57" s="226" t="str">
        <f aca="false">IF($A57="","",IF(LEFT($A57,1)=N$9,$F57,""))</f>
        <v/>
      </c>
      <c r="O57" s="0"/>
    </row>
    <row r="58" customFormat="false" ht="12.75" hidden="false" customHeight="false" outlineLevel="0" collapsed="false">
      <c r="A58" s="238" t="n">
        <f aca="false">Results!D66</f>
        <v>0</v>
      </c>
      <c r="B58" s="239" t="n">
        <v>6</v>
      </c>
      <c r="C58" s="240" t="str">
        <f aca="false">IF(A58=0,"",INDEX('Team Declaration'!$C$6:$BI$17,MATCH(A52,'Team Declaration'!$B$6:$B$17,0),MATCH(A58,'Team Declaration'!$C$4:$BI$4,0)))</f>
        <v/>
      </c>
      <c r="D58" s="240" t="str">
        <f aca="false">IF(A58=0,"",INDEX('Team Declaration'!$C$3:$BI$17,1,MATCH(LEFT(A58,1),'Team Declaration'!$C$4:$BI$4,0)))</f>
        <v/>
      </c>
      <c r="E58" s="241" t="n">
        <f aca="false">Results!E66</f>
        <v>0</v>
      </c>
      <c r="F58" s="239" t="n">
        <v>1</v>
      </c>
      <c r="H58" s="226" t="str">
        <f aca="false">IF($A58="","",IF(LEFT($A58,1)=H$9,$F58,""))</f>
        <v/>
      </c>
      <c r="I58" s="226" t="str">
        <f aca="false">IF($A58="","",IF(LEFT($A58,1)=I$9,$F58,""))</f>
        <v/>
      </c>
      <c r="J58" s="226" t="str">
        <f aca="false">IF($A58="","",IF(LEFT($A58,1)=J$9,$F58,""))</f>
        <v/>
      </c>
      <c r="K58" s="226" t="str">
        <f aca="false">IF($A58="","",IF(LEFT($A58,1)=K$9,$F58,""))</f>
        <v/>
      </c>
      <c r="L58" s="226" t="str">
        <f aca="false">IF($A58="","",IF(LEFT($A58,1)=L$9,$F58,""))</f>
        <v/>
      </c>
      <c r="M58" s="226" t="str">
        <f aca="false">IF($A58="","",IF(LEFT($A58,1)=M$9,$F58,""))</f>
        <v/>
      </c>
      <c r="N58" s="226" t="str">
        <f aca="false">IF($A58="","",IF(LEFT($A58,1)=N$9,$F58,""))</f>
        <v/>
      </c>
      <c r="O58" s="0"/>
    </row>
    <row r="59" customFormat="false" ht="12.75" hidden="false" customHeight="false" outlineLevel="0" collapsed="false">
      <c r="A59" s="219" t="str">
        <f aca="false">Results!G60</f>
        <v>Hammer</v>
      </c>
      <c r="C59" s="237" t="str">
        <f aca="false">CONCATENATE("Mens ",P59)</f>
        <v>Mens Hammer 50+</v>
      </c>
      <c r="E59" s="0"/>
      <c r="H59" s="0"/>
      <c r="I59" s="0"/>
      <c r="J59" s="0"/>
      <c r="K59" s="0"/>
      <c r="L59" s="0"/>
      <c r="M59" s="0"/>
      <c r="N59" s="0"/>
      <c r="O59" s="0"/>
      <c r="P59" s="0" t="str">
        <f aca="false">CONCATENATE(A59," 50+")</f>
        <v>Hammer 50+</v>
      </c>
    </row>
    <row r="60" customFormat="false" ht="12.75" hidden="false" customHeight="false" outlineLevel="0" collapsed="false">
      <c r="A60" s="238" t="n">
        <f aca="false">Results!J61</f>
        <v>14</v>
      </c>
      <c r="B60" s="239" t="n">
        <v>1</v>
      </c>
      <c r="C60" s="240" t="str">
        <f aca="false">IF(A60=0,"",INDEX('Team Declaration'!$C$6:$BI$17,MATCH(A59,'Team Declaration'!$B$6:$B$17,0),MATCH(A60,'Team Declaration'!$C$4:$BI$4,0)))</f>
        <v>Brian Slaughter</v>
      </c>
      <c r="D60" s="240" t="str">
        <f aca="false">IF(A60=0,"",INDEX('Team Declaration'!$C$3:$BI$17,1,MATCH(A60,'Team Declaration'!$C$4:$BI$4,0)-4))</f>
        <v>Eastbourne Rovers AC</v>
      </c>
      <c r="E60" s="241" t="n">
        <f aca="false">Results!K61</f>
        <v>32.37</v>
      </c>
      <c r="F60" s="239" t="n">
        <v>6</v>
      </c>
      <c r="H60" s="226" t="str">
        <f aca="false">IF($A60="","",IF($A60=H$11,$F60,""))</f>
        <v/>
      </c>
      <c r="I60" s="226" t="str">
        <f aca="false">IF($A60="","",IF($A60=I$11,$F60,""))</f>
        <v/>
      </c>
      <c r="J60" s="226" t="str">
        <f aca="false">IF($A60="","",IF($A60=J$11,$F60,""))</f>
        <v/>
      </c>
      <c r="K60" s="226" t="n">
        <f aca="false">IF($A60="","",IF($A60=K$11,$F60,""))</f>
        <v>6</v>
      </c>
      <c r="L60" s="226" t="str">
        <f aca="false">IF($A60="","",IF($A60=L$11,$F60,""))</f>
        <v/>
      </c>
      <c r="M60" s="226" t="str">
        <f aca="false">IF($A60="","",IF($A60=M$11,$F60,""))</f>
        <v/>
      </c>
      <c r="N60" s="226" t="str">
        <f aca="false">IF($A60="","",IF($A60=N$11,$F60,""))</f>
        <v/>
      </c>
      <c r="O60" s="0"/>
    </row>
    <row r="61" customFormat="false" ht="12.75" hidden="false" customHeight="false" outlineLevel="0" collapsed="false">
      <c r="A61" s="238" t="n">
        <f aca="false">Results!J62</f>
        <v>17</v>
      </c>
      <c r="B61" s="239" t="n">
        <v>2</v>
      </c>
      <c r="C61" s="240" t="str">
        <f aca="false">IF(A61=0,"",INDEX('Team Declaration'!$C$6:$BI$17,MATCH(A59,'Team Declaration'!$B$6:$B$17,0),MATCH(A61,'Team Declaration'!$C$4:$BI$4,0)))</f>
        <v>Mike Bale</v>
      </c>
      <c r="D61" s="240" t="str">
        <f aca="false">IF(A61=0,"",INDEX('Team Declaration'!$C$3:$BI$17,1,MATCH(A61,'Team Declaration'!$C$4:$BI$4,0)-4))</f>
        <v>Haywards Heath &amp; Lewes</v>
      </c>
      <c r="E61" s="241" t="n">
        <f aca="false">Results!K62</f>
        <v>29.55</v>
      </c>
      <c r="F61" s="239" t="n">
        <v>5</v>
      </c>
      <c r="H61" s="226" t="str">
        <f aca="false">IF($A61="","",IF($A61=H$11,$F61,""))</f>
        <v/>
      </c>
      <c r="I61" s="226" t="str">
        <f aca="false">IF($A61="","",IF($A61=I$11,$F61,""))</f>
        <v/>
      </c>
      <c r="J61" s="226" t="str">
        <f aca="false">IF($A61="","",IF($A61=J$11,$F61,""))</f>
        <v/>
      </c>
      <c r="K61" s="226" t="str">
        <f aca="false">IF($A61="","",IF($A61=K$11,$F61,""))</f>
        <v/>
      </c>
      <c r="L61" s="226" t="str">
        <f aca="false">IF($A61="","",IF($A61=L$11,$F61,""))</f>
        <v/>
      </c>
      <c r="M61" s="226" t="n">
        <f aca="false">IF($A61="","",IF($A61=M$11,$F61,""))</f>
        <v>5</v>
      </c>
      <c r="N61" s="226" t="str">
        <f aca="false">IF($A61="","",IF($A61=N$11,$F61,""))</f>
        <v/>
      </c>
      <c r="O61" s="0"/>
    </row>
    <row r="62" customFormat="false" ht="12.75" hidden="false" customHeight="false" outlineLevel="0" collapsed="false">
      <c r="A62" s="238" t="n">
        <f aca="false">Results!J63</f>
        <v>11</v>
      </c>
      <c r="B62" s="239" t="n">
        <v>3</v>
      </c>
      <c r="C62" s="240" t="str">
        <f aca="false">IF(A62=0,"",INDEX('Team Declaration'!$C$6:$BI$17,MATCH(A59,'Team Declaration'!$B$6:$B$17,0),MATCH(A62,'Team Declaration'!$C$4:$BI$4,0)))</f>
        <v>Mike Ellis-Martin</v>
      </c>
      <c r="D62" s="240" t="str">
        <f aca="false">IF(A62=0,"",INDEX('Team Declaration'!$C$3:$BI$17,1,MATCH(A62,'Team Declaration'!$C$4:$BI$4,0)-4))</f>
        <v>Brighton &amp; Hove AC</v>
      </c>
      <c r="E62" s="241" t="n">
        <f aca="false">Results!K63</f>
        <v>13.98</v>
      </c>
      <c r="F62" s="239" t="n">
        <v>4</v>
      </c>
      <c r="H62" s="226" t="str">
        <f aca="false">IF($A62="","",IF($A62=H$11,$F62,""))</f>
        <v/>
      </c>
      <c r="I62" s="226" t="n">
        <f aca="false">IF($A62="","",IF($A62=I$11,$F62,""))</f>
        <v>4</v>
      </c>
      <c r="J62" s="226" t="str">
        <f aca="false">IF($A62="","",IF($A62=J$11,$F62,""))</f>
        <v/>
      </c>
      <c r="K62" s="226" t="str">
        <f aca="false">IF($A62="","",IF($A62=K$11,$F62,""))</f>
        <v/>
      </c>
      <c r="L62" s="226" t="str">
        <f aca="false">IF($A62="","",IF($A62=L$11,$F62,""))</f>
        <v/>
      </c>
      <c r="M62" s="226" t="str">
        <f aca="false">IF($A62="","",IF($A62=M$11,$F62,""))</f>
        <v/>
      </c>
      <c r="N62" s="226" t="str">
        <f aca="false">IF($A62="","",IF($A62=N$11,$F62,""))</f>
        <v/>
      </c>
      <c r="O62" s="0"/>
    </row>
    <row r="63" customFormat="false" ht="12.75" hidden="false" customHeight="false" outlineLevel="0" collapsed="false">
      <c r="A63" s="238" t="n">
        <f aca="false">Results!J64</f>
        <v>0</v>
      </c>
      <c r="B63" s="239" t="n">
        <v>4</v>
      </c>
      <c r="C63" s="240" t="str">
        <f aca="false">IF(A63=0,"",INDEX('Team Declaration'!$C$6:$BI$17,MATCH(A59,'Team Declaration'!$B$6:$B$17,0),MATCH(A63,'Team Declaration'!$C$4:$BI$4,0)))</f>
        <v/>
      </c>
      <c r="D63" s="240" t="str">
        <f aca="false">IF(A63=0,"",INDEX('Team Declaration'!$C$3:$BI$17,1,MATCH(A63,'Team Declaration'!$C$4:$BI$4,0)-4))</f>
        <v/>
      </c>
      <c r="E63" s="241" t="n">
        <f aca="false">Results!K64</f>
        <v>0</v>
      </c>
      <c r="F63" s="239" t="n">
        <v>3</v>
      </c>
      <c r="H63" s="226" t="str">
        <f aca="false">IF($A63="","",IF($A63=H$11,$F63,""))</f>
        <v/>
      </c>
      <c r="I63" s="226" t="str">
        <f aca="false">IF($A63="","",IF($A63=I$11,$F63,""))</f>
        <v/>
      </c>
      <c r="J63" s="226" t="str">
        <f aca="false">IF($A63="","",IF($A63=J$11,$F63,""))</f>
        <v/>
      </c>
      <c r="K63" s="226" t="str">
        <f aca="false">IF($A63="","",IF($A63=K$11,$F63,""))</f>
        <v/>
      </c>
      <c r="L63" s="226" t="str">
        <f aca="false">IF($A63="","",IF($A63=L$11,$F63,""))</f>
        <v/>
      </c>
      <c r="M63" s="226" t="str">
        <f aca="false">IF($A63="","",IF($A63=M$11,$F63,""))</f>
        <v/>
      </c>
      <c r="N63" s="226" t="str">
        <f aca="false">IF($A63="","",IF($A63=N$11,$F63,""))</f>
        <v/>
      </c>
      <c r="O63" s="0"/>
    </row>
    <row r="64" customFormat="false" ht="12.75" hidden="false" customHeight="false" outlineLevel="0" collapsed="false">
      <c r="A64" s="238" t="n">
        <f aca="false">Results!J65</f>
        <v>0</v>
      </c>
      <c r="B64" s="239" t="n">
        <v>5</v>
      </c>
      <c r="C64" s="240" t="str">
        <f aca="false">IF(A64=0,"",INDEX('Team Declaration'!$C$6:$BI$17,MATCH(A59,'Team Declaration'!$B$6:$B$17,0),MATCH(A64,'Team Declaration'!$C$4:$BI$4,0)))</f>
        <v/>
      </c>
      <c r="D64" s="240" t="str">
        <f aca="false">IF(A64=0,"",INDEX('Team Declaration'!$C$3:$BI$17,1,MATCH(A64,'Team Declaration'!$C$4:$BI$4,0)-4))</f>
        <v/>
      </c>
      <c r="E64" s="241" t="n">
        <f aca="false">Results!K65</f>
        <v>0</v>
      </c>
      <c r="F64" s="239" t="n">
        <v>2</v>
      </c>
      <c r="H64" s="226" t="str">
        <f aca="false">IF($A64="","",IF($A64=H$11,$F64,""))</f>
        <v/>
      </c>
      <c r="I64" s="226" t="str">
        <f aca="false">IF($A64="","",IF($A64=I$11,$F64,""))</f>
        <v/>
      </c>
      <c r="J64" s="226" t="str">
        <f aca="false">IF($A64="","",IF($A64=J$11,$F64,""))</f>
        <v/>
      </c>
      <c r="K64" s="226" t="str">
        <f aca="false">IF($A64="","",IF($A64=K$11,$F64,""))</f>
        <v/>
      </c>
      <c r="L64" s="226" t="str">
        <f aca="false">IF($A64="","",IF($A64=L$11,$F64,""))</f>
        <v/>
      </c>
      <c r="M64" s="226" t="str">
        <f aca="false">IF($A64="","",IF($A64=M$11,$F64,""))</f>
        <v/>
      </c>
      <c r="N64" s="226" t="str">
        <f aca="false">IF($A64="","",IF($A64=N$11,$F64,""))</f>
        <v/>
      </c>
      <c r="O64" s="0"/>
    </row>
    <row r="65" customFormat="false" ht="12.75" hidden="false" customHeight="false" outlineLevel="0" collapsed="false">
      <c r="A65" s="238" t="n">
        <f aca="false">Results!J66</f>
        <v>0</v>
      </c>
      <c r="B65" s="239" t="n">
        <v>6</v>
      </c>
      <c r="C65" s="240" t="str">
        <f aca="false">IF(A65=0,"",INDEX('Team Declaration'!$C$6:$BI$17,MATCH(A59,'Team Declaration'!$B$6:$B$17,0),MATCH(A65,'Team Declaration'!$C$4:$BI$4,0)))</f>
        <v/>
      </c>
      <c r="D65" s="240" t="str">
        <f aca="false">IF(A65=0,"",INDEX('Team Declaration'!$C$3:$BI$17,1,MATCH(A65,'Team Declaration'!$C$4:$BI$4,0)-4))</f>
        <v/>
      </c>
      <c r="E65" s="241" t="n">
        <f aca="false">Results!K66</f>
        <v>0</v>
      </c>
      <c r="F65" s="239" t="n">
        <v>1</v>
      </c>
      <c r="H65" s="226" t="str">
        <f aca="false">IF($A65="","",IF($A65=H$11,$F65,""))</f>
        <v/>
      </c>
      <c r="I65" s="226" t="str">
        <f aca="false">IF($A65="","",IF($A65=I$11,$F65,""))</f>
        <v/>
      </c>
      <c r="J65" s="226" t="str">
        <f aca="false">IF($A65="","",IF($A65=J$11,$F65,""))</f>
        <v/>
      </c>
      <c r="K65" s="226" t="str">
        <f aca="false">IF($A65="","",IF($A65=K$11,$F65,""))</f>
        <v/>
      </c>
      <c r="L65" s="226" t="str">
        <f aca="false">IF($A65="","",IF($A65=L$11,$F65,""))</f>
        <v/>
      </c>
      <c r="M65" s="226" t="str">
        <f aca="false">IF($A65="","",IF($A65=M$11,$F65,""))</f>
        <v/>
      </c>
      <c r="N65" s="226" t="str">
        <f aca="false">IF($A65="","",IF($A65=N$11,$F65,""))</f>
        <v/>
      </c>
      <c r="O65" s="0"/>
    </row>
    <row r="66" customFormat="false" ht="12.75" hidden="false" customHeight="false" outlineLevel="0" collapsed="false">
      <c r="A66" s="219" t="str">
        <f aca="false">Results!A11</f>
        <v>Javelin</v>
      </c>
      <c r="C66" s="237" t="str">
        <f aca="false">CONCATENATE("Mens ",P66)</f>
        <v>Mens Javelin 35+</v>
      </c>
      <c r="E66" s="0"/>
      <c r="H66" s="0"/>
      <c r="I66" s="0"/>
      <c r="J66" s="0"/>
      <c r="K66" s="0"/>
      <c r="L66" s="0"/>
      <c r="M66" s="0"/>
      <c r="N66" s="0"/>
      <c r="O66" s="0"/>
      <c r="P66" s="0" t="str">
        <f aca="false">CONCATENATE(A66," 35+")</f>
        <v>Javelin 35+</v>
      </c>
    </row>
    <row r="67" customFormat="false" ht="12.75" hidden="false" customHeight="false" outlineLevel="0" collapsed="false">
      <c r="A67" s="238" t="str">
        <f aca="false">Results!D12</f>
        <v>E</v>
      </c>
      <c r="B67" s="239" t="n">
        <v>1</v>
      </c>
      <c r="C67" s="240" t="str">
        <f aca="false">IF(A67=0,"",INDEX('Team Declaration'!$C$6:$BI$17,MATCH(A66,'Team Declaration'!$B$6:$B$17,0),MATCH(A67,'Team Declaration'!$C$4:$BI$4,0)))</f>
        <v>Ben Anderson</v>
      </c>
      <c r="D67" s="240" t="str">
        <f aca="false">IF(A67=0,"",INDEX('Team Declaration'!$C$3:$BI$17,1,MATCH(LEFT(A67,1),'Team Declaration'!$C$4:$BI$4,0)))</f>
        <v>Eastbourne Rovers AC</v>
      </c>
      <c r="E67" s="241" t="n">
        <f aca="false">Results!E12</f>
        <v>29.92</v>
      </c>
      <c r="F67" s="239" t="n">
        <v>6</v>
      </c>
      <c r="H67" s="226" t="str">
        <f aca="false">IF($A67="","",IF(LEFT($A67,1)=H$9,$F67,""))</f>
        <v/>
      </c>
      <c r="I67" s="226" t="str">
        <f aca="false">IF($A67="","",IF(LEFT($A67,1)=I$9,$F67,""))</f>
        <v/>
      </c>
      <c r="J67" s="226" t="str">
        <f aca="false">IF($A67="","",IF(LEFT($A67,1)=J$9,$F67,""))</f>
        <v/>
      </c>
      <c r="K67" s="226" t="n">
        <f aca="false">IF($A67="","",IF(LEFT($A67,1)=K$9,$F67,""))</f>
        <v>6</v>
      </c>
      <c r="L67" s="226" t="str">
        <f aca="false">IF($A67="","",IF(LEFT($A67,1)=L$9,$F67,""))</f>
        <v/>
      </c>
      <c r="M67" s="226" t="str">
        <f aca="false">IF($A67="","",IF(LEFT($A67,1)=M$9,$F67,""))</f>
        <v/>
      </c>
      <c r="N67" s="226" t="str">
        <f aca="false">IF($A67="","",IF(LEFT($A67,1)=N$9,$F67,""))</f>
        <v/>
      </c>
      <c r="O67" s="0"/>
    </row>
    <row r="68" customFormat="false" ht="12.75" hidden="false" customHeight="false" outlineLevel="0" collapsed="false">
      <c r="A68" s="238" t="str">
        <f aca="false">Results!D13</f>
        <v>B</v>
      </c>
      <c r="B68" s="239" t="n">
        <v>2</v>
      </c>
      <c r="C68" s="240" t="str">
        <f aca="false">IF(A68=0,"",INDEX('Team Declaration'!$C$6:$BI$17,MATCH(A66,'Team Declaration'!$B$6:$B$17,0),MATCH(A68,'Team Declaration'!$C$4:$BI$4,0)))</f>
        <v>Tim Carder</v>
      </c>
      <c r="D68" s="240" t="str">
        <f aca="false">IF(A68=0,"",INDEX('Team Declaration'!$C$3:$BI$17,1,MATCH(LEFT(A68,1),'Team Declaration'!$C$4:$BI$4,0)))</f>
        <v>Brighton &amp; Hove AC</v>
      </c>
      <c r="E68" s="241" t="n">
        <f aca="false">Results!E13</f>
        <v>12.623</v>
      </c>
      <c r="F68" s="239" t="n">
        <v>5</v>
      </c>
      <c r="H68" s="226" t="str">
        <f aca="false">IF($A68="","",IF(LEFT($A68,1)=H$9,$F68,""))</f>
        <v/>
      </c>
      <c r="I68" s="226" t="n">
        <f aca="false">IF($A68="","",IF(LEFT($A68,1)=I$9,$F68,""))</f>
        <v>5</v>
      </c>
      <c r="J68" s="226" t="str">
        <f aca="false">IF($A68="","",IF(LEFT($A68,1)=J$9,$F68,""))</f>
        <v/>
      </c>
      <c r="K68" s="226" t="str">
        <f aca="false">IF($A68="","",IF(LEFT($A68,1)=K$9,$F68,""))</f>
        <v/>
      </c>
      <c r="L68" s="226" t="str">
        <f aca="false">IF($A68="","",IF(LEFT($A68,1)=L$9,$F68,""))</f>
        <v/>
      </c>
      <c r="M68" s="226" t="str">
        <f aca="false">IF($A68="","",IF(LEFT($A68,1)=M$9,$F68,""))</f>
        <v/>
      </c>
      <c r="N68" s="226" t="str">
        <f aca="false">IF($A68="","",IF(LEFT($A68,1)=N$9,$F68,""))</f>
        <v/>
      </c>
      <c r="O68" s="0"/>
    </row>
    <row r="69" customFormat="false" ht="12.75" hidden="false" customHeight="false" outlineLevel="0" collapsed="false">
      <c r="A69" s="238" t="str">
        <f aca="false">Results!D14</f>
        <v>A</v>
      </c>
      <c r="B69" s="239" t="n">
        <v>3</v>
      </c>
      <c r="C69" s="240" t="str">
        <f aca="false">IF(A69=0,"",INDEX('Team Declaration'!$C$6:$BI$17,MATCH(A66,'Team Declaration'!$B$6:$B$17,0),MATCH(A69,'Team Declaration'!$C$4:$BI$4,0)))</f>
        <v>Tristan Sharp</v>
      </c>
      <c r="D69" s="240" t="str">
        <f aca="false">IF(A69=0,"",INDEX('Team Declaration'!$C$3:$BI$17,1,MATCH(LEFT(A69,1),'Team Declaration'!$C$4:$BI$4,0)))</f>
        <v>Arena 80</v>
      </c>
      <c r="E69" s="241" t="n">
        <f aca="false">Results!E14</f>
        <v>11.38</v>
      </c>
      <c r="F69" s="239" t="n">
        <v>4</v>
      </c>
      <c r="H69" s="226" t="n">
        <f aca="false">IF($A69="","",IF(LEFT($A69,1)=H$9,$F69,""))</f>
        <v>4</v>
      </c>
      <c r="I69" s="226" t="str">
        <f aca="false">IF($A69="","",IF(LEFT($A69,1)=I$9,$F69,""))</f>
        <v/>
      </c>
      <c r="J69" s="226" t="str">
        <f aca="false">IF($A69="","",IF(LEFT($A69,1)=J$9,$F69,""))</f>
        <v/>
      </c>
      <c r="K69" s="226" t="str">
        <f aca="false">IF($A69="","",IF(LEFT($A69,1)=K$9,$F69,""))</f>
        <v/>
      </c>
      <c r="L69" s="226" t="str">
        <f aca="false">IF($A69="","",IF(LEFT($A69,1)=L$9,$F69,""))</f>
        <v/>
      </c>
      <c r="M69" s="226" t="str">
        <f aca="false">IF($A69="","",IF(LEFT($A69,1)=M$9,$F69,""))</f>
        <v/>
      </c>
      <c r="N69" s="226" t="str">
        <f aca="false">IF($A69="","",IF(LEFT($A69,1)=N$9,$F69,""))</f>
        <v/>
      </c>
      <c r="O69" s="0"/>
    </row>
    <row r="70" customFormat="false" ht="12.75" hidden="false" customHeight="false" outlineLevel="0" collapsed="false">
      <c r="A70" s="238" t="n">
        <f aca="false">Results!D15</f>
        <v>0</v>
      </c>
      <c r="B70" s="239" t="n">
        <v>4</v>
      </c>
      <c r="C70" s="240" t="str">
        <f aca="false">IF(A70=0,"",INDEX('Team Declaration'!$C$6:$BI$17,MATCH(A66,'Team Declaration'!$B$6:$B$17,0),MATCH(A70,'Team Declaration'!$C$4:$BI$4,0)))</f>
        <v/>
      </c>
      <c r="D70" s="240" t="str">
        <f aca="false">IF(A70=0,"",INDEX('Team Declaration'!$C$3:$BI$17,1,MATCH(LEFT(A70,1),'Team Declaration'!$C$4:$BI$4,0)))</f>
        <v/>
      </c>
      <c r="E70" s="241" t="n">
        <f aca="false">Results!E15</f>
        <v>0</v>
      </c>
      <c r="F70" s="239" t="n">
        <v>3</v>
      </c>
      <c r="H70" s="226" t="str">
        <f aca="false">IF($A70="","",IF(LEFT($A70,1)=H$9,$F70,""))</f>
        <v/>
      </c>
      <c r="I70" s="226" t="str">
        <f aca="false">IF($A70="","",IF(LEFT($A70,1)=I$9,$F70,""))</f>
        <v/>
      </c>
      <c r="J70" s="226" t="str">
        <f aca="false">IF($A70="","",IF(LEFT($A70,1)=J$9,$F70,""))</f>
        <v/>
      </c>
      <c r="K70" s="226" t="str">
        <f aca="false">IF($A70="","",IF(LEFT($A70,1)=K$9,$F70,""))</f>
        <v/>
      </c>
      <c r="L70" s="226" t="str">
        <f aca="false">IF($A70="","",IF(LEFT($A70,1)=L$9,$F70,""))</f>
        <v/>
      </c>
      <c r="M70" s="226" t="str">
        <f aca="false">IF($A70="","",IF(LEFT($A70,1)=M$9,$F70,""))</f>
        <v/>
      </c>
      <c r="N70" s="226" t="str">
        <f aca="false">IF($A70="","",IF(LEFT($A70,1)=N$9,$F70,""))</f>
        <v/>
      </c>
      <c r="O70" s="0"/>
    </row>
    <row r="71" customFormat="false" ht="12.75" hidden="false" customHeight="false" outlineLevel="0" collapsed="false">
      <c r="A71" s="238" t="n">
        <f aca="false">Results!D16</f>
        <v>0</v>
      </c>
      <c r="B71" s="239" t="n">
        <v>5</v>
      </c>
      <c r="C71" s="240" t="str">
        <f aca="false">IF(A71=0,"",INDEX('Team Declaration'!$C$6:$BI$17,MATCH(A66,'Team Declaration'!$B$6:$B$17,0),MATCH(A71,'Team Declaration'!$C$4:$BI$4,0)))</f>
        <v/>
      </c>
      <c r="D71" s="240" t="str">
        <f aca="false">IF(A71=0,"",INDEX('Team Declaration'!$C$3:$BI$17,1,MATCH(LEFT(A71,1),'Team Declaration'!$C$4:$BI$4,0)))</f>
        <v/>
      </c>
      <c r="E71" s="241" t="n">
        <f aca="false">Results!E16</f>
        <v>0</v>
      </c>
      <c r="F71" s="239" t="n">
        <v>2</v>
      </c>
      <c r="H71" s="226" t="str">
        <f aca="false">IF($A71="","",IF(LEFT($A71,1)=H$9,$F71,""))</f>
        <v/>
      </c>
      <c r="I71" s="226" t="str">
        <f aca="false">IF($A71="","",IF(LEFT($A71,1)=I$9,$F71,""))</f>
        <v/>
      </c>
      <c r="J71" s="226" t="str">
        <f aca="false">IF($A71="","",IF(LEFT($A71,1)=J$9,$F71,""))</f>
        <v/>
      </c>
      <c r="K71" s="226" t="str">
        <f aca="false">IF($A71="","",IF(LEFT($A71,1)=K$9,$F71,""))</f>
        <v/>
      </c>
      <c r="L71" s="226" t="str">
        <f aca="false">IF($A71="","",IF(LEFT($A71,1)=L$9,$F71,""))</f>
        <v/>
      </c>
      <c r="M71" s="226" t="str">
        <f aca="false">IF($A71="","",IF(LEFT($A71,1)=M$9,$F71,""))</f>
        <v/>
      </c>
      <c r="N71" s="226" t="str">
        <f aca="false">IF($A71="","",IF(LEFT($A71,1)=N$9,$F71,""))</f>
        <v/>
      </c>
      <c r="O71" s="0"/>
    </row>
    <row r="72" customFormat="false" ht="12.75" hidden="false" customHeight="false" outlineLevel="0" collapsed="false">
      <c r="A72" s="238" t="n">
        <f aca="false">Results!D17</f>
        <v>0</v>
      </c>
      <c r="B72" s="239" t="n">
        <v>6</v>
      </c>
      <c r="C72" s="240" t="str">
        <f aca="false">IF(A72=0,"",INDEX('Team Declaration'!$C$6:$BI$17,MATCH(A66,'Team Declaration'!$B$6:$B$17,0),MATCH(A72,'Team Declaration'!$C$4:$BI$4,0)))</f>
        <v/>
      </c>
      <c r="D72" s="240" t="str">
        <f aca="false">IF(A72=0,"",INDEX('Team Declaration'!$C$3:$BI$17,1,MATCH(LEFT(A72,1),'Team Declaration'!$C$4:$BI$4,0)))</f>
        <v/>
      </c>
      <c r="E72" s="241" t="n">
        <f aca="false">Results!E17</f>
        <v>0</v>
      </c>
      <c r="F72" s="239" t="n">
        <v>1</v>
      </c>
      <c r="H72" s="226" t="str">
        <f aca="false">IF($A72="","",IF(LEFT($A72,1)=H$9,$F72,""))</f>
        <v/>
      </c>
      <c r="I72" s="226" t="str">
        <f aca="false">IF($A72="","",IF(LEFT($A72,1)=I$9,$F72,""))</f>
        <v/>
      </c>
      <c r="J72" s="226" t="str">
        <f aca="false">IF($A72="","",IF(LEFT($A72,1)=J$9,$F72,""))</f>
        <v/>
      </c>
      <c r="K72" s="226" t="str">
        <f aca="false">IF($A72="","",IF(LEFT($A72,1)=K$9,$F72,""))</f>
        <v/>
      </c>
      <c r="L72" s="226" t="str">
        <f aca="false">IF($A72="","",IF(LEFT($A72,1)=L$9,$F72,""))</f>
        <v/>
      </c>
      <c r="M72" s="226" t="str">
        <f aca="false">IF($A72="","",IF(LEFT($A72,1)=M$9,$F72,""))</f>
        <v/>
      </c>
      <c r="N72" s="226" t="str">
        <f aca="false">IF($A72="","",IF(LEFT($A72,1)=N$9,$F72,""))</f>
        <v/>
      </c>
      <c r="O72" s="0"/>
    </row>
    <row r="73" customFormat="false" ht="12.75" hidden="false" customHeight="false" outlineLevel="0" collapsed="false">
      <c r="A73" s="219" t="str">
        <f aca="false">Results!G11</f>
        <v>Javelin</v>
      </c>
      <c r="C73" s="237" t="str">
        <f aca="false">CONCATENATE("Mens ",P73)</f>
        <v>Mens Javelin 50+</v>
      </c>
      <c r="E73" s="0"/>
      <c r="H73" s="0"/>
      <c r="I73" s="0"/>
      <c r="J73" s="0"/>
      <c r="K73" s="0"/>
      <c r="L73" s="0"/>
      <c r="M73" s="0"/>
      <c r="N73" s="0"/>
      <c r="O73" s="0"/>
      <c r="P73" s="0" t="str">
        <f aca="false">CONCATENATE(A73," 50+")</f>
        <v>Javelin 50+</v>
      </c>
    </row>
    <row r="74" customFormat="false" ht="12.75" hidden="false" customHeight="false" outlineLevel="0" collapsed="false">
      <c r="A74" s="238" t="n">
        <f aca="false">Results!J12</f>
        <v>14</v>
      </c>
      <c r="B74" s="239" t="n">
        <v>1</v>
      </c>
      <c r="C74" s="240" t="str">
        <f aca="false">IF(A74=0,"",INDEX('Team Declaration'!$C$6:$BI$17,MATCH(A73,'Team Declaration'!$B$6:$B$17,0),MATCH(A74,'Team Declaration'!$C$4:$BI$4,0)))</f>
        <v>Brian Slaughter</v>
      </c>
      <c r="D74" s="240" t="str">
        <f aca="false">IF(A74=0,"",INDEX('Team Declaration'!$C$3:$BI$17,1,MATCH(A74,'Team Declaration'!$C$4:$BI$4,0)-4))</f>
        <v>Eastbourne Rovers AC</v>
      </c>
      <c r="E74" s="241" t="n">
        <f aca="false">Results!K12</f>
        <v>34.36</v>
      </c>
      <c r="F74" s="239" t="n">
        <v>6</v>
      </c>
      <c r="H74" s="226" t="str">
        <f aca="false">IF($A74="","",IF($A74=H$11,$F74,""))</f>
        <v/>
      </c>
      <c r="I74" s="226" t="str">
        <f aca="false">IF($A74="","",IF($A74=I$11,$F74,""))</f>
        <v/>
      </c>
      <c r="J74" s="226" t="str">
        <f aca="false">IF($A74="","",IF($A74=J$11,$F74,""))</f>
        <v/>
      </c>
      <c r="K74" s="226" t="n">
        <f aca="false">IF($A74="","",IF($A74=K$11,$F74,""))</f>
        <v>6</v>
      </c>
      <c r="L74" s="226" t="str">
        <f aca="false">IF($A74="","",IF($A74=L$11,$F74,""))</f>
        <v/>
      </c>
      <c r="M74" s="226" t="str">
        <f aca="false">IF($A74="","",IF($A74=M$11,$F74,""))</f>
        <v/>
      </c>
      <c r="N74" s="226" t="str">
        <f aca="false">IF($A74="","",IF($A74=N$11,$F74,""))</f>
        <v/>
      </c>
      <c r="O74" s="0"/>
    </row>
    <row r="75" customFormat="false" ht="12.75" hidden="false" customHeight="false" outlineLevel="0" collapsed="false">
      <c r="A75" s="238" t="n">
        <f aca="false">Results!J13</f>
        <v>17</v>
      </c>
      <c r="B75" s="239" t="n">
        <v>2</v>
      </c>
      <c r="C75" s="240" t="str">
        <f aca="false">IF(A75=0,"",INDEX('Team Declaration'!$C$6:$BI$17,MATCH(A73,'Team Declaration'!$B$6:$B$17,0),MATCH(A75,'Team Declaration'!$C$4:$BI$4,0)))</f>
        <v>Mike Bale</v>
      </c>
      <c r="D75" s="240" t="str">
        <f aca="false">IF(A75=0,"",INDEX('Team Declaration'!$C$3:$BI$17,1,MATCH(A75,'Team Declaration'!$C$4:$BI$4,0)-4))</f>
        <v>Haywards Heath &amp; Lewes</v>
      </c>
      <c r="E75" s="241" t="n">
        <f aca="false">Results!K13</f>
        <v>21.22</v>
      </c>
      <c r="F75" s="239" t="n">
        <v>5</v>
      </c>
      <c r="H75" s="226" t="str">
        <f aca="false">IF($A75="","",IF($A75=H$11,$F75,""))</f>
        <v/>
      </c>
      <c r="I75" s="226" t="str">
        <f aca="false">IF($A75="","",IF($A75=I$11,$F75,""))</f>
        <v/>
      </c>
      <c r="J75" s="226" t="str">
        <f aca="false">IF($A75="","",IF($A75=J$11,$F75,""))</f>
        <v/>
      </c>
      <c r="K75" s="226" t="str">
        <f aca="false">IF($A75="","",IF($A75=K$11,$F75,""))</f>
        <v/>
      </c>
      <c r="L75" s="226" t="str">
        <f aca="false">IF($A75="","",IF($A75=L$11,$F75,""))</f>
        <v/>
      </c>
      <c r="M75" s="226" t="n">
        <f aca="false">IF($A75="","",IF($A75=M$11,$F75,""))</f>
        <v>5</v>
      </c>
      <c r="N75" s="226" t="str">
        <f aca="false">IF($A75="","",IF($A75=N$11,$F75,""))</f>
        <v/>
      </c>
      <c r="O75" s="0"/>
    </row>
    <row r="76" customFormat="false" ht="12.75" hidden="false" customHeight="false" outlineLevel="0" collapsed="false">
      <c r="A76" s="238" t="n">
        <f aca="false">Results!J14</f>
        <v>11</v>
      </c>
      <c r="B76" s="239" t="n">
        <v>3</v>
      </c>
      <c r="C76" s="240" t="str">
        <f aca="false">IF(A76=0,"",INDEX('Team Declaration'!$C$6:$BI$17,MATCH(A73,'Team Declaration'!$B$6:$B$17,0),MATCH(A76,'Team Declaration'!$C$4:$BI$4,0)))</f>
        <v>Mike Ellis-Martin</v>
      </c>
      <c r="D76" s="240" t="str">
        <f aca="false">IF(A76=0,"",INDEX('Team Declaration'!$C$3:$BI$17,1,MATCH(A76,'Team Declaration'!$C$4:$BI$4,0)-4))</f>
        <v>Brighton &amp; Hove AC</v>
      </c>
      <c r="E76" s="241" t="n">
        <f aca="false">Results!K14</f>
        <v>20.82</v>
      </c>
      <c r="F76" s="239" t="n">
        <v>4</v>
      </c>
      <c r="H76" s="226" t="str">
        <f aca="false">IF($A76="","",IF($A76=H$11,$F76,""))</f>
        <v/>
      </c>
      <c r="I76" s="226" t="n">
        <f aca="false">IF($A76="","",IF($A76=I$11,$F76,""))</f>
        <v>4</v>
      </c>
      <c r="J76" s="226" t="str">
        <f aca="false">IF($A76="","",IF($A76=J$11,$F76,""))</f>
        <v/>
      </c>
      <c r="K76" s="226" t="str">
        <f aca="false">IF($A76="","",IF($A76=K$11,$F76,""))</f>
        <v/>
      </c>
      <c r="L76" s="226" t="str">
        <f aca="false">IF($A76="","",IF($A76=L$11,$F76,""))</f>
        <v/>
      </c>
      <c r="M76" s="226" t="str">
        <f aca="false">IF($A76="","",IF($A76=M$11,$F76,""))</f>
        <v/>
      </c>
      <c r="N76" s="226" t="str">
        <f aca="false">IF($A76="","",IF($A76=N$11,$F76,""))</f>
        <v/>
      </c>
      <c r="O76" s="0"/>
    </row>
    <row r="77" customFormat="false" ht="12.75" hidden="false" customHeight="false" outlineLevel="0" collapsed="false">
      <c r="A77" s="238" t="n">
        <f aca="false">Results!J15</f>
        <v>0</v>
      </c>
      <c r="B77" s="239" t="n">
        <v>4</v>
      </c>
      <c r="C77" s="240" t="str">
        <f aca="false">IF(A77=0,"",INDEX('Team Declaration'!$C$6:$BI$17,MATCH(A73,'Team Declaration'!$B$6:$B$17,0),MATCH(A77,'Team Declaration'!$C$4:$BI$4,0)))</f>
        <v/>
      </c>
      <c r="D77" s="240" t="str">
        <f aca="false">IF(A77=0,"",INDEX('Team Declaration'!$C$3:$BI$17,1,MATCH(A77,'Team Declaration'!$C$4:$BI$4,0)-4))</f>
        <v/>
      </c>
      <c r="E77" s="241" t="n">
        <f aca="false">Results!K15</f>
        <v>0</v>
      </c>
      <c r="F77" s="239" t="n">
        <v>3</v>
      </c>
      <c r="H77" s="226" t="str">
        <f aca="false">IF($A77="","",IF($A77=H$11,$F77,""))</f>
        <v/>
      </c>
      <c r="I77" s="226" t="str">
        <f aca="false">IF($A77="","",IF($A77=I$11,$F77,""))</f>
        <v/>
      </c>
      <c r="J77" s="226" t="str">
        <f aca="false">IF($A77="","",IF($A77=J$11,$F77,""))</f>
        <v/>
      </c>
      <c r="K77" s="226" t="str">
        <f aca="false">IF($A77="","",IF($A77=K$11,$F77,""))</f>
        <v/>
      </c>
      <c r="L77" s="226" t="str">
        <f aca="false">IF($A77="","",IF($A77=L$11,$F77,""))</f>
        <v/>
      </c>
      <c r="M77" s="226" t="str">
        <f aca="false">IF($A77="","",IF($A77=M$11,$F77,""))</f>
        <v/>
      </c>
      <c r="N77" s="226" t="str">
        <f aca="false">IF($A77="","",IF($A77=N$11,$F77,""))</f>
        <v/>
      </c>
      <c r="O77" s="0"/>
    </row>
    <row r="78" customFormat="false" ht="12.75" hidden="false" customHeight="false" outlineLevel="0" collapsed="false">
      <c r="A78" s="238" t="n">
        <f aca="false">Results!J16</f>
        <v>0</v>
      </c>
      <c r="B78" s="239" t="n">
        <v>5</v>
      </c>
      <c r="C78" s="240" t="str">
        <f aca="false">IF(A78=0,"",INDEX('Team Declaration'!$C$6:$BI$17,MATCH(A73,'Team Declaration'!$B$6:$B$17,0),MATCH(A78,'Team Declaration'!$C$4:$BI$4,0)))</f>
        <v/>
      </c>
      <c r="D78" s="240" t="str">
        <f aca="false">IF(A78=0,"",INDEX('Team Declaration'!$C$3:$BI$17,1,MATCH(A78,'Team Declaration'!$C$4:$BI$4,0)-4))</f>
        <v/>
      </c>
      <c r="E78" s="241" t="n">
        <f aca="false">Results!K16</f>
        <v>0</v>
      </c>
      <c r="F78" s="239" t="n">
        <v>2</v>
      </c>
      <c r="H78" s="226" t="str">
        <f aca="false">IF($A78="","",IF($A78=H$11,$F78,""))</f>
        <v/>
      </c>
      <c r="I78" s="226" t="str">
        <f aca="false">IF($A78="","",IF($A78=I$11,$F78,""))</f>
        <v/>
      </c>
      <c r="J78" s="226" t="str">
        <f aca="false">IF($A78="","",IF($A78=J$11,$F78,""))</f>
        <v/>
      </c>
      <c r="K78" s="226" t="str">
        <f aca="false">IF($A78="","",IF($A78=K$11,$F78,""))</f>
        <v/>
      </c>
      <c r="L78" s="226" t="str">
        <f aca="false">IF($A78="","",IF($A78=L$11,$F78,""))</f>
        <v/>
      </c>
      <c r="M78" s="226" t="str">
        <f aca="false">IF($A78="","",IF($A78=M$11,$F78,""))</f>
        <v/>
      </c>
      <c r="N78" s="226" t="str">
        <f aca="false">IF($A78="","",IF($A78=N$11,$F78,""))</f>
        <v/>
      </c>
      <c r="O78" s="0"/>
    </row>
    <row r="79" customFormat="false" ht="12.75" hidden="false" customHeight="false" outlineLevel="0" collapsed="false">
      <c r="A79" s="238" t="n">
        <f aca="false">Results!J17</f>
        <v>0</v>
      </c>
      <c r="B79" s="239" t="n">
        <v>6</v>
      </c>
      <c r="C79" s="240" t="str">
        <f aca="false">IF(A79=0,"",INDEX('Team Declaration'!$C$6:$BI$17,MATCH(A73,'Team Declaration'!$B$6:$B$17,0),MATCH(A79,'Team Declaration'!$C$4:$BI$4,0)))</f>
        <v/>
      </c>
      <c r="D79" s="240" t="str">
        <f aca="false">IF(A79=0,"",INDEX('Team Declaration'!$C$3:$BI$17,1,MATCH(A79,'Team Declaration'!$C$4:$BI$4,0)-4))</f>
        <v/>
      </c>
      <c r="E79" s="241" t="n">
        <f aca="false">Results!K17</f>
        <v>0</v>
      </c>
      <c r="F79" s="239" t="n">
        <v>1</v>
      </c>
      <c r="H79" s="226" t="str">
        <f aca="false">IF($A79="","",IF($A79=H$11,$F79,""))</f>
        <v/>
      </c>
      <c r="I79" s="226" t="str">
        <f aca="false">IF($A79="","",IF($A79=I$11,$F79,""))</f>
        <v/>
      </c>
      <c r="J79" s="226" t="str">
        <f aca="false">IF($A79="","",IF($A79=J$11,$F79,""))</f>
        <v/>
      </c>
      <c r="K79" s="226" t="str">
        <f aca="false">IF($A79="","",IF($A79=K$11,$F79,""))</f>
        <v/>
      </c>
      <c r="L79" s="226" t="str">
        <f aca="false">IF($A79="","",IF($A79=L$11,$F79,""))</f>
        <v/>
      </c>
      <c r="M79" s="226" t="str">
        <f aca="false">IF($A79="","",IF($A79=M$11,$F79,""))</f>
        <v/>
      </c>
      <c r="N79" s="226" t="str">
        <f aca="false">IF($A79="","",IF($A79=N$11,$F79,""))</f>
        <v/>
      </c>
      <c r="O79" s="0"/>
    </row>
    <row r="80" customFormat="false" ht="12.75" hidden="false" customHeight="false" outlineLevel="0" collapsed="false">
      <c r="A80" s="219" t="str">
        <f aca="false">Results!M11</f>
        <v>Javelin</v>
      </c>
      <c r="C80" s="237" t="str">
        <f aca="false">CONCATENATE("Mens ",P80)</f>
        <v>Mens Javelin 60+</v>
      </c>
      <c r="E80" s="0"/>
      <c r="H80" s="0"/>
      <c r="I80" s="0"/>
      <c r="J80" s="0"/>
      <c r="K80" s="0"/>
      <c r="L80" s="0"/>
      <c r="M80" s="0"/>
      <c r="N80" s="0"/>
      <c r="O80" s="0"/>
      <c r="P80" s="0" t="str">
        <f aca="false">CONCATENATE(A80," 60+")</f>
        <v>Javelin 60+</v>
      </c>
    </row>
    <row r="81" customFormat="false" ht="12.75" hidden="false" customHeight="false" outlineLevel="0" collapsed="false">
      <c r="A81" s="238" t="n">
        <f aca="false">Results!P12</f>
        <v>4</v>
      </c>
      <c r="B81" s="239" t="n">
        <v>1</v>
      </c>
      <c r="C81" s="240" t="str">
        <f aca="false">IF(A81=0,"",INDEX('Team Declaration'!$C$6:$BI$17,MATCH(A80,'Team Declaration'!$B$6:$B$17,0),MATCH(A81,'Team Declaration'!$C$4:$BI$4,0)))</f>
        <v>Bob Sumsion</v>
      </c>
      <c r="D81" s="240" t="str">
        <f aca="false">IF(A81=0,"",INDEX('Team Declaration'!$C$3:$BI$17,1,MATCH(A81,'Team Declaration'!$C$4:$BI$4,0)-6))</f>
        <v>Eastbourne Rovers AC</v>
      </c>
      <c r="E81" s="241" t="n">
        <f aca="false">Results!Q12</f>
        <v>31.28</v>
      </c>
      <c r="F81" s="239" t="n">
        <v>6</v>
      </c>
      <c r="H81" s="226" t="str">
        <f aca="false">IF($A81="","",IF($A81=H$12,$F81,""))</f>
        <v/>
      </c>
      <c r="I81" s="226" t="str">
        <f aca="false">IF($A81="","",IF($A81=I$12,$F81,""))</f>
        <v/>
      </c>
      <c r="J81" s="226" t="str">
        <f aca="false">IF($A81="","",IF($A81=J$12,$F81,""))</f>
        <v/>
      </c>
      <c r="K81" s="226" t="n">
        <f aca="false">IF($A81="","",IF($A81=K$12,$F81,""))</f>
        <v>6</v>
      </c>
      <c r="L81" s="226" t="str">
        <f aca="false">IF($A81="","",IF($A81=L$12,$F81,""))</f>
        <v/>
      </c>
      <c r="M81" s="226" t="str">
        <f aca="false">IF($A81="","",IF($A81=M$12,$F81,""))</f>
        <v/>
      </c>
      <c r="N81" s="226" t="str">
        <f aca="false">IF($A81="","",IF($A81=N$12,$F81,""))</f>
        <v/>
      </c>
      <c r="O81" s="0"/>
    </row>
    <row r="82" customFormat="false" ht="12.75" hidden="false" customHeight="false" outlineLevel="0" collapsed="false">
      <c r="A82" s="238" t="n">
        <f aca="false">Results!P13</f>
        <v>7</v>
      </c>
      <c r="B82" s="239" t="n">
        <v>2</v>
      </c>
      <c r="C82" s="240" t="str">
        <f aca="false">IF(A82=0,"",INDEX('Team Declaration'!$C$6:$BI$17,MATCH(A80,'Team Declaration'!$B$6:$B$17,0),MATCH(A82,'Team Declaration'!$C$4:$BI$4,0)))</f>
        <v>Peter Kennedy</v>
      </c>
      <c r="D82" s="240" t="str">
        <f aca="false">IF(A82=0,"",INDEX('Team Declaration'!$C$3:$BI$17,1,MATCH(A82,'Team Declaration'!$C$4:$BI$4,0)-6))</f>
        <v>Haywards Heath &amp; Lewes</v>
      </c>
      <c r="E82" s="241" t="n">
        <f aca="false">Results!Q13</f>
        <v>11.14</v>
      </c>
      <c r="F82" s="239" t="n">
        <v>5</v>
      </c>
      <c r="H82" s="226" t="str">
        <f aca="false">IF($A82="","",IF($A82=H$12,$F82,""))</f>
        <v/>
      </c>
      <c r="I82" s="226" t="str">
        <f aca="false">IF($A82="","",IF($A82=I$12,$F82,""))</f>
        <v/>
      </c>
      <c r="J82" s="226" t="str">
        <f aca="false">IF($A82="","",IF($A82=J$12,$F82,""))</f>
        <v/>
      </c>
      <c r="K82" s="226" t="str">
        <f aca="false">IF($A82="","",IF($A82=K$12,$F82,""))</f>
        <v/>
      </c>
      <c r="L82" s="226" t="str">
        <f aca="false">IF($A82="","",IF($A82=L$12,$F82,""))</f>
        <v/>
      </c>
      <c r="M82" s="226" t="n">
        <f aca="false">IF($A82="","",IF($A82=M$12,$F82,""))</f>
        <v>5</v>
      </c>
      <c r="N82" s="226" t="str">
        <f aca="false">IF($A82="","",IF($A82=N$12,$F82,""))</f>
        <v/>
      </c>
      <c r="O82" s="0"/>
    </row>
    <row r="83" customFormat="false" ht="12.75" hidden="false" customHeight="false" outlineLevel="0" collapsed="false">
      <c r="A83" s="238" t="n">
        <f aca="false">Results!P14</f>
        <v>0</v>
      </c>
      <c r="B83" s="239" t="n">
        <v>3</v>
      </c>
      <c r="C83" s="240" t="str">
        <f aca="false">IF(A83=0,"",INDEX('Team Declaration'!$C$6:$BI$17,MATCH(A80,'Team Declaration'!$B$6:$B$17,0),MATCH(A83,'Team Declaration'!$C$4:$BI$4,0)))</f>
        <v/>
      </c>
      <c r="D83" s="240" t="str">
        <f aca="false">IF(A83=0,"",INDEX('Team Declaration'!$C$3:$BI$17,1,MATCH(A83,'Team Declaration'!$C$4:$BI$4,0)-6))</f>
        <v/>
      </c>
      <c r="E83" s="241" t="n">
        <f aca="false">Results!Q14</f>
        <v>0</v>
      </c>
      <c r="F83" s="239" t="n">
        <v>4</v>
      </c>
      <c r="H83" s="226" t="str">
        <f aca="false">IF($A83="","",IF($A83=H$12,$F83,""))</f>
        <v/>
      </c>
      <c r="I83" s="226" t="str">
        <f aca="false">IF($A83="","",IF($A83=I$12,$F83,""))</f>
        <v/>
      </c>
      <c r="J83" s="226" t="str">
        <f aca="false">IF($A83="","",IF($A83=J$12,$F83,""))</f>
        <v/>
      </c>
      <c r="K83" s="226" t="str">
        <f aca="false">IF($A83="","",IF($A83=K$12,$F83,""))</f>
        <v/>
      </c>
      <c r="L83" s="226" t="str">
        <f aca="false">IF($A83="","",IF($A83=L$12,$F83,""))</f>
        <v/>
      </c>
      <c r="M83" s="226" t="str">
        <f aca="false">IF($A83="","",IF($A83=M$12,$F83,""))</f>
        <v/>
      </c>
      <c r="N83" s="226" t="str">
        <f aca="false">IF($A83="","",IF($A83=N$12,$F83,""))</f>
        <v/>
      </c>
      <c r="O83" s="0"/>
    </row>
    <row r="84" customFormat="false" ht="12.75" hidden="false" customHeight="false" outlineLevel="0" collapsed="false">
      <c r="A84" s="238" t="n">
        <f aca="false">Results!P15</f>
        <v>0</v>
      </c>
      <c r="B84" s="239" t="n">
        <v>4</v>
      </c>
      <c r="C84" s="240" t="str">
        <f aca="false">IF(A84=0,"",INDEX('Team Declaration'!$C$6:$BI$17,MATCH(A80,'Team Declaration'!$B$6:$B$17,0),MATCH(A84,'Team Declaration'!$C$4:$BI$4,0)))</f>
        <v/>
      </c>
      <c r="D84" s="240" t="str">
        <f aca="false">IF(A84=0,"",INDEX('Team Declaration'!$C$3:$BI$17,1,MATCH(A84,'Team Declaration'!$C$4:$BI$4,0)-6))</f>
        <v/>
      </c>
      <c r="E84" s="241" t="n">
        <f aca="false">Results!Q15</f>
        <v>0</v>
      </c>
      <c r="F84" s="239" t="n">
        <v>3</v>
      </c>
      <c r="H84" s="226" t="str">
        <f aca="false">IF($A84="","",IF($A84=H$12,$F84,""))</f>
        <v/>
      </c>
      <c r="I84" s="226" t="str">
        <f aca="false">IF($A84="","",IF($A84=I$12,$F84,""))</f>
        <v/>
      </c>
      <c r="J84" s="226" t="str">
        <f aca="false">IF($A84="","",IF($A84=J$12,$F84,""))</f>
        <v/>
      </c>
      <c r="K84" s="226" t="str">
        <f aca="false">IF($A84="","",IF($A84=K$12,$F84,""))</f>
        <v/>
      </c>
      <c r="L84" s="226" t="str">
        <f aca="false">IF($A84="","",IF($A84=L$12,$F84,""))</f>
        <v/>
      </c>
      <c r="M84" s="226" t="str">
        <f aca="false">IF($A84="","",IF($A84=M$12,$F84,""))</f>
        <v/>
      </c>
      <c r="N84" s="226" t="str">
        <f aca="false">IF($A84="","",IF($A84=N$12,$F84,""))</f>
        <v/>
      </c>
      <c r="O84" s="0"/>
    </row>
    <row r="85" customFormat="false" ht="12.75" hidden="false" customHeight="false" outlineLevel="0" collapsed="false">
      <c r="A85" s="238" t="n">
        <f aca="false">Results!P16</f>
        <v>0</v>
      </c>
      <c r="B85" s="239" t="n">
        <v>5</v>
      </c>
      <c r="C85" s="240" t="str">
        <f aca="false">IF(A85=0,"",INDEX('Team Declaration'!$C$6:$BI$17,MATCH(A80,'Team Declaration'!$B$6:$B$17,0),MATCH(A85,'Team Declaration'!$C$4:$BI$4,0)))</f>
        <v/>
      </c>
      <c r="D85" s="240" t="str">
        <f aca="false">IF(A85=0,"",INDEX('Team Declaration'!$C$3:$BI$17,1,MATCH(A85,'Team Declaration'!$C$4:$BI$4,0)-6))</f>
        <v/>
      </c>
      <c r="E85" s="241" t="n">
        <f aca="false">Results!Q16</f>
        <v>0</v>
      </c>
      <c r="F85" s="239" t="n">
        <v>2</v>
      </c>
      <c r="H85" s="226" t="str">
        <f aca="false">IF($A85="","",IF($A85=H$12,$F85,""))</f>
        <v/>
      </c>
      <c r="I85" s="226" t="str">
        <f aca="false">IF($A85="","",IF($A85=I$12,$F85,""))</f>
        <v/>
      </c>
      <c r="J85" s="226" t="str">
        <f aca="false">IF($A85="","",IF($A85=J$12,$F85,""))</f>
        <v/>
      </c>
      <c r="K85" s="226" t="str">
        <f aca="false">IF($A85="","",IF($A85=K$12,$F85,""))</f>
        <v/>
      </c>
      <c r="L85" s="226" t="str">
        <f aca="false">IF($A85="","",IF($A85=L$12,$F85,""))</f>
        <v/>
      </c>
      <c r="M85" s="226" t="str">
        <f aca="false">IF($A85="","",IF($A85=M$12,$F85,""))</f>
        <v/>
      </c>
      <c r="N85" s="226" t="str">
        <f aca="false">IF($A85="","",IF($A85=N$12,$F85,""))</f>
        <v/>
      </c>
      <c r="O85" s="0"/>
    </row>
    <row r="86" customFormat="false" ht="12.75" hidden="false" customHeight="false" outlineLevel="0" collapsed="false">
      <c r="A86" s="238" t="n">
        <f aca="false">Results!P17</f>
        <v>0</v>
      </c>
      <c r="B86" s="239" t="n">
        <v>6</v>
      </c>
      <c r="C86" s="240" t="str">
        <f aca="false">IF(A86=0,"",INDEX('Team Declaration'!$C$6:$BI$17,MATCH(A80,'Team Declaration'!$B$6:$B$17,0),MATCH(A86,'Team Declaration'!$C$4:$BI$4,0)))</f>
        <v/>
      </c>
      <c r="D86" s="240" t="str">
        <f aca="false">IF(A86=0,"",INDEX('Team Declaration'!$C$3:$BI$17,1,MATCH(A86,'Team Declaration'!$C$4:$BI$4,0)-6))</f>
        <v/>
      </c>
      <c r="E86" s="241" t="n">
        <f aca="false">Results!Q17</f>
        <v>0</v>
      </c>
      <c r="F86" s="239" t="n">
        <v>1</v>
      </c>
      <c r="H86" s="226" t="str">
        <f aca="false">IF($A86="","",IF($A86=H$12,$F86,""))</f>
        <v/>
      </c>
      <c r="I86" s="226" t="str">
        <f aca="false">IF($A86="","",IF($A86=I$12,$F86,""))</f>
        <v/>
      </c>
      <c r="J86" s="226" t="str">
        <f aca="false">IF($A86="","",IF($A86=J$12,$F86,""))</f>
        <v/>
      </c>
      <c r="K86" s="226" t="str">
        <f aca="false">IF($A86="","",IF($A86=K$12,$F86,""))</f>
        <v/>
      </c>
      <c r="L86" s="226" t="str">
        <f aca="false">IF($A86="","",IF($A86=L$12,$F86,""))</f>
        <v/>
      </c>
      <c r="M86" s="226" t="str">
        <f aca="false">IF($A86="","",IF($A86=M$12,$F86,""))</f>
        <v/>
      </c>
      <c r="N86" s="226" t="str">
        <f aca="false">IF($A86="","",IF($A86=N$12,$F86,""))</f>
        <v/>
      </c>
      <c r="O86" s="0"/>
    </row>
    <row r="87" customFormat="false" ht="12.75" hidden="false" customHeight="false" outlineLevel="0" collapsed="false">
      <c r="A87" s="219" t="str">
        <f aca="false">Results!A18</f>
        <v>1500 metres</v>
      </c>
      <c r="C87" s="237" t="str">
        <f aca="false">CONCATENATE("Mens ",P87)</f>
        <v>Mens 1500 metres A</v>
      </c>
      <c r="E87" s="0"/>
      <c r="H87" s="0"/>
      <c r="I87" s="0"/>
      <c r="J87" s="0"/>
      <c r="K87" s="0"/>
      <c r="L87" s="0"/>
      <c r="M87" s="0"/>
      <c r="N87" s="0"/>
      <c r="O87" s="0"/>
      <c r="P87" s="0" t="str">
        <f aca="false">CONCATENATE(A87," A")</f>
        <v>1500 metres A</v>
      </c>
    </row>
    <row r="88" customFormat="false" ht="12.75" hidden="false" customHeight="false" outlineLevel="0" collapsed="false">
      <c r="A88" s="238" t="str">
        <f aca="false">Results!D19</f>
        <v>A</v>
      </c>
      <c r="B88" s="239" t="n">
        <v>1</v>
      </c>
      <c r="C88" s="240" t="str">
        <f aca="false">IF(A88=0,"",INDEX('Team Declaration'!$C$6:$BI$17,MATCH(A87,'Team Declaration'!$B$6:$B$17,0),MATCH(A88,'Team Declaration'!$C$4:$BI$4,0)))</f>
        <v>Del Wallace</v>
      </c>
      <c r="D88" s="240" t="str">
        <f aca="false">IF(A88=0,"",INDEX('Team Declaration'!$C$3:$BI$17,1,MATCH(LEFT(A88,1),'Team Declaration'!$C$4:$BI$4,0)))</f>
        <v>Arena 80</v>
      </c>
      <c r="E88" s="241" t="str">
        <f aca="false">Results!E19</f>
        <v>4.51.2</v>
      </c>
      <c r="F88" s="239" t="n">
        <v>6</v>
      </c>
      <c r="H88" s="226" t="n">
        <f aca="false">IF($A88="","",IF(LEFT($A88,1)=H$9,$F88,""))</f>
        <v>6</v>
      </c>
      <c r="I88" s="226" t="str">
        <f aca="false">IF($A88="","",IF(LEFT($A88,1)=I$9,$F88,""))</f>
        <v/>
      </c>
      <c r="J88" s="226" t="str">
        <f aca="false">IF($A88="","",IF(LEFT($A88,1)=J$9,$F88,""))</f>
        <v/>
      </c>
      <c r="K88" s="226" t="str">
        <f aca="false">IF($A88="","",IF(LEFT($A88,1)=K$9,$F88,""))</f>
        <v/>
      </c>
      <c r="L88" s="226" t="str">
        <f aca="false">IF($A88="","",IF(LEFT($A88,1)=L$9,$F88,""))</f>
        <v/>
      </c>
      <c r="M88" s="226" t="str">
        <f aca="false">IF($A88="","",IF(LEFT($A88,1)=M$9,$F88,""))</f>
        <v/>
      </c>
      <c r="N88" s="226" t="str">
        <f aca="false">IF($A88="","",IF(LEFT($A88,1)=N$9,$F88,""))</f>
        <v/>
      </c>
      <c r="O88" s="0"/>
    </row>
    <row r="89" customFormat="false" ht="12.75" hidden="false" customHeight="false" outlineLevel="0" collapsed="false">
      <c r="A89" s="238" t="str">
        <f aca="false">Results!D20</f>
        <v>G</v>
      </c>
      <c r="B89" s="239" t="n">
        <v>2</v>
      </c>
      <c r="C89" s="240" t="str">
        <f aca="false">IF(A89=0,"",INDEX('Team Declaration'!$C$6:$BI$17,MATCH(A87,'Team Declaration'!$B$6:$B$17,0),MATCH(A89,'Team Declaration'!$C$4:$BI$4,0)))</f>
        <v>Mark Cage</v>
      </c>
      <c r="D89" s="240" t="str">
        <f aca="false">IF(A89=0,"",INDEX('Team Declaration'!$C$3:$BI$17,1,MATCH(LEFT(A89,1),'Team Declaration'!$C$4:$BI$4,0)))</f>
        <v>Haywards Heath &amp; Lewes</v>
      </c>
      <c r="E89" s="241" t="str">
        <f aca="false">Results!E20</f>
        <v>4.56.1</v>
      </c>
      <c r="F89" s="239" t="n">
        <v>5</v>
      </c>
      <c r="H89" s="226" t="str">
        <f aca="false">IF($A89="","",IF(LEFT($A89,1)=H$9,$F89,""))</f>
        <v/>
      </c>
      <c r="I89" s="226" t="str">
        <f aca="false">IF($A89="","",IF(LEFT($A89,1)=I$9,$F89,""))</f>
        <v/>
      </c>
      <c r="J89" s="226" t="str">
        <f aca="false">IF($A89="","",IF(LEFT($A89,1)=J$9,$F89,""))</f>
        <v/>
      </c>
      <c r="K89" s="226" t="str">
        <f aca="false">IF($A89="","",IF(LEFT($A89,1)=K$9,$F89,""))</f>
        <v/>
      </c>
      <c r="L89" s="226" t="str">
        <f aca="false">IF($A89="","",IF(LEFT($A89,1)=L$9,$F89,""))</f>
        <v/>
      </c>
      <c r="M89" s="226" t="n">
        <f aca="false">IF($A89="","",IF(LEFT($A89,1)=M$9,$F89,""))</f>
        <v>5</v>
      </c>
      <c r="N89" s="226" t="str">
        <f aca="false">IF($A89="","",IF(LEFT($A89,1)=N$9,$F89,""))</f>
        <v/>
      </c>
      <c r="O89" s="0"/>
    </row>
    <row r="90" customFormat="false" ht="12.75" hidden="false" customHeight="false" outlineLevel="0" collapsed="false">
      <c r="A90" s="238" t="str">
        <f aca="false">Results!D21</f>
        <v>E</v>
      </c>
      <c r="B90" s="239" t="n">
        <v>3</v>
      </c>
      <c r="C90" s="240" t="str">
        <f aca="false">IF(A90=0,"",INDEX('Team Declaration'!$C$6:$BI$17,MATCH(A87,'Team Declaration'!$B$6:$B$17,0),MATCH(A90,'Team Declaration'!$C$4:$BI$4,0)))</f>
        <v>Martin Bell</v>
      </c>
      <c r="D90" s="240" t="str">
        <f aca="false">IF(A90=0,"",INDEX('Team Declaration'!$C$3:$BI$17,1,MATCH(LEFT(A90,1),'Team Declaration'!$C$4:$BI$4,0)))</f>
        <v>Eastbourne Rovers AC</v>
      </c>
      <c r="E90" s="241" t="str">
        <f aca="false">Results!E21</f>
        <v>5.04.3</v>
      </c>
      <c r="F90" s="239" t="n">
        <v>4</v>
      </c>
      <c r="H90" s="226" t="str">
        <f aca="false">IF($A90="","",IF(LEFT($A90,1)=H$9,$F90,""))</f>
        <v/>
      </c>
      <c r="I90" s="226" t="str">
        <f aca="false">IF($A90="","",IF(LEFT($A90,1)=I$9,$F90,""))</f>
        <v/>
      </c>
      <c r="J90" s="226" t="str">
        <f aca="false">IF($A90="","",IF(LEFT($A90,1)=J$9,$F90,""))</f>
        <v/>
      </c>
      <c r="K90" s="226" t="n">
        <f aca="false">IF($A90="","",IF(LEFT($A90,1)=K$9,$F90,""))</f>
        <v>4</v>
      </c>
      <c r="L90" s="226" t="str">
        <f aca="false">IF($A90="","",IF(LEFT($A90,1)=L$9,$F90,""))</f>
        <v/>
      </c>
      <c r="M90" s="226" t="str">
        <f aca="false">IF($A90="","",IF(LEFT($A90,1)=M$9,$F90,""))</f>
        <v/>
      </c>
      <c r="N90" s="226" t="str">
        <f aca="false">IF($A90="","",IF(LEFT($A90,1)=N$9,$F90,""))</f>
        <v/>
      </c>
      <c r="O90" s="0"/>
    </row>
    <row r="91" customFormat="false" ht="12.75" hidden="false" customHeight="false" outlineLevel="0" collapsed="false">
      <c r="A91" s="238" t="str">
        <f aca="false">Results!D22</f>
        <v>B</v>
      </c>
      <c r="B91" s="239" t="n">
        <v>4</v>
      </c>
      <c r="C91" s="240" t="str">
        <f aca="false">IF(A91=0,"",INDEX('Team Declaration'!$C$6:$BI$17,MATCH(A87,'Team Declaration'!$B$6:$B$17,0),MATCH(A91,'Team Declaration'!$C$4:$BI$4,0)))</f>
        <v>Simon Ho</v>
      </c>
      <c r="D91" s="240" t="str">
        <f aca="false">IF(A91=0,"",INDEX('Team Declaration'!$C$3:$BI$17,1,MATCH(LEFT(A91,1),'Team Declaration'!$C$4:$BI$4,0)))</f>
        <v>Brighton &amp; Hove AC</v>
      </c>
      <c r="E91" s="241" t="str">
        <f aca="false">Results!E22</f>
        <v>5.10.5</v>
      </c>
      <c r="F91" s="239" t="n">
        <v>3</v>
      </c>
      <c r="H91" s="226" t="str">
        <f aca="false">IF($A91="","",IF(LEFT($A91,1)=H$9,$F91,""))</f>
        <v/>
      </c>
      <c r="I91" s="226" t="n">
        <f aca="false">IF($A91="","",IF(LEFT($A91,1)=I$9,$F91,""))</f>
        <v>3</v>
      </c>
      <c r="J91" s="226" t="str">
        <f aca="false">IF($A91="","",IF(LEFT($A91,1)=J$9,$F91,""))</f>
        <v/>
      </c>
      <c r="K91" s="226" t="str">
        <f aca="false">IF($A91="","",IF(LEFT($A91,1)=K$9,$F91,""))</f>
        <v/>
      </c>
      <c r="L91" s="226" t="str">
        <f aca="false">IF($A91="","",IF(LEFT($A91,1)=L$9,$F91,""))</f>
        <v/>
      </c>
      <c r="M91" s="226" t="str">
        <f aca="false">IF($A91="","",IF(LEFT($A91,1)=M$9,$F91,""))</f>
        <v/>
      </c>
      <c r="N91" s="226" t="str">
        <f aca="false">IF($A91="","",IF(LEFT($A91,1)=N$9,$F91,""))</f>
        <v/>
      </c>
      <c r="O91" s="0"/>
    </row>
    <row r="92" customFormat="false" ht="12.75" hidden="false" customHeight="false" outlineLevel="0" collapsed="false">
      <c r="A92" s="238" t="n">
        <f aca="false">Results!D23</f>
        <v>0</v>
      </c>
      <c r="B92" s="239" t="n">
        <v>5</v>
      </c>
      <c r="C92" s="240" t="str">
        <f aca="false">IF(A92=0,"",INDEX('Team Declaration'!$C$6:$BI$17,MATCH(A87,'Team Declaration'!$B$6:$B$17,0),MATCH(A92,'Team Declaration'!$C$4:$BI$4,0)))</f>
        <v/>
      </c>
      <c r="D92" s="240" t="str">
        <f aca="false">IF(A92=0,"",INDEX('Team Declaration'!$C$3:$BI$17,1,MATCH(LEFT(A92,1),'Team Declaration'!$C$4:$BI$4,0)))</f>
        <v/>
      </c>
      <c r="E92" s="241" t="n">
        <f aca="false">Results!E23</f>
        <v>0</v>
      </c>
      <c r="F92" s="239" t="n">
        <v>2</v>
      </c>
      <c r="H92" s="226" t="str">
        <f aca="false">IF($A92="","",IF(LEFT($A92,1)=H$9,$F92,""))</f>
        <v/>
      </c>
      <c r="I92" s="226" t="str">
        <f aca="false">IF($A92="","",IF(LEFT($A92,1)=I$9,$F92,""))</f>
        <v/>
      </c>
      <c r="J92" s="226" t="str">
        <f aca="false">IF($A92="","",IF(LEFT($A92,1)=J$9,$F92,""))</f>
        <v/>
      </c>
      <c r="K92" s="226" t="str">
        <f aca="false">IF($A92="","",IF(LEFT($A92,1)=K$9,$F92,""))</f>
        <v/>
      </c>
      <c r="L92" s="226" t="str">
        <f aca="false">IF($A92="","",IF(LEFT($A92,1)=L$9,$F92,""))</f>
        <v/>
      </c>
      <c r="M92" s="226" t="str">
        <f aca="false">IF($A92="","",IF(LEFT($A92,1)=M$9,$F92,""))</f>
        <v/>
      </c>
      <c r="N92" s="226" t="str">
        <f aca="false">IF($A92="","",IF(LEFT($A92,1)=N$9,$F92,""))</f>
        <v/>
      </c>
      <c r="O92" s="0"/>
    </row>
    <row r="93" customFormat="false" ht="12.75" hidden="false" customHeight="false" outlineLevel="0" collapsed="false">
      <c r="A93" s="238" t="n">
        <f aca="false">Results!D24</f>
        <v>0</v>
      </c>
      <c r="B93" s="239" t="n">
        <v>6</v>
      </c>
      <c r="C93" s="240" t="str">
        <f aca="false">IF(A93=0,"",INDEX('Team Declaration'!$C$6:$BI$17,MATCH(A87,'Team Declaration'!$B$6:$B$17,0),MATCH(A93,'Team Declaration'!$C$4:$BI$4,0)))</f>
        <v/>
      </c>
      <c r="D93" s="240" t="str">
        <f aca="false">IF(A93=0,"",INDEX('Team Declaration'!$C$3:$BI$17,1,MATCH(LEFT(A93,1),'Team Declaration'!$C$4:$BI$4,0)))</f>
        <v/>
      </c>
      <c r="E93" s="241" t="n">
        <f aca="false">Results!E24</f>
        <v>0</v>
      </c>
      <c r="F93" s="239" t="n">
        <v>1</v>
      </c>
      <c r="H93" s="226" t="str">
        <f aca="false">IF($A93="","",IF(LEFT($A93,1)=H$9,$F93,""))</f>
        <v/>
      </c>
      <c r="I93" s="226" t="str">
        <f aca="false">IF($A93="","",IF(LEFT($A93,1)=I$9,$F93,""))</f>
        <v/>
      </c>
      <c r="J93" s="226" t="str">
        <f aca="false">IF($A93="","",IF(LEFT($A93,1)=J$9,$F93,""))</f>
        <v/>
      </c>
      <c r="K93" s="226" t="str">
        <f aca="false">IF($A93="","",IF(LEFT($A93,1)=K$9,$F93,""))</f>
        <v/>
      </c>
      <c r="L93" s="226" t="str">
        <f aca="false">IF($A93="","",IF(LEFT($A93,1)=L$9,$F93,""))</f>
        <v/>
      </c>
      <c r="M93" s="226" t="str">
        <f aca="false">IF($A93="","",IF(LEFT($A93,1)=M$9,$F93,""))</f>
        <v/>
      </c>
      <c r="N93" s="226" t="str">
        <f aca="false">IF($A93="","",IF(LEFT($A93,1)=N$9,$F93,""))</f>
        <v/>
      </c>
      <c r="O93" s="0"/>
    </row>
    <row r="94" customFormat="false" ht="12.75" hidden="false" customHeight="false" outlineLevel="0" collapsed="false">
      <c r="A94" s="219" t="str">
        <f aca="false">Results!G18</f>
        <v>1500 metres</v>
      </c>
      <c r="C94" s="237" t="str">
        <f aca="false">CONCATENATE("Mens ",P94)</f>
        <v>Mens 1500 metres B</v>
      </c>
      <c r="E94" s="0"/>
      <c r="H94" s="0"/>
      <c r="I94" s="0"/>
      <c r="J94" s="0"/>
      <c r="K94" s="0"/>
      <c r="L94" s="0"/>
      <c r="M94" s="0"/>
      <c r="N94" s="0"/>
      <c r="O94" s="0"/>
      <c r="P94" s="0" t="str">
        <f aca="false">CONCATENATE(A94," B")</f>
        <v>1500 metres B</v>
      </c>
    </row>
    <row r="95" customFormat="false" ht="12.75" hidden="false" customHeight="false" outlineLevel="0" collapsed="false">
      <c r="A95" s="238" t="str">
        <f aca="false">Results!J19</f>
        <v>AA</v>
      </c>
      <c r="B95" s="239" t="n">
        <v>1</v>
      </c>
      <c r="C95" s="240" t="str">
        <f aca="false">IF(A95=0,"",INDEX('Team Declaration'!$C$6:$BI$17,MATCH(A94,'Team Declaration'!$B$6:$B$17,0),MATCH(A95,'Team Declaration'!$C$4:$BI$4,0)))</f>
        <v>Jon Bowditch</v>
      </c>
      <c r="D95" s="240" t="str">
        <f aca="false">IF(A95=0,"",INDEX('Team Declaration'!$C$3:$BI$17,1,MATCH(LEFT(A95,1),'Team Declaration'!$C$4:$BI$4,0)))</f>
        <v>Arena 80</v>
      </c>
      <c r="E95" s="241" t="str">
        <f aca="false">Results!K19</f>
        <v>4.52.2</v>
      </c>
      <c r="F95" s="239" t="n">
        <v>6</v>
      </c>
      <c r="H95" s="226" t="n">
        <f aca="false">IF($A95="","",IF(LEFT($A95,1)=H$9,$F95,""))</f>
        <v>6</v>
      </c>
      <c r="I95" s="226" t="str">
        <f aca="false">IF($A95="","",IF(LEFT($A95,1)=I$9,$F95,""))</f>
        <v/>
      </c>
      <c r="J95" s="226" t="str">
        <f aca="false">IF($A95="","",IF(LEFT($A95,1)=J$9,$F95,""))</f>
        <v/>
      </c>
      <c r="K95" s="226" t="str">
        <f aca="false">IF($A95="","",IF(LEFT($A95,1)=K$9,$F95,""))</f>
        <v/>
      </c>
      <c r="L95" s="226" t="str">
        <f aca="false">IF($A95="","",IF(LEFT($A95,1)=L$9,$F95,""))</f>
        <v/>
      </c>
      <c r="M95" s="226" t="str">
        <f aca="false">IF($A95="","",IF(LEFT($A95,1)=M$9,$F95,""))</f>
        <v/>
      </c>
      <c r="N95" s="226" t="str">
        <f aca="false">IF($A95="","",IF(LEFT($A95,1)=N$9,$F95,""))</f>
        <v/>
      </c>
      <c r="O95" s="0"/>
    </row>
    <row r="96" customFormat="false" ht="12.75" hidden="false" customHeight="false" outlineLevel="0" collapsed="false">
      <c r="A96" s="238" t="str">
        <f aca="false">Results!J20</f>
        <v>BB</v>
      </c>
      <c r="B96" s="239" t="n">
        <v>2</v>
      </c>
      <c r="C96" s="240" t="str">
        <f aca="false">IF(A96=0,"",INDEX('Team Declaration'!$C$6:$BI$17,MATCH(A94,'Team Declaration'!$B$6:$B$17,0),MATCH(A96,'Team Declaration'!$C$4:$BI$4,0)))</f>
        <v>Mark Halls</v>
      </c>
      <c r="D96" s="240" t="str">
        <f aca="false">IF(A96=0,"",INDEX('Team Declaration'!$C$3:$BI$17,1,MATCH(LEFT(A96,1),'Team Declaration'!$C$4:$BI$4,0)))</f>
        <v>Brighton &amp; Hove AC</v>
      </c>
      <c r="E96" s="241" t="str">
        <f aca="false">Results!K20</f>
        <v>5.26.5</v>
      </c>
      <c r="F96" s="239" t="n">
        <v>5</v>
      </c>
      <c r="H96" s="226" t="str">
        <f aca="false">IF($A96="","",IF(LEFT($A96,1)=H$9,$F96,""))</f>
        <v/>
      </c>
      <c r="I96" s="226" t="n">
        <f aca="false">IF($A96="","",IF(LEFT($A96,1)=I$9,$F96,""))</f>
        <v>5</v>
      </c>
      <c r="J96" s="226" t="str">
        <f aca="false">IF($A96="","",IF(LEFT($A96,1)=J$9,$F96,""))</f>
        <v/>
      </c>
      <c r="K96" s="226" t="str">
        <f aca="false">IF($A96="","",IF(LEFT($A96,1)=K$9,$F96,""))</f>
        <v/>
      </c>
      <c r="L96" s="226" t="str">
        <f aca="false">IF($A96="","",IF(LEFT($A96,1)=L$9,$F96,""))</f>
        <v/>
      </c>
      <c r="M96" s="226" t="str">
        <f aca="false">IF($A96="","",IF(LEFT($A96,1)=M$9,$F96,""))</f>
        <v/>
      </c>
      <c r="N96" s="226" t="str">
        <f aca="false">IF($A96="","",IF(LEFT($A96,1)=N$9,$F96,""))</f>
        <v/>
      </c>
      <c r="O96" s="0"/>
    </row>
    <row r="97" customFormat="false" ht="12.75" hidden="false" customHeight="false" outlineLevel="0" collapsed="false">
      <c r="A97" s="238" t="str">
        <f aca="false">Results!J21</f>
        <v>GG</v>
      </c>
      <c r="B97" s="239" t="n">
        <v>3</v>
      </c>
      <c r="C97" s="240" t="str">
        <f aca="false">IF(A97=0,"",INDEX('Team Declaration'!$C$6:$BI$17,MATCH(A94,'Team Declaration'!$B$6:$B$17,0),MATCH(A97,'Team Declaration'!$C$4:$BI$4,0)))</f>
        <v>Julian Boyer</v>
      </c>
      <c r="D97" s="240" t="str">
        <f aca="false">IF(A97=0,"",INDEX('Team Declaration'!$C$3:$BI$17,1,MATCH(LEFT(A97,1),'Team Declaration'!$C$4:$BI$4,0)))</f>
        <v>Haywards Heath &amp; Lewes</v>
      </c>
      <c r="E97" s="241" t="str">
        <f aca="false">Results!K21</f>
        <v>5.33.9</v>
      </c>
      <c r="F97" s="239" t="n">
        <v>4</v>
      </c>
      <c r="H97" s="226" t="str">
        <f aca="false">IF($A97="","",IF(LEFT($A97,1)=H$9,$F97,""))</f>
        <v/>
      </c>
      <c r="I97" s="226" t="str">
        <f aca="false">IF($A97="","",IF(LEFT($A97,1)=I$9,$F97,""))</f>
        <v/>
      </c>
      <c r="J97" s="226" t="str">
        <f aca="false">IF($A97="","",IF(LEFT($A97,1)=J$9,$F97,""))</f>
        <v/>
      </c>
      <c r="K97" s="226" t="str">
        <f aca="false">IF($A97="","",IF(LEFT($A97,1)=K$9,$F97,""))</f>
        <v/>
      </c>
      <c r="L97" s="226" t="str">
        <f aca="false">IF($A97="","",IF(LEFT($A97,1)=L$9,$F97,""))</f>
        <v/>
      </c>
      <c r="M97" s="226" t="n">
        <f aca="false">IF($A97="","",IF(LEFT($A97,1)=M$9,$F97,""))</f>
        <v>4</v>
      </c>
      <c r="N97" s="226" t="str">
        <f aca="false">IF($A97="","",IF(LEFT($A97,1)=N$9,$F97,""))</f>
        <v/>
      </c>
      <c r="O97" s="0"/>
    </row>
    <row r="98" customFormat="false" ht="12.75" hidden="false" customHeight="false" outlineLevel="0" collapsed="false">
      <c r="A98" s="238" t="str">
        <f aca="false">Results!J22</f>
        <v>EE</v>
      </c>
      <c r="B98" s="239" t="n">
        <v>4</v>
      </c>
      <c r="C98" s="240" t="str">
        <f aca="false">IF(A98=0,"",INDEX('Team Declaration'!$C$6:$BI$17,MATCH(A94,'Team Declaration'!$B$6:$B$17,0),MATCH(A98,'Team Declaration'!$C$4:$BI$4,0)))</f>
        <v>Bill Fraser</v>
      </c>
      <c r="D98" s="240" t="str">
        <f aca="false">IF(A98=0,"",INDEX('Team Declaration'!$C$3:$BI$17,1,MATCH(LEFT(A98,1),'Team Declaration'!$C$4:$BI$4,0)))</f>
        <v>Eastbourne Rovers AC</v>
      </c>
      <c r="E98" s="241" t="str">
        <f aca="false">Results!K22</f>
        <v>6.16.4</v>
      </c>
      <c r="F98" s="239" t="n">
        <v>3</v>
      </c>
      <c r="H98" s="226" t="str">
        <f aca="false">IF($A98="","",IF(LEFT($A98,1)=H$9,$F98,""))</f>
        <v/>
      </c>
      <c r="I98" s="226" t="str">
        <f aca="false">IF($A98="","",IF(LEFT($A98,1)=I$9,$F98,""))</f>
        <v/>
      </c>
      <c r="J98" s="226" t="str">
        <f aca="false">IF($A98="","",IF(LEFT($A98,1)=J$9,$F98,""))</f>
        <v/>
      </c>
      <c r="K98" s="226" t="n">
        <f aca="false">IF($A98="","",IF(LEFT($A98,1)=K$9,$F98,""))</f>
        <v>3</v>
      </c>
      <c r="L98" s="226" t="str">
        <f aca="false">IF($A98="","",IF(LEFT($A98,1)=L$9,$F98,""))</f>
        <v/>
      </c>
      <c r="M98" s="226" t="str">
        <f aca="false">IF($A98="","",IF(LEFT($A98,1)=M$9,$F98,""))</f>
        <v/>
      </c>
      <c r="N98" s="226" t="str">
        <f aca="false">IF($A98="","",IF(LEFT($A98,1)=N$9,$F98,""))</f>
        <v/>
      </c>
      <c r="O98" s="0"/>
    </row>
    <row r="99" customFormat="false" ht="12.75" hidden="false" customHeight="false" outlineLevel="0" collapsed="false">
      <c r="A99" s="238" t="n">
        <f aca="false">Results!J23</f>
        <v>0</v>
      </c>
      <c r="B99" s="239" t="n">
        <v>5</v>
      </c>
      <c r="C99" s="240" t="str">
        <f aca="false">IF(A99=0,"",INDEX('Team Declaration'!$C$6:$BI$17,MATCH(A94,'Team Declaration'!$B$6:$B$17,0),MATCH(A99,'Team Declaration'!$C$4:$BI$4,0)))</f>
        <v/>
      </c>
      <c r="D99" s="240" t="str">
        <f aca="false">IF(A99=0,"",INDEX('Team Declaration'!$C$3:$BI$17,1,MATCH(LEFT(A99,1),'Team Declaration'!$C$4:$BI$4,0)))</f>
        <v/>
      </c>
      <c r="E99" s="241" t="n">
        <f aca="false">Results!K23</f>
        <v>0</v>
      </c>
      <c r="F99" s="239" t="n">
        <v>2</v>
      </c>
      <c r="H99" s="226" t="str">
        <f aca="false">IF($A99="","",IF(LEFT($A99,1)=H$9,$F99,""))</f>
        <v/>
      </c>
      <c r="I99" s="226" t="str">
        <f aca="false">IF($A99="","",IF(LEFT($A99,1)=I$9,$F99,""))</f>
        <v/>
      </c>
      <c r="J99" s="226" t="str">
        <f aca="false">IF($A99="","",IF(LEFT($A99,1)=J$9,$F99,""))</f>
        <v/>
      </c>
      <c r="K99" s="226" t="str">
        <f aca="false">IF($A99="","",IF(LEFT($A99,1)=K$9,$F99,""))</f>
        <v/>
      </c>
      <c r="L99" s="226" t="str">
        <f aca="false">IF($A99="","",IF(LEFT($A99,1)=L$9,$F99,""))</f>
        <v/>
      </c>
      <c r="M99" s="226" t="str">
        <f aca="false">IF($A99="","",IF(LEFT($A99,1)=M$9,$F99,""))</f>
        <v/>
      </c>
      <c r="N99" s="226" t="str">
        <f aca="false">IF($A99="","",IF(LEFT($A99,1)=N$9,$F99,""))</f>
        <v/>
      </c>
      <c r="O99" s="0"/>
    </row>
    <row r="100" customFormat="false" ht="12.75" hidden="false" customHeight="false" outlineLevel="0" collapsed="false">
      <c r="A100" s="238" t="n">
        <f aca="false">Results!J24</f>
        <v>0</v>
      </c>
      <c r="B100" s="239" t="n">
        <v>6</v>
      </c>
      <c r="C100" s="240" t="str">
        <f aca="false">IF(A100=0,"",INDEX('Team Declaration'!$C$6:$BI$17,MATCH(A94,'Team Declaration'!$B$6:$B$17,0),MATCH(A100,'Team Declaration'!$C$4:$BI$4,0)))</f>
        <v/>
      </c>
      <c r="D100" s="240" t="str">
        <f aca="false">IF(A100=0,"",INDEX('Team Declaration'!$C$3:$BI$17,1,MATCH(LEFT(A100,1),'Team Declaration'!$C$4:$BI$4,0)))</f>
        <v/>
      </c>
      <c r="E100" s="241" t="n">
        <f aca="false">Results!K24</f>
        <v>0</v>
      </c>
      <c r="F100" s="239" t="n">
        <v>1</v>
      </c>
      <c r="H100" s="226" t="str">
        <f aca="false">IF($A100="","",IF(LEFT($A100,1)=H$9,$F100,""))</f>
        <v/>
      </c>
      <c r="I100" s="226" t="str">
        <f aca="false">IF($A100="","",IF(LEFT($A100,1)=I$9,$F100,""))</f>
        <v/>
      </c>
      <c r="J100" s="226" t="str">
        <f aca="false">IF($A100="","",IF(LEFT($A100,1)=J$9,$F100,""))</f>
        <v/>
      </c>
      <c r="K100" s="226" t="str">
        <f aca="false">IF($A100="","",IF(LEFT($A100,1)=K$9,$F100,""))</f>
        <v/>
      </c>
      <c r="L100" s="226" t="str">
        <f aca="false">IF($A100="","",IF(LEFT($A100,1)=L$9,$F100,""))</f>
        <v/>
      </c>
      <c r="M100" s="226" t="str">
        <f aca="false">IF($A100="","",IF(LEFT($A100,1)=M$9,$F100,""))</f>
        <v/>
      </c>
      <c r="N100" s="226" t="str">
        <f aca="false">IF($A100="","",IF(LEFT($A100,1)=N$9,$F100,""))</f>
        <v/>
      </c>
      <c r="O100" s="0"/>
    </row>
    <row r="101" customFormat="false" ht="12.75" hidden="false" customHeight="false" outlineLevel="0" collapsed="false">
      <c r="A101" s="219" t="str">
        <f aca="false">Results!M18</f>
        <v>1500 metres</v>
      </c>
      <c r="C101" s="237" t="str">
        <f aca="false">CONCATENATE("Mens ",P101)</f>
        <v>Mens 1500 metres 50+</v>
      </c>
      <c r="E101" s="0"/>
      <c r="H101" s="0"/>
      <c r="I101" s="0"/>
      <c r="J101" s="0"/>
      <c r="K101" s="0"/>
      <c r="L101" s="0"/>
      <c r="M101" s="0"/>
      <c r="N101" s="0"/>
      <c r="O101" s="0"/>
      <c r="P101" s="0" t="str">
        <f aca="false">CONCATENATE(A101," 50+")</f>
        <v>1500 metres 50+</v>
      </c>
    </row>
    <row r="102" customFormat="false" ht="12.75" hidden="false" customHeight="false" outlineLevel="0" collapsed="false">
      <c r="A102" s="238" t="n">
        <f aca="false">Results!P19</f>
        <v>11</v>
      </c>
      <c r="B102" s="239" t="n">
        <v>1</v>
      </c>
      <c r="C102" s="240" t="str">
        <f aca="false">IF(A102=0,"",INDEX('Team Declaration'!$C$6:$BI$17,MATCH(A101,'Team Declaration'!$B$6:$B$17,0),MATCH(A102,'Team Declaration'!$C$4:$BI$4,0)))</f>
        <v>Peter Witcomb</v>
      </c>
      <c r="D102" s="240" t="str">
        <f aca="false">IF(A102=0,"",INDEX('Team Declaration'!$C$3:$BI$17,1,MATCH(A102,'Team Declaration'!$C$4:$BI$4,0)-4))</f>
        <v>Brighton &amp; Hove AC</v>
      </c>
      <c r="E102" s="241" t="str">
        <f aca="false">Results!Q19</f>
        <v>5.27.0</v>
      </c>
      <c r="F102" s="239" t="n">
        <v>6</v>
      </c>
      <c r="H102" s="226" t="str">
        <f aca="false">IF($A102="","",IF($A102=H$11,$F102,""))</f>
        <v/>
      </c>
      <c r="I102" s="226" t="n">
        <f aca="false">IF($A102="","",IF($A102=I$11,$F102,""))</f>
        <v>6</v>
      </c>
      <c r="J102" s="226" t="str">
        <f aca="false">IF($A102="","",IF($A102=J$11,$F102,""))</f>
        <v/>
      </c>
      <c r="K102" s="226" t="str">
        <f aca="false">IF($A102="","",IF($A102=K$11,$F102,""))</f>
        <v/>
      </c>
      <c r="L102" s="226" t="str">
        <f aca="false">IF($A102="","",IF($A102=L$11,$F102,""))</f>
        <v/>
      </c>
      <c r="M102" s="226" t="str">
        <f aca="false">IF($A102="","",IF($A102=M$11,$F102,""))</f>
        <v/>
      </c>
      <c r="N102" s="226" t="str">
        <f aca="false">IF($A102="","",IF($A102=N$11,$F102,""))</f>
        <v/>
      </c>
      <c r="O102" s="0"/>
    </row>
    <row r="103" customFormat="false" ht="12.75" hidden="false" customHeight="false" outlineLevel="0" collapsed="false">
      <c r="A103" s="238" t="n">
        <f aca="false">Results!P20</f>
        <v>10</v>
      </c>
      <c r="B103" s="239" t="n">
        <v>2</v>
      </c>
      <c r="C103" s="240" t="str">
        <f aca="false">IF(A103=0,"",INDEX('Team Declaration'!$C$6:$BI$17,MATCH(A101,'Team Declaration'!$B$6:$B$17,0),MATCH(A103,'Team Declaration'!$C$4:$BI$4,0)))</f>
        <v>Paul Gasson</v>
      </c>
      <c r="D103" s="240" t="str">
        <f aca="false">IF(A103=0,"",INDEX('Team Declaration'!$C$3:$BI$17,1,MATCH(A103,'Team Declaration'!$C$4:$BI$4,0)-4))</f>
        <v>Arena 80</v>
      </c>
      <c r="E103" s="241" t="str">
        <f aca="false">Results!Q20</f>
        <v>5.27.1</v>
      </c>
      <c r="F103" s="239" t="n">
        <v>5</v>
      </c>
      <c r="H103" s="226" t="n">
        <f aca="false">IF($A103="","",IF($A103=H$11,$F103,""))</f>
        <v>5</v>
      </c>
      <c r="I103" s="226" t="str">
        <f aca="false">IF($A103="","",IF($A103=I$11,$F103,""))</f>
        <v/>
      </c>
      <c r="J103" s="226" t="str">
        <f aca="false">IF($A103="","",IF($A103=J$11,$F103,""))</f>
        <v/>
      </c>
      <c r="K103" s="226" t="str">
        <f aca="false">IF($A103="","",IF($A103=K$11,$F103,""))</f>
        <v/>
      </c>
      <c r="L103" s="226" t="str">
        <f aca="false">IF($A103="","",IF($A103=L$11,$F103,""))</f>
        <v/>
      </c>
      <c r="M103" s="226" t="str">
        <f aca="false">IF($A103="","",IF($A103=M$11,$F103,""))</f>
        <v/>
      </c>
      <c r="N103" s="226" t="str">
        <f aca="false">IF($A103="","",IF($A103=N$11,$F103,""))</f>
        <v/>
      </c>
      <c r="O103" s="0"/>
    </row>
    <row r="104" customFormat="false" ht="12.75" hidden="false" customHeight="false" outlineLevel="0" collapsed="false">
      <c r="A104" s="238" t="n">
        <f aca="false">Results!P21</f>
        <v>17</v>
      </c>
      <c r="B104" s="239" t="n">
        <v>3</v>
      </c>
      <c r="C104" s="240" t="str">
        <f aca="false">IF(A104=0,"",INDEX('Team Declaration'!$C$6:$BI$17,MATCH(A101,'Team Declaration'!$B$6:$B$17,0),MATCH(A104,'Team Declaration'!$C$4:$BI$4,0)))</f>
        <v>Rod Chinn</v>
      </c>
      <c r="D104" s="240" t="str">
        <f aca="false">IF(A104=0,"",INDEX('Team Declaration'!$C$3:$BI$17,1,MATCH(A104,'Team Declaration'!$C$4:$BI$4,0)-4))</f>
        <v>Haywards Heath &amp; Lewes</v>
      </c>
      <c r="E104" s="241" t="str">
        <f aca="false">Results!Q21</f>
        <v>5.37.5</v>
      </c>
      <c r="F104" s="239" t="n">
        <v>4</v>
      </c>
      <c r="H104" s="226" t="str">
        <f aca="false">IF($A104="","",IF($A104=H$11,$F104,""))</f>
        <v/>
      </c>
      <c r="I104" s="226" t="str">
        <f aca="false">IF($A104="","",IF($A104=I$11,$F104,""))</f>
        <v/>
      </c>
      <c r="J104" s="226" t="str">
        <f aca="false">IF($A104="","",IF($A104=J$11,$F104,""))</f>
        <v/>
      </c>
      <c r="K104" s="226" t="str">
        <f aca="false">IF($A104="","",IF($A104=K$11,$F104,""))</f>
        <v/>
      </c>
      <c r="L104" s="226" t="str">
        <f aca="false">IF($A104="","",IF($A104=L$11,$F104,""))</f>
        <v/>
      </c>
      <c r="M104" s="226" t="n">
        <f aca="false">IF($A104="","",IF($A104=M$11,$F104,""))</f>
        <v>4</v>
      </c>
      <c r="N104" s="226" t="str">
        <f aca="false">IF($A104="","",IF($A104=N$11,$F104,""))</f>
        <v/>
      </c>
      <c r="O104" s="0"/>
    </row>
    <row r="105" customFormat="false" ht="12.75" hidden="false" customHeight="false" outlineLevel="0" collapsed="false">
      <c r="A105" s="238" t="n">
        <f aca="false">Results!P22</f>
        <v>14</v>
      </c>
      <c r="B105" s="239" t="n">
        <v>4</v>
      </c>
      <c r="C105" s="240" t="str">
        <f aca="false">IF(A105=0,"",INDEX('Team Declaration'!$C$6:$BI$17,MATCH(A101,'Team Declaration'!$B$6:$B$17,0),MATCH(A105,'Team Declaration'!$C$4:$BI$4,0)))</f>
        <v>Graham Purdye</v>
      </c>
      <c r="D105" s="240" t="str">
        <f aca="false">IF(A105=0,"",INDEX('Team Declaration'!$C$3:$BI$17,1,MATCH(A105,'Team Declaration'!$C$4:$BI$4,0)-4))</f>
        <v>Eastbourne Rovers AC</v>
      </c>
      <c r="E105" s="241" t="str">
        <f aca="false">Results!Q22</f>
        <v>6.01.2</v>
      </c>
      <c r="F105" s="239" t="n">
        <v>3</v>
      </c>
      <c r="H105" s="226" t="str">
        <f aca="false">IF($A105="","",IF($A105=H$11,$F105,""))</f>
        <v/>
      </c>
      <c r="I105" s="226" t="str">
        <f aca="false">IF($A105="","",IF($A105=I$11,$F105,""))</f>
        <v/>
      </c>
      <c r="J105" s="226" t="str">
        <f aca="false">IF($A105="","",IF($A105=J$11,$F105,""))</f>
        <v/>
      </c>
      <c r="K105" s="226" t="n">
        <f aca="false">IF($A105="","",IF($A105=K$11,$F105,""))</f>
        <v>3</v>
      </c>
      <c r="L105" s="226" t="str">
        <f aca="false">IF($A105="","",IF($A105=L$11,$F105,""))</f>
        <v/>
      </c>
      <c r="M105" s="226" t="str">
        <f aca="false">IF($A105="","",IF($A105=M$11,$F105,""))</f>
        <v/>
      </c>
      <c r="N105" s="226" t="str">
        <f aca="false">IF($A105="","",IF($A105=N$11,$F105,""))</f>
        <v/>
      </c>
      <c r="O105" s="0"/>
    </row>
    <row r="106" customFormat="false" ht="12.75" hidden="false" customHeight="false" outlineLevel="0" collapsed="false">
      <c r="A106" s="238" t="n">
        <f aca="false">Results!P23</f>
        <v>0</v>
      </c>
      <c r="B106" s="239" t="n">
        <v>5</v>
      </c>
      <c r="C106" s="240" t="str">
        <f aca="false">IF(A106=0,"",INDEX('Team Declaration'!$C$6:$BI$17,MATCH(A101,'Team Declaration'!$B$6:$B$17,0),MATCH(A106,'Team Declaration'!$C$4:$BI$4,0)))</f>
        <v/>
      </c>
      <c r="D106" s="240" t="str">
        <f aca="false">IF(A106=0,"",INDEX('Team Declaration'!$C$3:$BI$17,1,MATCH(A106,'Team Declaration'!$C$4:$BI$4,0)-4))</f>
        <v/>
      </c>
      <c r="E106" s="241" t="n">
        <f aca="false">Results!Q23</f>
        <v>0</v>
      </c>
      <c r="F106" s="239" t="n">
        <v>2</v>
      </c>
      <c r="H106" s="226" t="str">
        <f aca="false">IF($A106="","",IF($A106=H$11,$F106,""))</f>
        <v/>
      </c>
      <c r="I106" s="226" t="str">
        <f aca="false">IF($A106="","",IF($A106=I$11,$F106,""))</f>
        <v/>
      </c>
      <c r="J106" s="226" t="str">
        <f aca="false">IF($A106="","",IF($A106=J$11,$F106,""))</f>
        <v/>
      </c>
      <c r="K106" s="226" t="str">
        <f aca="false">IF($A106="","",IF($A106=K$11,$F106,""))</f>
        <v/>
      </c>
      <c r="L106" s="226" t="str">
        <f aca="false">IF($A106="","",IF($A106=L$11,$F106,""))</f>
        <v/>
      </c>
      <c r="M106" s="226" t="str">
        <f aca="false">IF($A106="","",IF($A106=M$11,$F106,""))</f>
        <v/>
      </c>
      <c r="N106" s="226" t="str">
        <f aca="false">IF($A106="","",IF($A106=N$11,$F106,""))</f>
        <v/>
      </c>
      <c r="O106" s="0"/>
    </row>
    <row r="107" customFormat="false" ht="12.75" hidden="false" customHeight="false" outlineLevel="0" collapsed="false">
      <c r="A107" s="238" t="n">
        <f aca="false">Results!P24</f>
        <v>0</v>
      </c>
      <c r="B107" s="239" t="n">
        <v>6</v>
      </c>
      <c r="C107" s="240" t="str">
        <f aca="false">IF(A107=0,"",INDEX('Team Declaration'!$C$6:$BI$17,MATCH(A101,'Team Declaration'!$B$6:$B$17,0),MATCH(A107,'Team Declaration'!$C$4:$BI$4,0)))</f>
        <v/>
      </c>
      <c r="D107" s="240" t="str">
        <f aca="false">IF(A107=0,"",INDEX('Team Declaration'!$C$3:$BI$17,1,MATCH(A107,'Team Declaration'!$C$4:$BI$4,0)-4))</f>
        <v/>
      </c>
      <c r="E107" s="241" t="n">
        <f aca="false">Results!Q24</f>
        <v>0</v>
      </c>
      <c r="F107" s="239" t="n">
        <v>1</v>
      </c>
      <c r="H107" s="226" t="str">
        <f aca="false">IF($A107="","",IF($A107=H$11,$F107,""))</f>
        <v/>
      </c>
      <c r="I107" s="226" t="str">
        <f aca="false">IF($A107="","",IF($A107=I$11,$F107,""))</f>
        <v/>
      </c>
      <c r="J107" s="226" t="str">
        <f aca="false">IF($A107="","",IF($A107=J$11,$F107,""))</f>
        <v/>
      </c>
      <c r="K107" s="226" t="str">
        <f aca="false">IF($A107="","",IF($A107=K$11,$F107,""))</f>
        <v/>
      </c>
      <c r="L107" s="226" t="str">
        <f aca="false">IF($A107="","",IF($A107=L$11,$F107,""))</f>
        <v/>
      </c>
      <c r="M107" s="226" t="str">
        <f aca="false">IF($A107="","",IF($A107=M$11,$F107,""))</f>
        <v/>
      </c>
      <c r="N107" s="226" t="str">
        <f aca="false">IF($A107="","",IF($A107=N$11,$F107,""))</f>
        <v/>
      </c>
      <c r="O107" s="0"/>
    </row>
    <row r="108" customFormat="false" ht="12.75" hidden="false" customHeight="false" outlineLevel="0" collapsed="false">
      <c r="A108" s="219" t="str">
        <f aca="false">Results!A25</f>
        <v>400 metres</v>
      </c>
      <c r="C108" s="237" t="str">
        <f aca="false">CONCATENATE("Mens ",P108)</f>
        <v>Mens 400 metres A</v>
      </c>
      <c r="E108" s="0"/>
      <c r="H108" s="0"/>
      <c r="I108" s="0"/>
      <c r="J108" s="0"/>
      <c r="K108" s="0"/>
      <c r="L108" s="0"/>
      <c r="M108" s="0"/>
      <c r="N108" s="0"/>
      <c r="O108" s="0"/>
      <c r="P108" s="0" t="str">
        <f aca="false">CONCATENATE(A108," A")</f>
        <v>400 metres A</v>
      </c>
    </row>
    <row r="109" customFormat="false" ht="12.75" hidden="false" customHeight="false" outlineLevel="0" collapsed="false">
      <c r="A109" s="238" t="str">
        <f aca="false">Results!D26</f>
        <v>E</v>
      </c>
      <c r="B109" s="239" t="n">
        <v>1</v>
      </c>
      <c r="C109" s="240" t="str">
        <f aca="false">IF(A109=0,"",INDEX('Team Declaration'!$C$6:$BI$17,MATCH(A108,'Team Declaration'!$B$6:$B$17,0),MATCH(A109,'Team Declaration'!$C$4:$BI$4,0)))</f>
        <v>Alan Rolfe</v>
      </c>
      <c r="D109" s="240" t="str">
        <f aca="false">IF(A109=0,"",INDEX('Team Declaration'!$C$3:$BI$17,1,MATCH(LEFT(A109,1),'Team Declaration'!$C$4:$BI$4,0)))</f>
        <v>Eastbourne Rovers AC</v>
      </c>
      <c r="E109" s="242" t="n">
        <f aca="false">Results!E26</f>
        <v>61</v>
      </c>
      <c r="F109" s="239" t="n">
        <v>6</v>
      </c>
      <c r="H109" s="226" t="str">
        <f aca="false">IF($A109="","",IF(LEFT($A109,1)=H$9,$F109,""))</f>
        <v/>
      </c>
      <c r="I109" s="226" t="str">
        <f aca="false">IF($A109="","",IF(LEFT($A109,1)=I$9,$F109,""))</f>
        <v/>
      </c>
      <c r="J109" s="226" t="str">
        <f aca="false">IF($A109="","",IF(LEFT($A109,1)=J$9,$F109,""))</f>
        <v/>
      </c>
      <c r="K109" s="226" t="n">
        <f aca="false">IF($A109="","",IF(LEFT($A109,1)=K$9,$F109,""))</f>
        <v>6</v>
      </c>
      <c r="L109" s="226" t="str">
        <f aca="false">IF($A109="","",IF(LEFT($A109,1)=L$9,$F109,""))</f>
        <v/>
      </c>
      <c r="M109" s="226" t="str">
        <f aca="false">IF($A109="","",IF(LEFT($A109,1)=M$9,$F109,""))</f>
        <v/>
      </c>
      <c r="N109" s="226" t="str">
        <f aca="false">IF($A109="","",IF(LEFT($A109,1)=N$9,$F109,""))</f>
        <v/>
      </c>
      <c r="O109" s="0"/>
    </row>
    <row r="110" customFormat="false" ht="12.75" hidden="false" customHeight="false" outlineLevel="0" collapsed="false">
      <c r="A110" s="238" t="str">
        <f aca="false">Results!D27</f>
        <v>A</v>
      </c>
      <c r="B110" s="239" t="n">
        <v>2</v>
      </c>
      <c r="C110" s="240" t="str">
        <f aca="false">IF(A110=0,"",INDEX('Team Declaration'!$C$6:$BI$17,MATCH(A108,'Team Declaration'!$B$6:$B$17,0),MATCH(A110,'Team Declaration'!$C$4:$BI$4,0)))</f>
        <v>Del Wallace</v>
      </c>
      <c r="D110" s="240" t="str">
        <f aca="false">IF(A110=0,"",INDEX('Team Declaration'!$C$3:$BI$17,1,MATCH(LEFT(A110,1),'Team Declaration'!$C$4:$BI$4,0)))</f>
        <v>Arena 80</v>
      </c>
      <c r="E110" s="242" t="n">
        <f aca="false">Results!E27</f>
        <v>61.9</v>
      </c>
      <c r="F110" s="239" t="n">
        <v>5</v>
      </c>
      <c r="H110" s="226" t="n">
        <f aca="false">IF($A110="","",IF(LEFT($A110,1)=H$9,$F110,""))</f>
        <v>5</v>
      </c>
      <c r="I110" s="226" t="str">
        <f aca="false">IF($A110="","",IF(LEFT($A110,1)=I$9,$F110,""))</f>
        <v/>
      </c>
      <c r="J110" s="226" t="str">
        <f aca="false">IF($A110="","",IF(LEFT($A110,1)=J$9,$F110,""))</f>
        <v/>
      </c>
      <c r="K110" s="226" t="str">
        <f aca="false">IF($A110="","",IF(LEFT($A110,1)=K$9,$F110,""))</f>
        <v/>
      </c>
      <c r="L110" s="226" t="str">
        <f aca="false">IF($A110="","",IF(LEFT($A110,1)=L$9,$F110,""))</f>
        <v/>
      </c>
      <c r="M110" s="226" t="str">
        <f aca="false">IF($A110="","",IF(LEFT($A110,1)=M$9,$F110,""))</f>
        <v/>
      </c>
      <c r="N110" s="226" t="str">
        <f aca="false">IF($A110="","",IF(LEFT($A110,1)=N$9,$F110,""))</f>
        <v/>
      </c>
      <c r="O110" s="0"/>
    </row>
    <row r="111" customFormat="false" ht="12.75" hidden="false" customHeight="false" outlineLevel="0" collapsed="false">
      <c r="A111" s="238" t="str">
        <f aca="false">Results!D28</f>
        <v>G</v>
      </c>
      <c r="B111" s="239" t="n">
        <v>3</v>
      </c>
      <c r="C111" s="240" t="str">
        <f aca="false">IF(A111=0,"",INDEX('Team Declaration'!$C$6:$BI$17,MATCH(A108,'Team Declaration'!$B$6:$B$17,0),MATCH(A111,'Team Declaration'!$C$4:$BI$4,0)))</f>
        <v>Mark Rahman</v>
      </c>
      <c r="D111" s="240" t="str">
        <f aca="false">IF(A111=0,"",INDEX('Team Declaration'!$C$3:$BI$17,1,MATCH(LEFT(A111,1),'Team Declaration'!$C$4:$BI$4,0)))</f>
        <v>Haywards Heath &amp; Lewes</v>
      </c>
      <c r="E111" s="242" t="n">
        <f aca="false">Results!E28</f>
        <v>63.9</v>
      </c>
      <c r="F111" s="239" t="n">
        <v>4</v>
      </c>
      <c r="H111" s="226" t="str">
        <f aca="false">IF($A111="","",IF(LEFT($A111,1)=H$9,$F111,""))</f>
        <v/>
      </c>
      <c r="I111" s="226" t="str">
        <f aca="false">IF($A111="","",IF(LEFT($A111,1)=I$9,$F111,""))</f>
        <v/>
      </c>
      <c r="J111" s="226" t="str">
        <f aca="false">IF($A111="","",IF(LEFT($A111,1)=J$9,$F111,""))</f>
        <v/>
      </c>
      <c r="K111" s="226" t="str">
        <f aca="false">IF($A111="","",IF(LEFT($A111,1)=K$9,$F111,""))</f>
        <v/>
      </c>
      <c r="L111" s="226" t="str">
        <f aca="false">IF($A111="","",IF(LEFT($A111,1)=L$9,$F111,""))</f>
        <v/>
      </c>
      <c r="M111" s="226" t="n">
        <f aca="false">IF($A111="","",IF(LEFT($A111,1)=M$9,$F111,""))</f>
        <v>4</v>
      </c>
      <c r="N111" s="226" t="str">
        <f aca="false">IF($A111="","",IF(LEFT($A111,1)=N$9,$F111,""))</f>
        <v/>
      </c>
      <c r="O111" s="0"/>
    </row>
    <row r="112" customFormat="false" ht="12.75" hidden="false" customHeight="false" outlineLevel="0" collapsed="false">
      <c r="A112" s="238" t="str">
        <f aca="false">Results!D29</f>
        <v>B</v>
      </c>
      <c r="B112" s="239" t="n">
        <v>4</v>
      </c>
      <c r="C112" s="240" t="str">
        <f aca="false">IF(A112=0,"",INDEX('Team Declaration'!$C$6:$BI$17,MATCH(A108,'Team Declaration'!$B$6:$B$17,0),MATCH(A112,'Team Declaration'!$C$4:$BI$4,0)))</f>
        <v>Simon Ho</v>
      </c>
      <c r="D112" s="240" t="str">
        <f aca="false">IF(A112=0,"",INDEX('Team Declaration'!$C$3:$BI$17,1,MATCH(LEFT(A112,1),'Team Declaration'!$C$4:$BI$4,0)))</f>
        <v>Brighton &amp; Hove AC</v>
      </c>
      <c r="E112" s="242" t="n">
        <f aca="false">Results!E29</f>
        <v>65.4</v>
      </c>
      <c r="F112" s="239" t="n">
        <v>3</v>
      </c>
      <c r="H112" s="226" t="str">
        <f aca="false">IF($A112="","",IF(LEFT($A112,1)=H$9,$F112,""))</f>
        <v/>
      </c>
      <c r="I112" s="226" t="n">
        <f aca="false">IF($A112="","",IF(LEFT($A112,1)=I$9,$F112,""))</f>
        <v>3</v>
      </c>
      <c r="J112" s="226" t="str">
        <f aca="false">IF($A112="","",IF(LEFT($A112,1)=J$9,$F112,""))</f>
        <v/>
      </c>
      <c r="K112" s="226" t="str">
        <f aca="false">IF($A112="","",IF(LEFT($A112,1)=K$9,$F112,""))</f>
        <v/>
      </c>
      <c r="L112" s="226" t="str">
        <f aca="false">IF($A112="","",IF(LEFT($A112,1)=L$9,$F112,""))</f>
        <v/>
      </c>
      <c r="M112" s="226" t="str">
        <f aca="false">IF($A112="","",IF(LEFT($A112,1)=M$9,$F112,""))</f>
        <v/>
      </c>
      <c r="N112" s="226" t="str">
        <f aca="false">IF($A112="","",IF(LEFT($A112,1)=N$9,$F112,""))</f>
        <v/>
      </c>
      <c r="O112" s="0"/>
    </row>
    <row r="113" customFormat="false" ht="12.75" hidden="false" customHeight="false" outlineLevel="0" collapsed="false">
      <c r="A113" s="238" t="n">
        <f aca="false">Results!D30</f>
        <v>0</v>
      </c>
      <c r="B113" s="239" t="n">
        <v>5</v>
      </c>
      <c r="C113" s="240" t="str">
        <f aca="false">IF(A113=0,"",INDEX('Team Declaration'!$C$6:$BI$17,MATCH(A108,'Team Declaration'!$B$6:$B$17,0),MATCH(A113,'Team Declaration'!$C$4:$BI$4,0)))</f>
        <v/>
      </c>
      <c r="D113" s="240" t="str">
        <f aca="false">IF(A113=0,"",INDEX('Team Declaration'!$C$3:$BI$17,1,MATCH(LEFT(A113,1),'Team Declaration'!$C$4:$BI$4,0)))</f>
        <v/>
      </c>
      <c r="E113" s="242" t="n">
        <f aca="false">Results!E30</f>
        <v>0</v>
      </c>
      <c r="F113" s="239" t="n">
        <v>2</v>
      </c>
      <c r="H113" s="226" t="str">
        <f aca="false">IF($A113="","",IF(LEFT($A113,1)=H$9,$F113,""))</f>
        <v/>
      </c>
      <c r="I113" s="226" t="str">
        <f aca="false">IF($A113="","",IF(LEFT($A113,1)=I$9,$F113,""))</f>
        <v/>
      </c>
      <c r="J113" s="226" t="str">
        <f aca="false">IF($A113="","",IF(LEFT($A113,1)=J$9,$F113,""))</f>
        <v/>
      </c>
      <c r="K113" s="226" t="str">
        <f aca="false">IF($A113="","",IF(LEFT($A113,1)=K$9,$F113,""))</f>
        <v/>
      </c>
      <c r="L113" s="226" t="str">
        <f aca="false">IF($A113="","",IF(LEFT($A113,1)=L$9,$F113,""))</f>
        <v/>
      </c>
      <c r="M113" s="226" t="str">
        <f aca="false">IF($A113="","",IF(LEFT($A113,1)=M$9,$F113,""))</f>
        <v/>
      </c>
      <c r="N113" s="226" t="str">
        <f aca="false">IF($A113="","",IF(LEFT($A113,1)=N$9,$F113,""))</f>
        <v/>
      </c>
      <c r="O113" s="0"/>
    </row>
    <row r="114" customFormat="false" ht="12.75" hidden="false" customHeight="false" outlineLevel="0" collapsed="false">
      <c r="A114" s="238" t="n">
        <f aca="false">Results!D31</f>
        <v>0</v>
      </c>
      <c r="B114" s="239" t="n">
        <v>6</v>
      </c>
      <c r="C114" s="240" t="str">
        <f aca="false">IF(A114=0,"",INDEX('Team Declaration'!$C$6:$BI$17,MATCH(A108,'Team Declaration'!$B$6:$B$17,0),MATCH(A114,'Team Declaration'!$C$4:$BI$4,0)))</f>
        <v/>
      </c>
      <c r="D114" s="240" t="str">
        <f aca="false">IF(A114=0,"",INDEX('Team Declaration'!$C$3:$BI$17,1,MATCH(LEFT(A114,1),'Team Declaration'!$C$4:$BI$4,0)))</f>
        <v/>
      </c>
      <c r="E114" s="242" t="n">
        <f aca="false">Results!E31</f>
        <v>0</v>
      </c>
      <c r="F114" s="239" t="n">
        <v>1</v>
      </c>
      <c r="H114" s="226" t="str">
        <f aca="false">IF($A114="","",IF(LEFT($A114,1)=H$9,$F114,""))</f>
        <v/>
      </c>
      <c r="I114" s="226" t="str">
        <f aca="false">IF($A114="","",IF(LEFT($A114,1)=I$9,$F114,""))</f>
        <v/>
      </c>
      <c r="J114" s="226" t="str">
        <f aca="false">IF($A114="","",IF(LEFT($A114,1)=J$9,$F114,""))</f>
        <v/>
      </c>
      <c r="K114" s="226" t="str">
        <f aca="false">IF($A114="","",IF(LEFT($A114,1)=K$9,$F114,""))</f>
        <v/>
      </c>
      <c r="L114" s="226" t="str">
        <f aca="false">IF($A114="","",IF(LEFT($A114,1)=L$9,$F114,""))</f>
        <v/>
      </c>
      <c r="M114" s="226" t="str">
        <f aca="false">IF($A114="","",IF(LEFT($A114,1)=M$9,$F114,""))</f>
        <v/>
      </c>
      <c r="N114" s="226" t="str">
        <f aca="false">IF($A114="","",IF(LEFT($A114,1)=N$9,$F114,""))</f>
        <v/>
      </c>
      <c r="O114" s="0"/>
    </row>
    <row r="115" customFormat="false" ht="12.75" hidden="false" customHeight="false" outlineLevel="0" collapsed="false">
      <c r="A115" s="219" t="str">
        <f aca="false">Results!G25</f>
        <v>400 metres</v>
      </c>
      <c r="C115" s="237" t="str">
        <f aca="false">CONCATENATE("Mens ",P115)</f>
        <v>Mens 400 metres B</v>
      </c>
      <c r="E115" s="243"/>
      <c r="H115" s="0"/>
      <c r="I115" s="0"/>
      <c r="J115" s="0"/>
      <c r="K115" s="0"/>
      <c r="L115" s="0"/>
      <c r="M115" s="0"/>
      <c r="N115" s="0"/>
      <c r="O115" s="0"/>
      <c r="P115" s="0" t="str">
        <f aca="false">CONCATENATE(A115," B")</f>
        <v>400 metres B</v>
      </c>
    </row>
    <row r="116" customFormat="false" ht="12.75" hidden="false" customHeight="false" outlineLevel="0" collapsed="false">
      <c r="A116" s="238" t="str">
        <f aca="false">Results!J26</f>
        <v>AA</v>
      </c>
      <c r="B116" s="239" t="n">
        <v>1</v>
      </c>
      <c r="C116" s="240" t="str">
        <f aca="false">IF(A116=0,"",INDEX('Team Declaration'!$C$6:$BI$17,MATCH(A115,'Team Declaration'!$B$6:$B$17,0),MATCH(A116,'Team Declaration'!$C$4:$BI$4,0)))</f>
        <v>Teo van Well</v>
      </c>
      <c r="D116" s="240" t="str">
        <f aca="false">IF(A116=0,"",INDEX('Team Declaration'!$C$3:$BI$17,1,MATCH(LEFT(A116,1),'Team Declaration'!$C$4:$BI$4,0)))</f>
        <v>Arena 80</v>
      </c>
      <c r="E116" s="242" t="n">
        <f aca="false">Results!K26</f>
        <v>62.5</v>
      </c>
      <c r="F116" s="239" t="n">
        <v>6</v>
      </c>
      <c r="H116" s="226" t="n">
        <f aca="false">IF($A116="","",IF(LEFT($A116,1)=H$9,$F116,""))</f>
        <v>6</v>
      </c>
      <c r="I116" s="226" t="str">
        <f aca="false">IF($A116="","",IF(LEFT($A116,1)=I$9,$F116,""))</f>
        <v/>
      </c>
      <c r="J116" s="226" t="str">
        <f aca="false">IF($A116="","",IF(LEFT($A116,1)=J$9,$F116,""))</f>
        <v/>
      </c>
      <c r="K116" s="226" t="str">
        <f aca="false">IF($A116="","",IF(LEFT($A116,1)=K$9,$F116,""))</f>
        <v/>
      </c>
      <c r="L116" s="226" t="str">
        <f aca="false">IF($A116="","",IF(LEFT($A116,1)=L$9,$F116,""))</f>
        <v/>
      </c>
      <c r="M116" s="226" t="str">
        <f aca="false">IF($A116="","",IF(LEFT($A116,1)=M$9,$F116,""))</f>
        <v/>
      </c>
      <c r="N116" s="226" t="str">
        <f aca="false">IF($A116="","",IF(LEFT($A116,1)=N$9,$F116,""))</f>
        <v/>
      </c>
      <c r="O116" s="0"/>
    </row>
    <row r="117" customFormat="false" ht="12.75" hidden="false" customHeight="false" outlineLevel="0" collapsed="false">
      <c r="A117" s="238" t="str">
        <f aca="false">Results!J27</f>
        <v>GG</v>
      </c>
      <c r="B117" s="239" t="n">
        <v>2</v>
      </c>
      <c r="C117" s="240" t="str">
        <f aca="false">IF(A117=0,"",INDEX('Team Declaration'!$C$6:$BI$17,MATCH(A115,'Team Declaration'!$B$6:$B$17,0),MATCH(A117,'Team Declaration'!$C$4:$BI$4,0)))</f>
        <v>Julian Boyer</v>
      </c>
      <c r="D117" s="240" t="str">
        <f aca="false">IF(A117=0,"",INDEX('Team Declaration'!$C$3:$BI$17,1,MATCH(LEFT(A117,1),'Team Declaration'!$C$4:$BI$4,0)))</f>
        <v>Haywards Heath &amp; Lewes</v>
      </c>
      <c r="E117" s="242" t="n">
        <f aca="false">Results!K27</f>
        <v>62.9</v>
      </c>
      <c r="F117" s="239" t="n">
        <v>5</v>
      </c>
      <c r="H117" s="226" t="str">
        <f aca="false">IF($A117="","",IF(LEFT($A117,1)=H$9,$F117,""))</f>
        <v/>
      </c>
      <c r="I117" s="226" t="str">
        <f aca="false">IF($A117="","",IF(LEFT($A117,1)=I$9,$F117,""))</f>
        <v/>
      </c>
      <c r="J117" s="226" t="str">
        <f aca="false">IF($A117="","",IF(LEFT($A117,1)=J$9,$F117,""))</f>
        <v/>
      </c>
      <c r="K117" s="226" t="str">
        <f aca="false">IF($A117="","",IF(LEFT($A117,1)=K$9,$F117,""))</f>
        <v/>
      </c>
      <c r="L117" s="226" t="str">
        <f aca="false">IF($A117="","",IF(LEFT($A117,1)=L$9,$F117,""))</f>
        <v/>
      </c>
      <c r="M117" s="226" t="n">
        <f aca="false">IF($A117="","",IF(LEFT($A117,1)=M$9,$F117,""))</f>
        <v>5</v>
      </c>
      <c r="N117" s="226" t="str">
        <f aca="false">IF($A117="","",IF(LEFT($A117,1)=N$9,$F117,""))</f>
        <v/>
      </c>
      <c r="O117" s="0"/>
    </row>
    <row r="118" customFormat="false" ht="12.75" hidden="false" customHeight="false" outlineLevel="0" collapsed="false">
      <c r="A118" s="238" t="str">
        <f aca="false">Results!J28</f>
        <v>BB</v>
      </c>
      <c r="B118" s="239" t="n">
        <v>3</v>
      </c>
      <c r="C118" s="240" t="str">
        <f aca="false">IF(A118=0,"",INDEX('Team Declaration'!$C$6:$BI$17,MATCH(A115,'Team Declaration'!$B$6:$B$17,0),MATCH(A118,'Team Declaration'!$C$4:$BI$4,0)))</f>
        <v>David Spencer</v>
      </c>
      <c r="D118" s="240" t="str">
        <f aca="false">IF(A118=0,"",INDEX('Team Declaration'!$C$3:$BI$17,1,MATCH(LEFT(A118,1),'Team Declaration'!$C$4:$BI$4,0)))</f>
        <v>Brighton &amp; Hove AC</v>
      </c>
      <c r="E118" s="242" t="n">
        <f aca="false">Results!K28</f>
        <v>64.7</v>
      </c>
      <c r="F118" s="239" t="n">
        <v>4</v>
      </c>
      <c r="H118" s="226" t="str">
        <f aca="false">IF($A118="","",IF(LEFT($A118,1)=H$9,$F118,""))</f>
        <v/>
      </c>
      <c r="I118" s="226" t="n">
        <f aca="false">IF($A118="","",IF(LEFT($A118,1)=I$9,$F118,""))</f>
        <v>4</v>
      </c>
      <c r="J118" s="226" t="str">
        <f aca="false">IF($A118="","",IF(LEFT($A118,1)=J$9,$F118,""))</f>
        <v/>
      </c>
      <c r="K118" s="226" t="str">
        <f aca="false">IF($A118="","",IF(LEFT($A118,1)=K$9,$F118,""))</f>
        <v/>
      </c>
      <c r="L118" s="226" t="str">
        <f aca="false">IF($A118="","",IF(LEFT($A118,1)=L$9,$F118,""))</f>
        <v/>
      </c>
      <c r="M118" s="226" t="str">
        <f aca="false">IF($A118="","",IF(LEFT($A118,1)=M$9,$F118,""))</f>
        <v/>
      </c>
      <c r="N118" s="226" t="str">
        <f aca="false">IF($A118="","",IF(LEFT($A118,1)=N$9,$F118,""))</f>
        <v/>
      </c>
      <c r="O118" s="0"/>
    </row>
    <row r="119" customFormat="false" ht="12.75" hidden="false" customHeight="false" outlineLevel="0" collapsed="false">
      <c r="A119" s="238" t="str">
        <f aca="false">Results!J29</f>
        <v>EE</v>
      </c>
      <c r="B119" s="239" t="n">
        <v>4</v>
      </c>
      <c r="C119" s="240" t="str">
        <f aca="false">IF(A119=0,"",INDEX('Team Declaration'!$C$6:$BI$17,MATCH(A115,'Team Declaration'!$B$6:$B$17,0),MATCH(A119,'Team Declaration'!$C$4:$BI$4,0)))</f>
        <v>Dave Mercer</v>
      </c>
      <c r="D119" s="240" t="str">
        <f aca="false">IF(A119=0,"",INDEX('Team Declaration'!$C$3:$BI$17,1,MATCH(LEFT(A119,1),'Team Declaration'!$C$4:$BI$4,0)))</f>
        <v>Eastbourne Rovers AC</v>
      </c>
      <c r="E119" s="242" t="n">
        <f aca="false">Results!K29</f>
        <v>65.8</v>
      </c>
      <c r="F119" s="239" t="n">
        <v>3</v>
      </c>
      <c r="H119" s="226" t="str">
        <f aca="false">IF($A119="","",IF(LEFT($A119,1)=H$9,$F119,""))</f>
        <v/>
      </c>
      <c r="I119" s="226" t="str">
        <f aca="false">IF($A119="","",IF(LEFT($A119,1)=I$9,$F119,""))</f>
        <v/>
      </c>
      <c r="J119" s="226" t="str">
        <f aca="false">IF($A119="","",IF(LEFT($A119,1)=J$9,$F119,""))</f>
        <v/>
      </c>
      <c r="K119" s="226" t="n">
        <f aca="false">IF($A119="","",IF(LEFT($A119,1)=K$9,$F119,""))</f>
        <v>3</v>
      </c>
      <c r="L119" s="226" t="str">
        <f aca="false">IF($A119="","",IF(LEFT($A119,1)=L$9,$F119,""))</f>
        <v/>
      </c>
      <c r="M119" s="226" t="str">
        <f aca="false">IF($A119="","",IF(LEFT($A119,1)=M$9,$F119,""))</f>
        <v/>
      </c>
      <c r="N119" s="226" t="str">
        <f aca="false">IF($A119="","",IF(LEFT($A119,1)=N$9,$F119,""))</f>
        <v/>
      </c>
      <c r="O119" s="0"/>
    </row>
    <row r="120" customFormat="false" ht="12.75" hidden="false" customHeight="false" outlineLevel="0" collapsed="false">
      <c r="A120" s="238" t="n">
        <f aca="false">Results!J30</f>
        <v>0</v>
      </c>
      <c r="B120" s="239" t="n">
        <v>5</v>
      </c>
      <c r="C120" s="240" t="str">
        <f aca="false">IF(A120=0,"",INDEX('Team Declaration'!$C$6:$BI$17,MATCH(A115,'Team Declaration'!$B$6:$B$17,0),MATCH(A120,'Team Declaration'!$C$4:$BI$4,0)))</f>
        <v/>
      </c>
      <c r="D120" s="240" t="str">
        <f aca="false">IF(A120=0,"",INDEX('Team Declaration'!$C$3:$BI$17,1,MATCH(LEFT(A120,1),'Team Declaration'!$C$4:$BI$4,0)))</f>
        <v/>
      </c>
      <c r="E120" s="242" t="n">
        <f aca="false">Results!K30</f>
        <v>0</v>
      </c>
      <c r="F120" s="239" t="n">
        <v>2</v>
      </c>
      <c r="H120" s="226" t="str">
        <f aca="false">IF($A120="","",IF(LEFT($A120,1)=H$9,$F120,""))</f>
        <v/>
      </c>
      <c r="I120" s="226" t="str">
        <f aca="false">IF($A120="","",IF(LEFT($A120,1)=I$9,$F120,""))</f>
        <v/>
      </c>
      <c r="J120" s="226" t="str">
        <f aca="false">IF($A120="","",IF(LEFT($A120,1)=J$9,$F120,""))</f>
        <v/>
      </c>
      <c r="K120" s="226" t="str">
        <f aca="false">IF($A120="","",IF(LEFT($A120,1)=K$9,$F120,""))</f>
        <v/>
      </c>
      <c r="L120" s="226" t="str">
        <f aca="false">IF($A120="","",IF(LEFT($A120,1)=L$9,$F120,""))</f>
        <v/>
      </c>
      <c r="M120" s="226" t="str">
        <f aca="false">IF($A120="","",IF(LEFT($A120,1)=M$9,$F120,""))</f>
        <v/>
      </c>
      <c r="N120" s="226" t="str">
        <f aca="false">IF($A120="","",IF(LEFT($A120,1)=N$9,$F120,""))</f>
        <v/>
      </c>
      <c r="O120" s="0"/>
    </row>
    <row r="121" customFormat="false" ht="12.75" hidden="false" customHeight="false" outlineLevel="0" collapsed="false">
      <c r="A121" s="238" t="n">
        <f aca="false">Results!J31</f>
        <v>0</v>
      </c>
      <c r="B121" s="239" t="n">
        <v>6</v>
      </c>
      <c r="C121" s="240" t="str">
        <f aca="false">IF(A121=0,"",INDEX('Team Declaration'!$C$6:$BI$17,MATCH(A115,'Team Declaration'!$B$6:$B$17,0),MATCH(A121,'Team Declaration'!$C$4:$BI$4,0)))</f>
        <v/>
      </c>
      <c r="D121" s="240" t="str">
        <f aca="false">IF(A121=0,"",INDEX('Team Declaration'!$C$3:$BI$17,1,MATCH(LEFT(A121,1),'Team Declaration'!$C$4:$BI$4,0)))</f>
        <v/>
      </c>
      <c r="E121" s="242" t="n">
        <f aca="false">Results!K31</f>
        <v>0</v>
      </c>
      <c r="F121" s="239" t="n">
        <v>1</v>
      </c>
      <c r="H121" s="226" t="str">
        <f aca="false">IF($A121="","",IF(LEFT($A121,1)=H$9,$F121,""))</f>
        <v/>
      </c>
      <c r="I121" s="226" t="str">
        <f aca="false">IF($A121="","",IF(LEFT($A121,1)=I$9,$F121,""))</f>
        <v/>
      </c>
      <c r="J121" s="226" t="str">
        <f aca="false">IF($A121="","",IF(LEFT($A121,1)=J$9,$F121,""))</f>
        <v/>
      </c>
      <c r="K121" s="226" t="str">
        <f aca="false">IF($A121="","",IF(LEFT($A121,1)=K$9,$F121,""))</f>
        <v/>
      </c>
      <c r="L121" s="226" t="str">
        <f aca="false">IF($A121="","",IF(LEFT($A121,1)=L$9,$F121,""))</f>
        <v/>
      </c>
      <c r="M121" s="226" t="str">
        <f aca="false">IF($A121="","",IF(LEFT($A121,1)=M$9,$F121,""))</f>
        <v/>
      </c>
      <c r="N121" s="226" t="str">
        <f aca="false">IF($A121="","",IF(LEFT($A121,1)=N$9,$F121,""))</f>
        <v/>
      </c>
      <c r="O121" s="0"/>
    </row>
    <row r="122" customFormat="false" ht="12.75" hidden="false" customHeight="false" outlineLevel="0" collapsed="false">
      <c r="A122" s="219" t="str">
        <f aca="false">Results!M25</f>
        <v>400 metres</v>
      </c>
      <c r="C122" s="237" t="str">
        <f aca="false">CONCATENATE("Mens ",P122)</f>
        <v>Mens 400 metres 50+</v>
      </c>
      <c r="E122" s="243"/>
      <c r="H122" s="0"/>
      <c r="I122" s="0"/>
      <c r="J122" s="0"/>
      <c r="K122" s="0"/>
      <c r="L122" s="0"/>
      <c r="M122" s="0"/>
      <c r="N122" s="0"/>
      <c r="O122" s="0"/>
      <c r="P122" s="0" t="str">
        <f aca="false">CONCATENATE(A122," 50+")</f>
        <v>400 metres 50+</v>
      </c>
    </row>
    <row r="123" customFormat="false" ht="12.75" hidden="false" customHeight="false" outlineLevel="0" collapsed="false">
      <c r="A123" s="238" t="n">
        <f aca="false">Results!P26</f>
        <v>14</v>
      </c>
      <c r="B123" s="239" t="n">
        <v>1</v>
      </c>
      <c r="C123" s="240" t="str">
        <f aca="false">IF(A123=0,"",INDEX('Team Declaration'!$C$6:$BI$17,MATCH(A122,'Team Declaration'!$B$6:$B$17,0),MATCH(A123,'Team Declaration'!$C$4:$BI$4,0)))</f>
        <v>Brian Slaughter</v>
      </c>
      <c r="D123" s="240" t="str">
        <f aca="false">IF(A123=0,"",INDEX('Team Declaration'!$C$3:$BI$17,1,MATCH(A123,'Team Declaration'!$C$4:$BI$4,0)-4))</f>
        <v>Eastbourne Rovers AC</v>
      </c>
      <c r="E123" s="242" t="n">
        <f aca="false">Results!Q26</f>
        <v>63</v>
      </c>
      <c r="F123" s="239" t="n">
        <v>6</v>
      </c>
      <c r="H123" s="226" t="str">
        <f aca="false">IF($A123="","",IF($A123=H$11,$F123,""))</f>
        <v/>
      </c>
      <c r="I123" s="226" t="str">
        <f aca="false">IF($A123="","",IF($A123=I$11,$F123,""))</f>
        <v/>
      </c>
      <c r="J123" s="226" t="str">
        <f aca="false">IF($A123="","",IF($A123=J$11,$F123,""))</f>
        <v/>
      </c>
      <c r="K123" s="226" t="n">
        <f aca="false">IF($A123="","",IF($A123=K$11,$F123,""))</f>
        <v>6</v>
      </c>
      <c r="L123" s="226" t="str">
        <f aca="false">IF($A123="","",IF($A123=L$11,$F123,""))</f>
        <v/>
      </c>
      <c r="M123" s="226" t="str">
        <f aca="false">IF($A123="","",IF($A123=M$11,$F123,""))</f>
        <v/>
      </c>
      <c r="N123" s="226" t="str">
        <f aca="false">IF($A123="","",IF($A123=N$11,$F123,""))</f>
        <v/>
      </c>
      <c r="O123" s="0"/>
    </row>
    <row r="124" customFormat="false" ht="12.75" hidden="false" customHeight="false" outlineLevel="0" collapsed="false">
      <c r="A124" s="238" t="n">
        <f aca="false">Results!P27</f>
        <v>17</v>
      </c>
      <c r="B124" s="239" t="n">
        <v>2</v>
      </c>
      <c r="C124" s="240" t="str">
        <f aca="false">IF(A124=0,"",INDEX('Team Declaration'!$C$6:$BI$17,MATCH(A122,'Team Declaration'!$B$6:$B$17,0),MATCH(A124,'Team Declaration'!$C$4:$BI$4,0)))</f>
        <v>Peter Kennedy</v>
      </c>
      <c r="D124" s="240" t="str">
        <f aca="false">IF(A124=0,"",INDEX('Team Declaration'!$C$3:$BI$17,1,MATCH(A124,'Team Declaration'!$C$4:$BI$4,0)-4))</f>
        <v>Haywards Heath &amp; Lewes</v>
      </c>
      <c r="E124" s="242" t="n">
        <f aca="false">Results!Q27</f>
        <v>69.1</v>
      </c>
      <c r="F124" s="239" t="n">
        <v>5</v>
      </c>
      <c r="H124" s="226" t="str">
        <f aca="false">IF($A124="","",IF($A124=H$11,$F124,""))</f>
        <v/>
      </c>
      <c r="I124" s="226" t="str">
        <f aca="false">IF($A124="","",IF($A124=I$11,$F124,""))</f>
        <v/>
      </c>
      <c r="J124" s="226" t="str">
        <f aca="false">IF($A124="","",IF($A124=J$11,$F124,""))</f>
        <v/>
      </c>
      <c r="K124" s="226" t="str">
        <f aca="false">IF($A124="","",IF($A124=K$11,$F124,""))</f>
        <v/>
      </c>
      <c r="L124" s="226" t="str">
        <f aca="false">IF($A124="","",IF($A124=L$11,$F124,""))</f>
        <v/>
      </c>
      <c r="M124" s="226" t="n">
        <f aca="false">IF($A124="","",IF($A124=M$11,$F124,""))</f>
        <v>5</v>
      </c>
      <c r="N124" s="226" t="str">
        <f aca="false">IF($A124="","",IF($A124=N$11,$F124,""))</f>
        <v/>
      </c>
      <c r="O124" s="0"/>
    </row>
    <row r="125" customFormat="false" ht="12.75" hidden="false" customHeight="false" outlineLevel="0" collapsed="false">
      <c r="A125" s="238" t="n">
        <f aca="false">Results!P28</f>
        <v>11</v>
      </c>
      <c r="B125" s="239" t="n">
        <v>3</v>
      </c>
      <c r="C125" s="240" t="str">
        <f aca="false">IF(A125=0,"",INDEX('Team Declaration'!$C$6:$BI$17,MATCH(A122,'Team Declaration'!$B$6:$B$17,0),MATCH(A125,'Team Declaration'!$C$4:$BI$4,0)))</f>
        <v>Mark Halls</v>
      </c>
      <c r="D125" s="240" t="str">
        <f aca="false">IF(A125=0,"",INDEX('Team Declaration'!$C$3:$BI$17,1,MATCH(A125,'Team Declaration'!$C$4:$BI$4,0)-4))</f>
        <v>Brighton &amp; Hove AC</v>
      </c>
      <c r="E125" s="242" t="n">
        <f aca="false">Results!Q28</f>
        <v>69.4</v>
      </c>
      <c r="F125" s="239" t="n">
        <v>4</v>
      </c>
      <c r="H125" s="226" t="str">
        <f aca="false">IF($A125="","",IF($A125=H$11,$F125,""))</f>
        <v/>
      </c>
      <c r="I125" s="226" t="n">
        <f aca="false">IF($A125="","",IF($A125=I$11,$F125,""))</f>
        <v>4</v>
      </c>
      <c r="J125" s="226" t="str">
        <f aca="false">IF($A125="","",IF($A125=J$11,$F125,""))</f>
        <v/>
      </c>
      <c r="K125" s="226" t="str">
        <f aca="false">IF($A125="","",IF($A125=K$11,$F125,""))</f>
        <v/>
      </c>
      <c r="L125" s="226" t="str">
        <f aca="false">IF($A125="","",IF($A125=L$11,$F125,""))</f>
        <v/>
      </c>
      <c r="M125" s="226" t="str">
        <f aca="false">IF($A125="","",IF($A125=M$11,$F125,""))</f>
        <v/>
      </c>
      <c r="N125" s="226" t="str">
        <f aca="false">IF($A125="","",IF($A125=N$11,$F125,""))</f>
        <v/>
      </c>
      <c r="O125" s="0"/>
    </row>
    <row r="126" customFormat="false" ht="12.75" hidden="false" customHeight="false" outlineLevel="0" collapsed="false">
      <c r="A126" s="238" t="n">
        <f aca="false">Results!P29</f>
        <v>10</v>
      </c>
      <c r="B126" s="239" t="n">
        <v>4</v>
      </c>
      <c r="C126" s="240" t="str">
        <f aca="false">IF(A126=0,"",INDEX('Team Declaration'!$C$6:$BI$17,MATCH(A122,'Team Declaration'!$B$6:$B$17,0),MATCH(A126,'Team Declaration'!$C$4:$BI$4,0)))</f>
        <v>Shawn Buck</v>
      </c>
      <c r="D126" s="240" t="str">
        <f aca="false">IF(A126=0,"",INDEX('Team Declaration'!$C$3:$BI$17,1,MATCH(A126,'Team Declaration'!$C$4:$BI$4,0)-4))</f>
        <v>Arena 80</v>
      </c>
      <c r="E126" s="242" t="n">
        <f aca="false">Results!Q29</f>
        <v>75.3</v>
      </c>
      <c r="F126" s="239" t="n">
        <v>3</v>
      </c>
      <c r="H126" s="226" t="n">
        <f aca="false">IF($A126="","",IF($A126=H$11,$F126,""))</f>
        <v>3</v>
      </c>
      <c r="I126" s="226" t="str">
        <f aca="false">IF($A126="","",IF($A126=I$11,$F126,""))</f>
        <v/>
      </c>
      <c r="J126" s="226" t="str">
        <f aca="false">IF($A126="","",IF($A126=J$11,$F126,""))</f>
        <v/>
      </c>
      <c r="K126" s="226" t="str">
        <f aca="false">IF($A126="","",IF($A126=K$11,$F126,""))</f>
        <v/>
      </c>
      <c r="L126" s="226" t="str">
        <f aca="false">IF($A126="","",IF($A126=L$11,$F126,""))</f>
        <v/>
      </c>
      <c r="M126" s="226" t="str">
        <f aca="false">IF($A126="","",IF($A126=M$11,$F126,""))</f>
        <v/>
      </c>
      <c r="N126" s="226" t="str">
        <f aca="false">IF($A126="","",IF($A126=N$11,$F126,""))</f>
        <v/>
      </c>
      <c r="O126" s="0"/>
    </row>
    <row r="127" customFormat="false" ht="12.75" hidden="false" customHeight="false" outlineLevel="0" collapsed="false">
      <c r="A127" s="238" t="n">
        <f aca="false">Results!P30</f>
        <v>0</v>
      </c>
      <c r="B127" s="239" t="n">
        <v>5</v>
      </c>
      <c r="C127" s="240" t="str">
        <f aca="false">IF(A127=0,"",INDEX('Team Declaration'!$C$6:$BI$17,MATCH(A122,'Team Declaration'!$B$6:$B$17,0),MATCH(A127,'Team Declaration'!$C$4:$BI$4,0)))</f>
        <v/>
      </c>
      <c r="D127" s="240" t="str">
        <f aca="false">IF(A127=0,"",INDEX('Team Declaration'!$C$3:$BI$17,1,MATCH(A127,'Team Declaration'!$C$4:$BI$4,0)-4))</f>
        <v/>
      </c>
      <c r="E127" s="242" t="n">
        <f aca="false">Results!Q30</f>
        <v>0</v>
      </c>
      <c r="F127" s="239" t="n">
        <v>2</v>
      </c>
      <c r="H127" s="226" t="str">
        <f aca="false">IF($A127="","",IF($A127=H$11,$F127,""))</f>
        <v/>
      </c>
      <c r="I127" s="226" t="str">
        <f aca="false">IF($A127="","",IF($A127=I$11,$F127,""))</f>
        <v/>
      </c>
      <c r="J127" s="226" t="str">
        <f aca="false">IF($A127="","",IF($A127=J$11,$F127,""))</f>
        <v/>
      </c>
      <c r="K127" s="226" t="str">
        <f aca="false">IF($A127="","",IF($A127=K$11,$F127,""))</f>
        <v/>
      </c>
      <c r="L127" s="226" t="str">
        <f aca="false">IF($A127="","",IF($A127=L$11,$F127,""))</f>
        <v/>
      </c>
      <c r="M127" s="226" t="str">
        <f aca="false">IF($A127="","",IF($A127=M$11,$F127,""))</f>
        <v/>
      </c>
      <c r="N127" s="226" t="str">
        <f aca="false">IF($A127="","",IF($A127=N$11,$F127,""))</f>
        <v/>
      </c>
      <c r="O127" s="0"/>
    </row>
    <row r="128" customFormat="false" ht="12.75" hidden="false" customHeight="false" outlineLevel="0" collapsed="false">
      <c r="A128" s="238" t="n">
        <f aca="false">Results!P31</f>
        <v>0</v>
      </c>
      <c r="B128" s="239" t="n">
        <v>6</v>
      </c>
      <c r="C128" s="240" t="str">
        <f aca="false">IF(A128=0,"",INDEX('Team Declaration'!$C$6:$BI$17,MATCH(A122,'Team Declaration'!$B$6:$B$17,0),MATCH(A128,'Team Declaration'!$C$4:$BI$4,0)))</f>
        <v/>
      </c>
      <c r="D128" s="240" t="str">
        <f aca="false">IF(A128=0,"",INDEX('Team Declaration'!$C$3:$BI$17,1,MATCH(A128,'Team Declaration'!$C$4:$BI$4,0)-4))</f>
        <v/>
      </c>
      <c r="E128" s="242" t="n">
        <f aca="false">Results!Q31</f>
        <v>0</v>
      </c>
      <c r="F128" s="239" t="n">
        <v>1</v>
      </c>
      <c r="H128" s="226" t="str">
        <f aca="false">IF($A128="","",IF($A128=H$11,$F128,""))</f>
        <v/>
      </c>
      <c r="I128" s="226" t="str">
        <f aca="false">IF($A128="","",IF($A128=I$11,$F128,""))</f>
        <v/>
      </c>
      <c r="J128" s="226" t="str">
        <f aca="false">IF($A128="","",IF($A128=J$11,$F128,""))</f>
        <v/>
      </c>
      <c r="K128" s="226" t="str">
        <f aca="false">IF($A128="","",IF($A128=K$11,$F128,""))</f>
        <v/>
      </c>
      <c r="L128" s="226" t="str">
        <f aca="false">IF($A128="","",IF($A128=L$11,$F128,""))</f>
        <v/>
      </c>
      <c r="M128" s="226" t="str">
        <f aca="false">IF($A128="","",IF($A128=M$11,$F128,""))</f>
        <v/>
      </c>
      <c r="N128" s="226" t="str">
        <f aca="false">IF($A128="","",IF($A128=N$11,$F128,""))</f>
        <v/>
      </c>
      <c r="O128" s="0"/>
    </row>
    <row r="129" customFormat="false" ht="12.75" hidden="false" customHeight="false" outlineLevel="0" collapsed="false">
      <c r="A129" s="219" t="str">
        <f aca="false">Results!A32</f>
        <v>1000m Walk</v>
      </c>
      <c r="C129" s="237" t="str">
        <f aca="false">CONCATENATE("Mens ",P129)</f>
        <v>Mens 1000m Walk A</v>
      </c>
      <c r="E129" s="0"/>
      <c r="H129" s="0"/>
      <c r="I129" s="0"/>
      <c r="J129" s="0"/>
      <c r="K129" s="0"/>
      <c r="L129" s="0"/>
      <c r="M129" s="0"/>
      <c r="N129" s="0"/>
      <c r="O129" s="0"/>
      <c r="P129" s="0" t="str">
        <f aca="false">CONCATENATE(A129," A")</f>
        <v>1000m Walk A</v>
      </c>
    </row>
    <row r="130" customFormat="false" ht="12.75" hidden="false" customHeight="false" outlineLevel="0" collapsed="false">
      <c r="A130" s="238" t="str">
        <f aca="false">Results!D33</f>
        <v>E</v>
      </c>
      <c r="B130" s="239" t="n">
        <v>1</v>
      </c>
      <c r="C130" s="240" t="str">
        <f aca="false">IF(A130=0,"",INDEX('Team Declaration'!$C$6:$BI$17,MATCH(A129,'Team Declaration'!$B$6:$B$17,0),MATCH(A130,'Team Declaration'!$C$4:$BI$4,0)))</f>
        <v>Dave Mercer</v>
      </c>
      <c r="D130" s="240" t="str">
        <f aca="false">IF(A130=0,"",INDEX('Team Declaration'!$C$3:$BI$17,1,MATCH(LEFT(A130,1),'Team Declaration'!$C$4:$BI$4,0)))</f>
        <v>Eastbourne Rovers AC</v>
      </c>
      <c r="E130" s="241" t="str">
        <f aca="false">Results!E33</f>
        <v>5.56.8</v>
      </c>
      <c r="F130" s="239" t="n">
        <v>6</v>
      </c>
      <c r="H130" s="226" t="str">
        <f aca="false">IF($A130="","",IF(LEFT($A130,1)=H$9,$F130,""))</f>
        <v/>
      </c>
      <c r="I130" s="226" t="str">
        <f aca="false">IF($A130="","",IF(LEFT($A130,1)=I$9,$F130,""))</f>
        <v/>
      </c>
      <c r="J130" s="226" t="str">
        <f aca="false">IF($A130="","",IF(LEFT($A130,1)=J$9,$F130,""))</f>
        <v/>
      </c>
      <c r="K130" s="226" t="n">
        <f aca="false">IF($A130="","",IF(LEFT($A130,1)=K$9,$F130,""))</f>
        <v>6</v>
      </c>
      <c r="L130" s="226" t="str">
        <f aca="false">IF($A130="","",IF(LEFT($A130,1)=L$9,$F130,""))</f>
        <v/>
      </c>
      <c r="M130" s="226" t="str">
        <f aca="false">IF($A130="","",IF(LEFT($A130,1)=M$9,$F130,""))</f>
        <v/>
      </c>
      <c r="N130" s="226" t="str">
        <f aca="false">IF($A130="","",IF(LEFT($A130,1)=N$9,$F130,""))</f>
        <v/>
      </c>
      <c r="O130" s="0"/>
    </row>
    <row r="131" customFormat="false" ht="12.75" hidden="false" customHeight="false" outlineLevel="0" collapsed="false">
      <c r="A131" s="238" t="n">
        <f aca="false">Results!D34</f>
        <v>0</v>
      </c>
      <c r="B131" s="239" t="n">
        <v>2</v>
      </c>
      <c r="C131" s="240" t="str">
        <f aca="false">IF(A131=0,"",INDEX('Team Declaration'!$C$6:$BI$17,MATCH(A129,'Team Declaration'!$B$6:$B$17,0),MATCH(A131,'Team Declaration'!$C$4:$BI$4,0)))</f>
        <v/>
      </c>
      <c r="D131" s="240" t="str">
        <f aca="false">IF(A131=0,"",INDEX('Team Declaration'!$C$3:$BI$17,1,MATCH(LEFT(A131,1),'Team Declaration'!$C$4:$BI$4,0)))</f>
        <v/>
      </c>
      <c r="E131" s="241" t="n">
        <f aca="false">Results!E34</f>
        <v>0</v>
      </c>
      <c r="F131" s="239" t="n">
        <v>5</v>
      </c>
      <c r="H131" s="226" t="str">
        <f aca="false">IF($A131="","",IF(LEFT($A131,1)=H$9,$F131,""))</f>
        <v/>
      </c>
      <c r="I131" s="226" t="str">
        <f aca="false">IF($A131="","",IF(LEFT($A131,1)=I$9,$F131,""))</f>
        <v/>
      </c>
      <c r="J131" s="226" t="str">
        <f aca="false">IF($A131="","",IF(LEFT($A131,1)=J$9,$F131,""))</f>
        <v/>
      </c>
      <c r="K131" s="226" t="str">
        <f aca="false">IF($A131="","",IF(LEFT($A131,1)=K$9,$F131,""))</f>
        <v/>
      </c>
      <c r="L131" s="226" t="str">
        <f aca="false">IF($A131="","",IF(LEFT($A131,1)=L$9,$F131,""))</f>
        <v/>
      </c>
      <c r="M131" s="226" t="str">
        <f aca="false">IF($A131="","",IF(LEFT($A131,1)=M$9,$F131,""))</f>
        <v/>
      </c>
      <c r="N131" s="226" t="str">
        <f aca="false">IF($A131="","",IF(LEFT($A131,1)=N$9,$F131,""))</f>
        <v/>
      </c>
      <c r="O131" s="0"/>
    </row>
    <row r="132" customFormat="false" ht="12.75" hidden="false" customHeight="false" outlineLevel="0" collapsed="false">
      <c r="A132" s="238" t="n">
        <f aca="false">Results!D35</f>
        <v>0</v>
      </c>
      <c r="B132" s="239" t="n">
        <v>3</v>
      </c>
      <c r="C132" s="240" t="str">
        <f aca="false">IF(A132=0,"",INDEX('Team Declaration'!$C$6:$BI$17,MATCH(A129,'Team Declaration'!$B$6:$B$17,0),MATCH(A132,'Team Declaration'!$C$4:$BI$4,0)))</f>
        <v/>
      </c>
      <c r="D132" s="240" t="str">
        <f aca="false">IF(A132=0,"",INDEX('Team Declaration'!$C$3:$BI$17,1,MATCH(LEFT(A132,1),'Team Declaration'!$C$4:$BI$4,0)))</f>
        <v/>
      </c>
      <c r="E132" s="241" t="n">
        <f aca="false">Results!E35</f>
        <v>0</v>
      </c>
      <c r="F132" s="239" t="n">
        <v>4</v>
      </c>
      <c r="H132" s="226" t="str">
        <f aca="false">IF($A132="","",IF(LEFT($A132,1)=H$9,$F132,""))</f>
        <v/>
      </c>
      <c r="I132" s="226" t="str">
        <f aca="false">IF($A132="","",IF(LEFT($A132,1)=I$9,$F132,""))</f>
        <v/>
      </c>
      <c r="J132" s="226" t="str">
        <f aca="false">IF($A132="","",IF(LEFT($A132,1)=J$9,$F132,""))</f>
        <v/>
      </c>
      <c r="K132" s="226" t="str">
        <f aca="false">IF($A132="","",IF(LEFT($A132,1)=K$9,$F132,""))</f>
        <v/>
      </c>
      <c r="L132" s="226" t="str">
        <f aca="false">IF($A132="","",IF(LEFT($A132,1)=L$9,$F132,""))</f>
        <v/>
      </c>
      <c r="M132" s="226" t="str">
        <f aca="false">IF($A132="","",IF(LEFT($A132,1)=M$9,$F132,""))</f>
        <v/>
      </c>
      <c r="N132" s="226" t="str">
        <f aca="false">IF($A132="","",IF(LEFT($A132,1)=N$9,$F132,""))</f>
        <v/>
      </c>
      <c r="O132" s="0"/>
    </row>
    <row r="133" customFormat="false" ht="12.75" hidden="false" customHeight="false" outlineLevel="0" collapsed="false">
      <c r="A133" s="238" t="n">
        <f aca="false">Results!D36</f>
        <v>0</v>
      </c>
      <c r="B133" s="239" t="n">
        <v>4</v>
      </c>
      <c r="C133" s="240" t="str">
        <f aca="false">IF(A133=0,"",INDEX('Team Declaration'!$C$6:$BI$17,MATCH(A129,'Team Declaration'!$B$6:$B$17,0),MATCH(A133,'Team Declaration'!$C$4:$BI$4,0)))</f>
        <v/>
      </c>
      <c r="D133" s="240" t="str">
        <f aca="false">IF(A133=0,"",INDEX('Team Declaration'!$C$3:$BI$17,1,MATCH(LEFT(A133,1),'Team Declaration'!$C$4:$BI$4,0)))</f>
        <v/>
      </c>
      <c r="E133" s="241" t="n">
        <f aca="false">Results!E36</f>
        <v>0</v>
      </c>
      <c r="F133" s="239" t="n">
        <v>3</v>
      </c>
      <c r="H133" s="226" t="str">
        <f aca="false">IF($A133="","",IF(LEFT($A133,1)=H$9,$F133,""))</f>
        <v/>
      </c>
      <c r="I133" s="226" t="str">
        <f aca="false">IF($A133="","",IF(LEFT($A133,1)=I$9,$F133,""))</f>
        <v/>
      </c>
      <c r="J133" s="226" t="str">
        <f aca="false">IF($A133="","",IF(LEFT($A133,1)=J$9,$F133,""))</f>
        <v/>
      </c>
      <c r="K133" s="226" t="str">
        <f aca="false">IF($A133="","",IF(LEFT($A133,1)=K$9,$F133,""))</f>
        <v/>
      </c>
      <c r="L133" s="226" t="str">
        <f aca="false">IF($A133="","",IF(LEFT($A133,1)=L$9,$F133,""))</f>
        <v/>
      </c>
      <c r="M133" s="226" t="str">
        <f aca="false">IF($A133="","",IF(LEFT($A133,1)=M$9,$F133,""))</f>
        <v/>
      </c>
      <c r="N133" s="226" t="str">
        <f aca="false">IF($A133="","",IF(LEFT($A133,1)=N$9,$F133,""))</f>
        <v/>
      </c>
      <c r="O133" s="0"/>
    </row>
    <row r="134" customFormat="false" ht="12.75" hidden="false" customHeight="false" outlineLevel="0" collapsed="false">
      <c r="A134" s="238" t="n">
        <f aca="false">Results!D37</f>
        <v>0</v>
      </c>
      <c r="B134" s="239" t="n">
        <v>5</v>
      </c>
      <c r="C134" s="240" t="str">
        <f aca="false">IF(A134=0,"",INDEX('Team Declaration'!$C$6:$BI$17,MATCH(A129,'Team Declaration'!$B$6:$B$17,0),MATCH(A134,'Team Declaration'!$C$4:$BI$4,0)))</f>
        <v/>
      </c>
      <c r="D134" s="240" t="str">
        <f aca="false">IF(A134=0,"",INDEX('Team Declaration'!$C$3:$BI$17,1,MATCH(LEFT(A134,1),'Team Declaration'!$C$4:$BI$4,0)))</f>
        <v/>
      </c>
      <c r="E134" s="241" t="n">
        <f aca="false">Results!E37</f>
        <v>0</v>
      </c>
      <c r="F134" s="239" t="n">
        <v>2</v>
      </c>
      <c r="H134" s="226" t="str">
        <f aca="false">IF($A134="","",IF(LEFT($A134,1)=H$9,$F134,""))</f>
        <v/>
      </c>
      <c r="I134" s="226" t="str">
        <f aca="false">IF($A134="","",IF(LEFT($A134,1)=I$9,$F134,""))</f>
        <v/>
      </c>
      <c r="J134" s="226" t="str">
        <f aca="false">IF($A134="","",IF(LEFT($A134,1)=J$9,$F134,""))</f>
        <v/>
      </c>
      <c r="K134" s="226" t="str">
        <f aca="false">IF($A134="","",IF(LEFT($A134,1)=K$9,$F134,""))</f>
        <v/>
      </c>
      <c r="L134" s="226" t="str">
        <f aca="false">IF($A134="","",IF(LEFT($A134,1)=L$9,$F134,""))</f>
        <v/>
      </c>
      <c r="M134" s="226" t="str">
        <f aca="false">IF($A134="","",IF(LEFT($A134,1)=M$9,$F134,""))</f>
        <v/>
      </c>
      <c r="N134" s="226" t="str">
        <f aca="false">IF($A134="","",IF(LEFT($A134,1)=N$9,$F134,""))</f>
        <v/>
      </c>
      <c r="O134" s="0"/>
    </row>
    <row r="135" customFormat="false" ht="12.75" hidden="false" customHeight="false" outlineLevel="0" collapsed="false">
      <c r="A135" s="238" t="n">
        <f aca="false">Results!D38</f>
        <v>0</v>
      </c>
      <c r="B135" s="239" t="n">
        <v>6</v>
      </c>
      <c r="C135" s="240" t="str">
        <f aca="false">IF(A135=0,"",INDEX('Team Declaration'!$C$6:$BI$17,MATCH(A129,'Team Declaration'!$B$6:$B$17,0),MATCH(A135,'Team Declaration'!$C$4:$BI$4,0)))</f>
        <v/>
      </c>
      <c r="D135" s="240" t="str">
        <f aca="false">IF(A135=0,"",INDEX('Team Declaration'!$C$3:$BI$17,1,MATCH(LEFT(A135,1),'Team Declaration'!$C$4:$BI$4,0)))</f>
        <v/>
      </c>
      <c r="E135" s="241" t="n">
        <f aca="false">Results!E38</f>
        <v>0</v>
      </c>
      <c r="F135" s="239" t="n">
        <v>1</v>
      </c>
      <c r="H135" s="226" t="str">
        <f aca="false">IF($A135="","",IF(LEFT($A135,1)=H$9,$F135,""))</f>
        <v/>
      </c>
      <c r="I135" s="226" t="str">
        <f aca="false">IF($A135="","",IF(LEFT($A135,1)=I$9,$F135,""))</f>
        <v/>
      </c>
      <c r="J135" s="226" t="str">
        <f aca="false">IF($A135="","",IF(LEFT($A135,1)=J$9,$F135,""))</f>
        <v/>
      </c>
      <c r="K135" s="226" t="str">
        <f aca="false">IF($A135="","",IF(LEFT($A135,1)=K$9,$F135,""))</f>
        <v/>
      </c>
      <c r="L135" s="226" t="str">
        <f aca="false">IF($A135="","",IF(LEFT($A135,1)=L$9,$F135,""))</f>
        <v/>
      </c>
      <c r="M135" s="226" t="str">
        <f aca="false">IF($A135="","",IF(LEFT($A135,1)=M$9,$F135,""))</f>
        <v/>
      </c>
      <c r="N135" s="226" t="str">
        <f aca="false">IF($A135="","",IF(LEFT($A135,1)=N$9,$F135,""))</f>
        <v/>
      </c>
      <c r="O135" s="0"/>
    </row>
    <row r="136" customFormat="false" ht="12.75" hidden="false" customHeight="false" outlineLevel="0" collapsed="false">
      <c r="A136" s="219" t="str">
        <f aca="false">Results!G32</f>
        <v>1000m Walk</v>
      </c>
      <c r="C136" s="237" t="str">
        <f aca="false">CONCATENATE("Mens ",P136)</f>
        <v>Mens 1000m Walk B</v>
      </c>
      <c r="E136" s="0"/>
      <c r="H136" s="0"/>
      <c r="I136" s="0"/>
      <c r="J136" s="0"/>
      <c r="K136" s="0"/>
      <c r="L136" s="0"/>
      <c r="M136" s="0"/>
      <c r="N136" s="0"/>
      <c r="O136" s="0"/>
      <c r="P136" s="0" t="str">
        <f aca="false">CONCATENATE(A136," B")</f>
        <v>1000m Walk B</v>
      </c>
    </row>
    <row r="137" customFormat="false" ht="12.75" hidden="false" customHeight="false" outlineLevel="0" collapsed="false">
      <c r="A137" s="238" t="str">
        <f aca="false">Results!J33</f>
        <v>EE</v>
      </c>
      <c r="B137" s="239" t="n">
        <v>1</v>
      </c>
      <c r="C137" s="240" t="str">
        <f aca="false">IF(A137=0,"",INDEX('Team Declaration'!$C$6:$BI$17,MATCH(A136,'Team Declaration'!$B$6:$B$17,0),MATCH(A137,'Team Declaration'!$C$4:$BI$4,0)))</f>
        <v>Barry Morris</v>
      </c>
      <c r="D137" s="240" t="str">
        <f aca="false">IF(A137=0,"",INDEX('Team Declaration'!$C$3:$BI$17,1,MATCH(LEFT(A137,1),'Team Declaration'!$C$4:$BI$4,0)))</f>
        <v>Eastbourne Rovers AC</v>
      </c>
      <c r="E137" s="241" t="str">
        <f aca="false">Results!K33</f>
        <v>8.52.8</v>
      </c>
      <c r="F137" s="239" t="n">
        <v>6</v>
      </c>
      <c r="H137" s="226" t="str">
        <f aca="false">IF($A137="","",IF(LEFT($A137,1)=H$9,$F137,""))</f>
        <v/>
      </c>
      <c r="I137" s="226" t="str">
        <f aca="false">IF($A137="","",IF(LEFT($A137,1)=I$9,$F137,""))</f>
        <v/>
      </c>
      <c r="J137" s="226" t="str">
        <f aca="false">IF($A137="","",IF(LEFT($A137,1)=J$9,$F137,""))</f>
        <v/>
      </c>
      <c r="K137" s="226" t="n">
        <f aca="false">IF($A137="","",IF(LEFT($A137,1)=K$9,$F137,""))</f>
        <v>6</v>
      </c>
      <c r="L137" s="226" t="str">
        <f aca="false">IF($A137="","",IF(LEFT($A137,1)=L$9,$F137,""))</f>
        <v/>
      </c>
      <c r="M137" s="226" t="str">
        <f aca="false">IF($A137="","",IF(LEFT($A137,1)=M$9,$F137,""))</f>
        <v/>
      </c>
      <c r="N137" s="226" t="str">
        <f aca="false">IF($A137="","",IF(LEFT($A137,1)=N$9,$F137,""))</f>
        <v/>
      </c>
      <c r="O137" s="0"/>
    </row>
    <row r="138" customFormat="false" ht="12.75" hidden="false" customHeight="false" outlineLevel="0" collapsed="false">
      <c r="A138" s="238" t="n">
        <f aca="false">Results!J34</f>
        <v>0</v>
      </c>
      <c r="B138" s="239" t="n">
        <v>2</v>
      </c>
      <c r="C138" s="240" t="str">
        <f aca="false">IF(A138=0,"",INDEX('Team Declaration'!$C$6:$BI$17,MATCH(A136,'Team Declaration'!$B$6:$B$17,0),MATCH(A138,'Team Declaration'!$C$4:$BI$4,0)))</f>
        <v/>
      </c>
      <c r="D138" s="240" t="str">
        <f aca="false">IF(A138=0,"",INDEX('Team Declaration'!$C$3:$BI$17,1,MATCH(LEFT(A138,1),'Team Declaration'!$C$4:$BI$4,0)))</f>
        <v/>
      </c>
      <c r="E138" s="241" t="n">
        <f aca="false">Results!K34</f>
        <v>0</v>
      </c>
      <c r="F138" s="239" t="n">
        <v>5</v>
      </c>
      <c r="H138" s="226" t="str">
        <f aca="false">IF($A138="","",IF(LEFT($A138,1)=H$9,$F138,""))</f>
        <v/>
      </c>
      <c r="I138" s="226" t="str">
        <f aca="false">IF($A138="","",IF(LEFT($A138,1)=I$9,$F138,""))</f>
        <v/>
      </c>
      <c r="J138" s="226" t="str">
        <f aca="false">IF($A138="","",IF(LEFT($A138,1)=J$9,$F138,""))</f>
        <v/>
      </c>
      <c r="K138" s="226" t="str">
        <f aca="false">IF($A138="","",IF(LEFT($A138,1)=K$9,$F138,""))</f>
        <v/>
      </c>
      <c r="L138" s="226" t="str">
        <f aca="false">IF($A138="","",IF(LEFT($A138,1)=L$9,$F138,""))</f>
        <v/>
      </c>
      <c r="M138" s="226" t="str">
        <f aca="false">IF($A138="","",IF(LEFT($A138,1)=M$9,$F138,""))</f>
        <v/>
      </c>
      <c r="N138" s="226" t="str">
        <f aca="false">IF($A138="","",IF(LEFT($A138,1)=N$9,$F138,""))</f>
        <v/>
      </c>
      <c r="O138" s="0"/>
    </row>
    <row r="139" customFormat="false" ht="12.75" hidden="false" customHeight="false" outlineLevel="0" collapsed="false">
      <c r="A139" s="238" t="n">
        <f aca="false">Results!J35</f>
        <v>0</v>
      </c>
      <c r="B139" s="239" t="n">
        <v>3</v>
      </c>
      <c r="C139" s="240" t="str">
        <f aca="false">IF(A139=0,"",INDEX('Team Declaration'!$C$6:$BI$17,MATCH(A136,'Team Declaration'!$B$6:$B$17,0),MATCH(A139,'Team Declaration'!$C$4:$BI$4,0)))</f>
        <v/>
      </c>
      <c r="D139" s="240" t="str">
        <f aca="false">IF(A139=0,"",INDEX('Team Declaration'!$C$3:$BI$17,1,MATCH(LEFT(A139,1),'Team Declaration'!$C$4:$BI$4,0)))</f>
        <v/>
      </c>
      <c r="E139" s="241" t="n">
        <f aca="false">Results!K35</f>
        <v>0</v>
      </c>
      <c r="F139" s="239" t="n">
        <v>4</v>
      </c>
      <c r="H139" s="226" t="str">
        <f aca="false">IF($A139="","",IF(LEFT($A139,1)=H$9,$F139,""))</f>
        <v/>
      </c>
      <c r="I139" s="226" t="str">
        <f aca="false">IF($A139="","",IF(LEFT($A139,1)=I$9,$F139,""))</f>
        <v/>
      </c>
      <c r="J139" s="226" t="str">
        <f aca="false">IF($A139="","",IF(LEFT($A139,1)=J$9,$F139,""))</f>
        <v/>
      </c>
      <c r="K139" s="226" t="str">
        <f aca="false">IF($A139="","",IF(LEFT($A139,1)=K$9,$F139,""))</f>
        <v/>
      </c>
      <c r="L139" s="226" t="str">
        <f aca="false">IF($A139="","",IF(LEFT($A139,1)=L$9,$F139,""))</f>
        <v/>
      </c>
      <c r="M139" s="226" t="str">
        <f aca="false">IF($A139="","",IF(LEFT($A139,1)=M$9,$F139,""))</f>
        <v/>
      </c>
      <c r="N139" s="226" t="str">
        <f aca="false">IF($A139="","",IF(LEFT($A139,1)=N$9,$F139,""))</f>
        <v/>
      </c>
      <c r="O139" s="0"/>
    </row>
    <row r="140" customFormat="false" ht="12.75" hidden="false" customHeight="false" outlineLevel="0" collapsed="false">
      <c r="A140" s="238" t="n">
        <f aca="false">Results!J36</f>
        <v>0</v>
      </c>
      <c r="B140" s="239" t="n">
        <v>4</v>
      </c>
      <c r="C140" s="240" t="str">
        <f aca="false">IF(A140=0,"",INDEX('Team Declaration'!$C$6:$BI$17,MATCH(A136,'Team Declaration'!$B$6:$B$17,0),MATCH(A140,'Team Declaration'!$C$4:$BI$4,0)))</f>
        <v/>
      </c>
      <c r="D140" s="240" t="str">
        <f aca="false">IF(A140=0,"",INDEX('Team Declaration'!$C$3:$BI$17,1,MATCH(LEFT(A140,1),'Team Declaration'!$C$4:$BI$4,0)))</f>
        <v/>
      </c>
      <c r="E140" s="241" t="n">
        <f aca="false">Results!K36</f>
        <v>0</v>
      </c>
      <c r="F140" s="239" t="n">
        <v>3</v>
      </c>
      <c r="H140" s="226" t="str">
        <f aca="false">IF($A140="","",IF(LEFT($A140,1)=H$9,$F140,""))</f>
        <v/>
      </c>
      <c r="I140" s="226" t="str">
        <f aca="false">IF($A140="","",IF(LEFT($A140,1)=I$9,$F140,""))</f>
        <v/>
      </c>
      <c r="J140" s="226" t="str">
        <f aca="false">IF($A140="","",IF(LEFT($A140,1)=J$9,$F140,""))</f>
        <v/>
      </c>
      <c r="K140" s="226" t="str">
        <f aca="false">IF($A140="","",IF(LEFT($A140,1)=K$9,$F140,""))</f>
        <v/>
      </c>
      <c r="L140" s="226" t="str">
        <f aca="false">IF($A140="","",IF(LEFT($A140,1)=L$9,$F140,""))</f>
        <v/>
      </c>
      <c r="M140" s="226" t="str">
        <f aca="false">IF($A140="","",IF(LEFT($A140,1)=M$9,$F140,""))</f>
        <v/>
      </c>
      <c r="N140" s="226" t="str">
        <f aca="false">IF($A140="","",IF(LEFT($A140,1)=N$9,$F140,""))</f>
        <v/>
      </c>
      <c r="O140" s="0"/>
    </row>
    <row r="141" customFormat="false" ht="12.75" hidden="false" customHeight="false" outlineLevel="0" collapsed="false">
      <c r="A141" s="238" t="n">
        <f aca="false">Results!J37</f>
        <v>0</v>
      </c>
      <c r="B141" s="239" t="n">
        <v>5</v>
      </c>
      <c r="C141" s="240" t="str">
        <f aca="false">IF(A141=0,"",INDEX('Team Declaration'!$C$6:$BI$17,MATCH(A136,'Team Declaration'!$B$6:$B$17,0),MATCH(A141,'Team Declaration'!$C$4:$BI$4,0)))</f>
        <v/>
      </c>
      <c r="D141" s="240" t="str">
        <f aca="false">IF(A141=0,"",INDEX('Team Declaration'!$C$3:$BI$17,1,MATCH(LEFT(A141,1),'Team Declaration'!$C$4:$BI$4,0)))</f>
        <v/>
      </c>
      <c r="E141" s="241" t="n">
        <f aca="false">Results!K37</f>
        <v>0</v>
      </c>
      <c r="F141" s="239" t="n">
        <v>2</v>
      </c>
      <c r="H141" s="226" t="str">
        <f aca="false">IF($A141="","",IF(LEFT($A141,1)=H$9,$F141,""))</f>
        <v/>
      </c>
      <c r="I141" s="226" t="str">
        <f aca="false">IF($A141="","",IF(LEFT($A141,1)=I$9,$F141,""))</f>
        <v/>
      </c>
      <c r="J141" s="226" t="str">
        <f aca="false">IF($A141="","",IF(LEFT($A141,1)=J$9,$F141,""))</f>
        <v/>
      </c>
      <c r="K141" s="226" t="str">
        <f aca="false">IF($A141="","",IF(LEFT($A141,1)=K$9,$F141,""))</f>
        <v/>
      </c>
      <c r="L141" s="226" t="str">
        <f aca="false">IF($A141="","",IF(LEFT($A141,1)=L$9,$F141,""))</f>
        <v/>
      </c>
      <c r="M141" s="226" t="str">
        <f aca="false">IF($A141="","",IF(LEFT($A141,1)=M$9,$F141,""))</f>
        <v/>
      </c>
      <c r="N141" s="226" t="str">
        <f aca="false">IF($A141="","",IF(LEFT($A141,1)=N$9,$F141,""))</f>
        <v/>
      </c>
      <c r="O141" s="0"/>
    </row>
    <row r="142" customFormat="false" ht="12.75" hidden="false" customHeight="false" outlineLevel="0" collapsed="false">
      <c r="A142" s="238" t="n">
        <f aca="false">Results!J38</f>
        <v>0</v>
      </c>
      <c r="B142" s="239" t="n">
        <v>6</v>
      </c>
      <c r="C142" s="240" t="str">
        <f aca="false">IF(A142=0,"",INDEX('Team Declaration'!$C$6:$BI$17,MATCH(A136,'Team Declaration'!$B$6:$B$17,0),MATCH(A142,'Team Declaration'!$C$4:$BI$4,0)))</f>
        <v/>
      </c>
      <c r="D142" s="240" t="str">
        <f aca="false">IF(A142=0,"",INDEX('Team Declaration'!$C$3:$BI$17,1,MATCH(LEFT(A142,1),'Team Declaration'!$C$4:$BI$4,0)))</f>
        <v/>
      </c>
      <c r="E142" s="241" t="n">
        <f aca="false">Results!K38</f>
        <v>0</v>
      </c>
      <c r="F142" s="239" t="n">
        <v>1</v>
      </c>
      <c r="H142" s="226" t="str">
        <f aca="false">IF($A142="","",IF(LEFT($A142,1)=H$9,$F142,""))</f>
        <v/>
      </c>
      <c r="I142" s="226" t="str">
        <f aca="false">IF($A142="","",IF(LEFT($A142,1)=I$9,$F142,""))</f>
        <v/>
      </c>
      <c r="J142" s="226" t="str">
        <f aca="false">IF($A142="","",IF(LEFT($A142,1)=J$9,$F142,""))</f>
        <v/>
      </c>
      <c r="K142" s="226" t="str">
        <f aca="false">IF($A142="","",IF(LEFT($A142,1)=K$9,$F142,""))</f>
        <v/>
      </c>
      <c r="L142" s="226" t="str">
        <f aca="false">IF($A142="","",IF(LEFT($A142,1)=L$9,$F142,""))</f>
        <v/>
      </c>
      <c r="M142" s="226" t="str">
        <f aca="false">IF($A142="","",IF(LEFT($A142,1)=M$9,$F142,""))</f>
        <v/>
      </c>
      <c r="N142" s="226" t="str">
        <f aca="false">IF($A142="","",IF(LEFT($A142,1)=N$9,$F142,""))</f>
        <v/>
      </c>
      <c r="O142" s="0"/>
    </row>
    <row r="143" customFormat="false" ht="12.75" hidden="false" customHeight="false" outlineLevel="0" collapsed="false">
      <c r="A143" s="219" t="str">
        <f aca="false">Results!M32</f>
        <v>1000m Walk</v>
      </c>
      <c r="C143" s="237" t="str">
        <f aca="false">CONCATENATE("Mens ",P143)</f>
        <v>Mens 1000m Walk 50+</v>
      </c>
      <c r="E143" s="0"/>
      <c r="H143" s="0"/>
      <c r="I143" s="0"/>
      <c r="J143" s="0"/>
      <c r="K143" s="0"/>
      <c r="L143" s="0"/>
      <c r="M143" s="0"/>
      <c r="N143" s="0"/>
      <c r="O143" s="0"/>
      <c r="P143" s="0" t="str">
        <f aca="false">CONCATENATE(A143," 50+")</f>
        <v>1000m Walk 50+</v>
      </c>
    </row>
    <row r="144" customFormat="false" ht="12.75" hidden="false" customHeight="false" outlineLevel="0" collapsed="false">
      <c r="A144" s="238" t="n">
        <f aca="false">Results!P33</f>
        <v>14</v>
      </c>
      <c r="B144" s="239" t="n">
        <v>1</v>
      </c>
      <c r="C144" s="240" t="str">
        <f aca="false">IF(A144=0,"",INDEX('Team Declaration'!$C$6:$BI$17,MATCH(A143,'Team Declaration'!$B$6:$B$17,0),MATCH(A144,'Team Declaration'!$C$4:$BI$4,0)))</f>
        <v>Andy Payne</v>
      </c>
      <c r="D144" s="240" t="str">
        <f aca="false">IF(A144=0,"",INDEX('Team Declaration'!$C$3:$BI$17,1,MATCH(A144,'Team Declaration'!$C$4:$BI$4,0)-4))</f>
        <v>Eastbourne Rovers AC</v>
      </c>
      <c r="E144" s="241" t="str">
        <f aca="false">Results!Q33</f>
        <v>5.38.3</v>
      </c>
      <c r="F144" s="239" t="n">
        <v>6</v>
      </c>
      <c r="H144" s="226" t="str">
        <f aca="false">IF($A144="","",IF($A144=H$11,$F144,""))</f>
        <v/>
      </c>
      <c r="I144" s="226" t="str">
        <f aca="false">IF($A144="","",IF($A144=I$11,$F144,""))</f>
        <v/>
      </c>
      <c r="J144" s="226" t="str">
        <f aca="false">IF($A144="","",IF($A144=J$11,$F144,""))</f>
        <v/>
      </c>
      <c r="K144" s="226" t="n">
        <f aca="false">IF($A144="","",IF($A144=K$11,$F144,""))</f>
        <v>6</v>
      </c>
      <c r="L144" s="226" t="str">
        <f aca="false">IF($A144="","",IF($A144=L$11,$F144,""))</f>
        <v/>
      </c>
      <c r="M144" s="226" t="str">
        <f aca="false">IF($A144="","",IF($A144=M$11,$F144,""))</f>
        <v/>
      </c>
      <c r="N144" s="226" t="str">
        <f aca="false">IF($A144="","",IF($A144=N$11,$F144,""))</f>
        <v/>
      </c>
      <c r="O144" s="0"/>
    </row>
    <row r="145" customFormat="false" ht="12.75" hidden="false" customHeight="false" outlineLevel="0" collapsed="false">
      <c r="A145" s="238" t="n">
        <f aca="false">Results!P34</f>
        <v>11</v>
      </c>
      <c r="B145" s="239" t="n">
        <v>2</v>
      </c>
      <c r="C145" s="240" t="str">
        <f aca="false">IF(A145=0,"",INDEX('Team Declaration'!$C$6:$BI$17,MATCH(A143,'Team Declaration'!$B$6:$B$17,0),MATCH(A145,'Team Declaration'!$C$4:$BI$4,0)))</f>
        <v>Mike Ellis-Martin</v>
      </c>
      <c r="D145" s="240" t="str">
        <f aca="false">IF(A145=0,"",INDEX('Team Declaration'!$C$3:$BI$17,1,MATCH(A145,'Team Declaration'!$C$4:$BI$4,0)-4))</f>
        <v>Brighton &amp; Hove AC</v>
      </c>
      <c r="E145" s="241" t="str">
        <f aca="false">Results!Q34</f>
        <v>5.57.2</v>
      </c>
      <c r="F145" s="239" t="n">
        <v>5</v>
      </c>
      <c r="H145" s="226" t="str">
        <f aca="false">IF($A145="","",IF($A145=H$11,$F145,""))</f>
        <v/>
      </c>
      <c r="I145" s="226" t="n">
        <f aca="false">IF($A145="","",IF($A145=I$11,$F145,""))</f>
        <v>5</v>
      </c>
      <c r="J145" s="226" t="str">
        <f aca="false">IF($A145="","",IF($A145=J$11,$F145,""))</f>
        <v/>
      </c>
      <c r="K145" s="226" t="str">
        <f aca="false">IF($A145="","",IF($A145=K$11,$F145,""))</f>
        <v/>
      </c>
      <c r="L145" s="226" t="str">
        <f aca="false">IF($A145="","",IF($A145=L$11,$F145,""))</f>
        <v/>
      </c>
      <c r="M145" s="226" t="str">
        <f aca="false">IF($A145="","",IF($A145=M$11,$F145,""))</f>
        <v/>
      </c>
      <c r="N145" s="226" t="str">
        <f aca="false">IF($A145="","",IF($A145=N$11,$F145,""))</f>
        <v/>
      </c>
      <c r="O145" s="0"/>
    </row>
    <row r="146" customFormat="false" ht="12.75" hidden="false" customHeight="false" outlineLevel="0" collapsed="false">
      <c r="A146" s="238" t="n">
        <f aca="false">Results!P35</f>
        <v>0</v>
      </c>
      <c r="B146" s="239" t="n">
        <v>3</v>
      </c>
      <c r="C146" s="240" t="str">
        <f aca="false">IF(A146=0,"",INDEX('Team Declaration'!$C$6:$BI$17,MATCH(A143,'Team Declaration'!$B$6:$B$17,0),MATCH(A146,'Team Declaration'!$C$4:$BI$4,0)))</f>
        <v/>
      </c>
      <c r="D146" s="240" t="str">
        <f aca="false">IF(A146=0,"",INDEX('Team Declaration'!$C$3:$BI$17,1,MATCH(A146,'Team Declaration'!$C$4:$BI$4,0)-4))</f>
        <v/>
      </c>
      <c r="E146" s="241" t="n">
        <f aca="false">Results!Q35</f>
        <v>0</v>
      </c>
      <c r="F146" s="239" t="n">
        <v>4</v>
      </c>
      <c r="H146" s="226" t="str">
        <f aca="false">IF($A146="","",IF($A146=H$11,$F146,""))</f>
        <v/>
      </c>
      <c r="I146" s="226" t="str">
        <f aca="false">IF($A146="","",IF($A146=I$11,$F146,""))</f>
        <v/>
      </c>
      <c r="J146" s="226" t="str">
        <f aca="false">IF($A146="","",IF($A146=J$11,$F146,""))</f>
        <v/>
      </c>
      <c r="K146" s="226" t="str">
        <f aca="false">IF($A146="","",IF($A146=K$11,$F146,""))</f>
        <v/>
      </c>
      <c r="L146" s="226" t="str">
        <f aca="false">IF($A146="","",IF($A146=L$11,$F146,""))</f>
        <v/>
      </c>
      <c r="M146" s="226" t="str">
        <f aca="false">IF($A146="","",IF($A146=M$11,$F146,""))</f>
        <v/>
      </c>
      <c r="N146" s="226" t="str">
        <f aca="false">IF($A146="","",IF($A146=N$11,$F146,""))</f>
        <v/>
      </c>
      <c r="O146" s="0"/>
    </row>
    <row r="147" customFormat="false" ht="12.75" hidden="false" customHeight="false" outlineLevel="0" collapsed="false">
      <c r="A147" s="238" t="n">
        <f aca="false">Results!P36</f>
        <v>0</v>
      </c>
      <c r="B147" s="239" t="n">
        <v>4</v>
      </c>
      <c r="C147" s="240" t="str">
        <f aca="false">IF(A147=0,"",INDEX('Team Declaration'!$C$6:$BI$17,MATCH(A143,'Team Declaration'!$B$6:$B$17,0),MATCH(A147,'Team Declaration'!$C$4:$BI$4,0)))</f>
        <v/>
      </c>
      <c r="D147" s="240" t="str">
        <f aca="false">IF(A147=0,"",INDEX('Team Declaration'!$C$3:$BI$17,1,MATCH(A147,'Team Declaration'!$C$4:$BI$4,0)-4))</f>
        <v/>
      </c>
      <c r="E147" s="241" t="n">
        <f aca="false">Results!Q36</f>
        <v>0</v>
      </c>
      <c r="F147" s="239" t="n">
        <v>3</v>
      </c>
      <c r="H147" s="226" t="str">
        <f aca="false">IF($A147="","",IF($A147=H$11,$F147,""))</f>
        <v/>
      </c>
      <c r="I147" s="226" t="str">
        <f aca="false">IF($A147="","",IF($A147=I$11,$F147,""))</f>
        <v/>
      </c>
      <c r="J147" s="226" t="str">
        <f aca="false">IF($A147="","",IF($A147=J$11,$F147,""))</f>
        <v/>
      </c>
      <c r="K147" s="226" t="str">
        <f aca="false">IF($A147="","",IF($A147=K$11,$F147,""))</f>
        <v/>
      </c>
      <c r="L147" s="226" t="str">
        <f aca="false">IF($A147="","",IF($A147=L$11,$F147,""))</f>
        <v/>
      </c>
      <c r="M147" s="226" t="str">
        <f aca="false">IF($A147="","",IF($A147=M$11,$F147,""))</f>
        <v/>
      </c>
      <c r="N147" s="226" t="str">
        <f aca="false">IF($A147="","",IF($A147=N$11,$F147,""))</f>
        <v/>
      </c>
      <c r="O147" s="0"/>
    </row>
    <row r="148" customFormat="false" ht="12.75" hidden="false" customHeight="false" outlineLevel="0" collapsed="false">
      <c r="A148" s="238" t="n">
        <f aca="false">Results!P37</f>
        <v>0</v>
      </c>
      <c r="B148" s="239" t="n">
        <v>5</v>
      </c>
      <c r="C148" s="240" t="str">
        <f aca="false">IF(A148=0,"",INDEX('Team Declaration'!$C$6:$BI$17,MATCH(A143,'Team Declaration'!$B$6:$B$17,0),MATCH(A148,'Team Declaration'!$C$4:$BI$4,0)))</f>
        <v/>
      </c>
      <c r="D148" s="240" t="str">
        <f aca="false">IF(A148=0,"",INDEX('Team Declaration'!$C$3:$BI$17,1,MATCH(A148,'Team Declaration'!$C$4:$BI$4,0)-4))</f>
        <v/>
      </c>
      <c r="E148" s="241" t="n">
        <f aca="false">Results!Q37</f>
        <v>0</v>
      </c>
      <c r="F148" s="239" t="n">
        <v>2</v>
      </c>
      <c r="H148" s="226" t="str">
        <f aca="false">IF($A148="","",IF($A148=H$11,$F148,""))</f>
        <v/>
      </c>
      <c r="I148" s="226" t="str">
        <f aca="false">IF($A148="","",IF($A148=I$11,$F148,""))</f>
        <v/>
      </c>
      <c r="J148" s="226" t="str">
        <f aca="false">IF($A148="","",IF($A148=J$11,$F148,""))</f>
        <v/>
      </c>
      <c r="K148" s="226" t="str">
        <f aca="false">IF($A148="","",IF($A148=K$11,$F148,""))</f>
        <v/>
      </c>
      <c r="L148" s="226" t="str">
        <f aca="false">IF($A148="","",IF($A148=L$11,$F148,""))</f>
        <v/>
      </c>
      <c r="M148" s="226" t="str">
        <f aca="false">IF($A148="","",IF($A148=M$11,$F148,""))</f>
        <v/>
      </c>
      <c r="N148" s="226" t="str">
        <f aca="false">IF($A148="","",IF($A148=N$11,$F148,""))</f>
        <v/>
      </c>
      <c r="O148" s="0"/>
    </row>
    <row r="149" customFormat="false" ht="12.75" hidden="false" customHeight="false" outlineLevel="0" collapsed="false">
      <c r="A149" s="238" t="n">
        <f aca="false">Results!P38</f>
        <v>0</v>
      </c>
      <c r="B149" s="239" t="n">
        <v>6</v>
      </c>
      <c r="C149" s="240" t="str">
        <f aca="false">IF(A149=0,"",INDEX('Team Declaration'!$C$6:$BI$17,MATCH(A143,'Team Declaration'!$B$6:$B$17,0),MATCH(A149,'Team Declaration'!$C$4:$BI$4,0)))</f>
        <v/>
      </c>
      <c r="D149" s="240" t="str">
        <f aca="false">IF(A149=0,"",INDEX('Team Declaration'!$C$3:$BI$17,1,MATCH(A149,'Team Declaration'!$C$4:$BI$4,0)-4))</f>
        <v/>
      </c>
      <c r="E149" s="241" t="n">
        <f aca="false">Results!Q38</f>
        <v>0</v>
      </c>
      <c r="F149" s="239" t="n">
        <v>1</v>
      </c>
      <c r="H149" s="226" t="str">
        <f aca="false">IF($A149="","",IF($A149=H$11,$F149,""))</f>
        <v/>
      </c>
      <c r="I149" s="226" t="str">
        <f aca="false">IF($A149="","",IF($A149=I$11,$F149,""))</f>
        <v/>
      </c>
      <c r="J149" s="226" t="str">
        <f aca="false">IF($A149="","",IF($A149=J$11,$F149,""))</f>
        <v/>
      </c>
      <c r="K149" s="226" t="str">
        <f aca="false">IF($A149="","",IF($A149=K$11,$F149,""))</f>
        <v/>
      </c>
      <c r="L149" s="226" t="str">
        <f aca="false">IF($A149="","",IF($A149=L$11,$F149,""))</f>
        <v/>
      </c>
      <c r="M149" s="226" t="str">
        <f aca="false">IF($A149="","",IF($A149=M$11,$F149,""))</f>
        <v/>
      </c>
      <c r="N149" s="226" t="str">
        <f aca="false">IF($A149="","",IF($A149=N$11,$F149,""))</f>
        <v/>
      </c>
      <c r="O149" s="0"/>
    </row>
    <row r="150" customFormat="false" ht="12.75" hidden="false" customHeight="false" outlineLevel="0" collapsed="false">
      <c r="A150" s="219" t="str">
        <f aca="false">Results!A39</f>
        <v>100 metres</v>
      </c>
      <c r="C150" s="237" t="str">
        <f aca="false">CONCATENATE("Mens ",P150)</f>
        <v>Mens 100 metres A</v>
      </c>
      <c r="E150" s="0"/>
      <c r="H150" s="0"/>
      <c r="I150" s="0"/>
      <c r="J150" s="0"/>
      <c r="K150" s="0"/>
      <c r="L150" s="0"/>
      <c r="M150" s="0"/>
      <c r="N150" s="0"/>
      <c r="O150" s="0"/>
      <c r="P150" s="0" t="str">
        <f aca="false">CONCATENATE(A150," A")</f>
        <v>100 metres A</v>
      </c>
    </row>
    <row r="151" customFormat="false" ht="12.75" hidden="false" customHeight="false" outlineLevel="0" collapsed="false">
      <c r="A151" s="238" t="str">
        <f aca="false">Results!D40</f>
        <v>G</v>
      </c>
      <c r="B151" s="239" t="n">
        <v>1</v>
      </c>
      <c r="C151" s="240" t="str">
        <f aca="false">IF(A151=0,"",INDEX('Team Declaration'!$C$6:$BI$17,MATCH(A150,'Team Declaration'!$B$6:$B$17,0),MATCH(A151,'Team Declaration'!$C$4:$BI$4,0)))</f>
        <v>Ciaran Harvey</v>
      </c>
      <c r="D151" s="240" t="str">
        <f aca="false">IF(A151=0,"",INDEX('Team Declaration'!$C$3:$BI$17,1,MATCH(LEFT(A151,1),'Team Declaration'!$C$4:$BI$4,0)))</f>
        <v>Haywards Heath &amp; Lewes</v>
      </c>
      <c r="E151" s="242" t="n">
        <f aca="false">Results!E40</f>
        <v>11.7</v>
      </c>
      <c r="F151" s="239" t="n">
        <v>6</v>
      </c>
      <c r="H151" s="226" t="str">
        <f aca="false">IF($A151="","",IF(LEFT($A151,1)=H$9,$F151,""))</f>
        <v/>
      </c>
      <c r="I151" s="226" t="str">
        <f aca="false">IF($A151="","",IF(LEFT($A151,1)=I$9,$F151,""))</f>
        <v/>
      </c>
      <c r="J151" s="226" t="str">
        <f aca="false">IF($A151="","",IF(LEFT($A151,1)=J$9,$F151,""))</f>
        <v/>
      </c>
      <c r="K151" s="226" t="str">
        <f aca="false">IF($A151="","",IF(LEFT($A151,1)=K$9,$F151,""))</f>
        <v/>
      </c>
      <c r="L151" s="226" t="str">
        <f aca="false">IF($A151="","",IF(LEFT($A151,1)=L$9,$F151,""))</f>
        <v/>
      </c>
      <c r="M151" s="226" t="n">
        <f aca="false">IF($A151="","",IF(LEFT($A151,1)=M$9,$F151,""))</f>
        <v>6</v>
      </c>
      <c r="N151" s="226" t="str">
        <f aca="false">IF($A151="","",IF(LEFT($A151,1)=N$9,$F151,""))</f>
        <v/>
      </c>
      <c r="O151" s="0"/>
    </row>
    <row r="152" customFormat="false" ht="12.75" hidden="false" customHeight="false" outlineLevel="0" collapsed="false">
      <c r="A152" s="238" t="str">
        <f aca="false">Results!D41</f>
        <v>W</v>
      </c>
      <c r="B152" s="239" t="n">
        <v>2</v>
      </c>
      <c r="C152" s="240" t="str">
        <f aca="false">IF(A152=0,"",INDEX('Team Declaration'!$C$6:$BI$17,MATCH(A150,'Team Declaration'!$B$6:$B$17,0),MATCH(A152,'Team Declaration'!$C$4:$BI$4,0)))</f>
        <v>Emanuel Ogonniyi</v>
      </c>
      <c r="D152" s="240" t="str">
        <f aca="false">IF(A152=0,"",INDEX('Team Declaration'!$C$3:$BI$17,1,MATCH(LEFT(A152,1),'Team Declaration'!$C$4:$BI$4,0)))</f>
        <v>Worthing &amp; Steyning</v>
      </c>
      <c r="E152" s="242" t="n">
        <f aca="false">Results!E41</f>
        <v>11.9</v>
      </c>
      <c r="F152" s="239" t="n">
        <v>5</v>
      </c>
      <c r="H152" s="226" t="str">
        <f aca="false">IF($A152="","",IF(LEFT($A152,1)=H$9,$F152,""))</f>
        <v/>
      </c>
      <c r="I152" s="226" t="str">
        <f aca="false">IF($A152="","",IF(LEFT($A152,1)=I$9,$F152,""))</f>
        <v/>
      </c>
      <c r="J152" s="226" t="str">
        <f aca="false">IF($A152="","",IF(LEFT($A152,1)=J$9,$F152,""))</f>
        <v/>
      </c>
      <c r="K152" s="226" t="str">
        <f aca="false">IF($A152="","",IF(LEFT($A152,1)=K$9,$F152,""))</f>
        <v/>
      </c>
      <c r="L152" s="226" t="str">
        <f aca="false">IF($A152="","",IF(LEFT($A152,1)=L$9,$F152,""))</f>
        <v/>
      </c>
      <c r="M152" s="226" t="str">
        <f aca="false">IF($A152="","",IF(LEFT($A152,1)=M$9,$F152,""))</f>
        <v/>
      </c>
      <c r="N152" s="226" t="n">
        <f aca="false">IF($A152="","",IF(LEFT($A152,1)=N$9,$F152,""))</f>
        <v>5</v>
      </c>
      <c r="O152" s="0"/>
    </row>
    <row r="153" customFormat="false" ht="12.75" hidden="false" customHeight="false" outlineLevel="0" collapsed="false">
      <c r="A153" s="238" t="str">
        <f aca="false">Results!D42</f>
        <v>E</v>
      </c>
      <c r="B153" s="239" t="n">
        <v>3</v>
      </c>
      <c r="C153" s="240" t="str">
        <f aca="false">IF(A153=0,"",INDEX('Team Declaration'!$C$6:$BI$17,MATCH(A150,'Team Declaration'!$B$6:$B$17,0),MATCH(A153,'Team Declaration'!$C$4:$BI$4,0)))</f>
        <v>Daniel Sheppard</v>
      </c>
      <c r="D153" s="240" t="str">
        <f aca="false">IF(A153=0,"",INDEX('Team Declaration'!$C$3:$BI$17,1,MATCH(LEFT(A153,1),'Team Declaration'!$C$4:$BI$4,0)))</f>
        <v>Eastbourne Rovers AC</v>
      </c>
      <c r="E153" s="242" t="n">
        <f aca="false">Results!E42</f>
        <v>12.7</v>
      </c>
      <c r="F153" s="239" t="n">
        <v>4</v>
      </c>
      <c r="H153" s="226" t="str">
        <f aca="false">IF($A153="","",IF(LEFT($A153,1)=H$9,$F153,""))</f>
        <v/>
      </c>
      <c r="I153" s="226" t="str">
        <f aca="false">IF($A153="","",IF(LEFT($A153,1)=I$9,$F153,""))</f>
        <v/>
      </c>
      <c r="J153" s="226" t="str">
        <f aca="false">IF($A153="","",IF(LEFT($A153,1)=J$9,$F153,""))</f>
        <v/>
      </c>
      <c r="K153" s="226" t="n">
        <f aca="false">IF($A153="","",IF(LEFT($A153,1)=K$9,$F153,""))</f>
        <v>4</v>
      </c>
      <c r="L153" s="226" t="str">
        <f aca="false">IF($A153="","",IF(LEFT($A153,1)=L$9,$F153,""))</f>
        <v/>
      </c>
      <c r="M153" s="226" t="str">
        <f aca="false">IF($A153="","",IF(LEFT($A153,1)=M$9,$F153,""))</f>
        <v/>
      </c>
      <c r="N153" s="226" t="str">
        <f aca="false">IF($A153="","",IF(LEFT($A153,1)=N$9,$F153,""))</f>
        <v/>
      </c>
      <c r="O153" s="0"/>
    </row>
    <row r="154" customFormat="false" ht="12.75" hidden="false" customHeight="false" outlineLevel="0" collapsed="false">
      <c r="A154" s="238" t="str">
        <f aca="false">Results!D43</f>
        <v>A</v>
      </c>
      <c r="B154" s="239" t="n">
        <v>4</v>
      </c>
      <c r="C154" s="240" t="str">
        <f aca="false">IF(A154=0,"",INDEX('Team Declaration'!$C$6:$BI$17,MATCH(A150,'Team Declaration'!$B$6:$B$17,0),MATCH(A154,'Team Declaration'!$C$4:$BI$4,0)))</f>
        <v>Teo van Well</v>
      </c>
      <c r="D154" s="240" t="str">
        <f aca="false">IF(A154=0,"",INDEX('Team Declaration'!$C$3:$BI$17,1,MATCH(LEFT(A154,1),'Team Declaration'!$C$4:$BI$4,0)))</f>
        <v>Arena 80</v>
      </c>
      <c r="E154" s="242" t="n">
        <f aca="false">Results!E43</f>
        <v>13.1</v>
      </c>
      <c r="F154" s="239" t="n">
        <v>3</v>
      </c>
      <c r="H154" s="226" t="n">
        <f aca="false">IF($A154="","",IF(LEFT($A154,1)=H$9,$F154,""))</f>
        <v>3</v>
      </c>
      <c r="I154" s="226" t="str">
        <f aca="false">IF($A154="","",IF(LEFT($A154,1)=I$9,$F154,""))</f>
        <v/>
      </c>
      <c r="J154" s="226" t="str">
        <f aca="false">IF($A154="","",IF(LEFT($A154,1)=J$9,$F154,""))</f>
        <v/>
      </c>
      <c r="K154" s="226" t="str">
        <f aca="false">IF($A154="","",IF(LEFT($A154,1)=K$9,$F154,""))</f>
        <v/>
      </c>
      <c r="L154" s="226" t="str">
        <f aca="false">IF($A154="","",IF(LEFT($A154,1)=L$9,$F154,""))</f>
        <v/>
      </c>
      <c r="M154" s="226" t="str">
        <f aca="false">IF($A154="","",IF(LEFT($A154,1)=M$9,$F154,""))</f>
        <v/>
      </c>
      <c r="N154" s="226" t="str">
        <f aca="false">IF($A154="","",IF(LEFT($A154,1)=N$9,$F154,""))</f>
        <v/>
      </c>
      <c r="O154" s="0"/>
    </row>
    <row r="155" customFormat="false" ht="12.75" hidden="false" customHeight="false" outlineLevel="0" collapsed="false">
      <c r="A155" s="238" t="str">
        <f aca="false">Results!D44</f>
        <v>B</v>
      </c>
      <c r="B155" s="239" t="n">
        <v>5</v>
      </c>
      <c r="C155" s="240" t="str">
        <f aca="false">IF(A155=0,"",INDEX('Team Declaration'!$C$6:$BI$17,MATCH(A150,'Team Declaration'!$B$6:$B$17,0),MATCH(A155,'Team Declaration'!$C$4:$BI$4,0)))</f>
        <v>Simon Ho</v>
      </c>
      <c r="D155" s="240" t="str">
        <f aca="false">IF(A155=0,"",INDEX('Team Declaration'!$C$3:$BI$17,1,MATCH(LEFT(A155,1),'Team Declaration'!$C$4:$BI$4,0)))</f>
        <v>Brighton &amp; Hove AC</v>
      </c>
      <c r="E155" s="242" t="n">
        <f aca="false">Results!E44</f>
        <v>14.5</v>
      </c>
      <c r="F155" s="239" t="n">
        <v>2</v>
      </c>
      <c r="H155" s="226" t="str">
        <f aca="false">IF($A155="","",IF(LEFT($A155,1)=H$9,$F155,""))</f>
        <v/>
      </c>
      <c r="I155" s="226" t="n">
        <f aca="false">IF($A155="","",IF(LEFT($A155,1)=I$9,$F155,""))</f>
        <v>2</v>
      </c>
      <c r="J155" s="226" t="str">
        <f aca="false">IF($A155="","",IF(LEFT($A155,1)=J$9,$F155,""))</f>
        <v/>
      </c>
      <c r="K155" s="226" t="str">
        <f aca="false">IF($A155="","",IF(LEFT($A155,1)=K$9,$F155,""))</f>
        <v/>
      </c>
      <c r="L155" s="226" t="str">
        <f aca="false">IF($A155="","",IF(LEFT($A155,1)=L$9,$F155,""))</f>
        <v/>
      </c>
      <c r="M155" s="226" t="str">
        <f aca="false">IF($A155="","",IF(LEFT($A155,1)=M$9,$F155,""))</f>
        <v/>
      </c>
      <c r="N155" s="226" t="str">
        <f aca="false">IF($A155="","",IF(LEFT($A155,1)=N$9,$F155,""))</f>
        <v/>
      </c>
      <c r="O155" s="0"/>
    </row>
    <row r="156" customFormat="false" ht="12.75" hidden="false" customHeight="false" outlineLevel="0" collapsed="false">
      <c r="A156" s="238" t="n">
        <f aca="false">Results!D45</f>
        <v>0</v>
      </c>
      <c r="B156" s="239" t="n">
        <v>6</v>
      </c>
      <c r="C156" s="240" t="str">
        <f aca="false">IF(A156=0,"",INDEX('Team Declaration'!$C$6:$BI$17,MATCH(A150,'Team Declaration'!$B$6:$B$17,0),MATCH(A156,'Team Declaration'!$C$4:$BI$4,0)))</f>
        <v/>
      </c>
      <c r="D156" s="240" t="str">
        <f aca="false">IF(A156=0,"",INDEX('Team Declaration'!$C$3:$BI$17,1,MATCH(LEFT(A156,1),'Team Declaration'!$C$4:$BI$4,0)))</f>
        <v/>
      </c>
      <c r="E156" s="242" t="n">
        <f aca="false">Results!E45</f>
        <v>0</v>
      </c>
      <c r="F156" s="239" t="n">
        <v>1</v>
      </c>
      <c r="H156" s="226" t="str">
        <f aca="false">IF($A156="","",IF(LEFT($A156,1)=H$9,$F156,""))</f>
        <v/>
      </c>
      <c r="I156" s="226" t="str">
        <f aca="false">IF($A156="","",IF(LEFT($A156,1)=I$9,$F156,""))</f>
        <v/>
      </c>
      <c r="J156" s="226" t="str">
        <f aca="false">IF($A156="","",IF(LEFT($A156,1)=J$9,$F156,""))</f>
        <v/>
      </c>
      <c r="K156" s="226" t="str">
        <f aca="false">IF($A156="","",IF(LEFT($A156,1)=K$9,$F156,""))</f>
        <v/>
      </c>
      <c r="L156" s="226" t="str">
        <f aca="false">IF($A156="","",IF(LEFT($A156,1)=L$9,$F156,""))</f>
        <v/>
      </c>
      <c r="M156" s="226" t="str">
        <f aca="false">IF($A156="","",IF(LEFT($A156,1)=M$9,$F156,""))</f>
        <v/>
      </c>
      <c r="N156" s="226" t="str">
        <f aca="false">IF($A156="","",IF(LEFT($A156,1)=N$9,$F156,""))</f>
        <v/>
      </c>
      <c r="O156" s="0"/>
    </row>
    <row r="157" customFormat="false" ht="12.75" hidden="false" customHeight="false" outlineLevel="0" collapsed="false">
      <c r="A157" s="219" t="str">
        <f aca="false">Results!G39</f>
        <v>100 metres</v>
      </c>
      <c r="C157" s="237" t="str">
        <f aca="false">CONCATENATE("Mens ",P157)</f>
        <v>Mens 100 metres B</v>
      </c>
      <c r="E157" s="243"/>
      <c r="H157" s="0"/>
      <c r="I157" s="0"/>
      <c r="J157" s="0"/>
      <c r="K157" s="0"/>
      <c r="L157" s="0"/>
      <c r="M157" s="0"/>
      <c r="N157" s="0"/>
      <c r="O157" s="0"/>
      <c r="P157" s="0" t="str">
        <f aca="false">CONCATENATE(A157," B")</f>
        <v>100 metres B</v>
      </c>
    </row>
    <row r="158" customFormat="false" ht="12.75" hidden="false" customHeight="false" outlineLevel="0" collapsed="false">
      <c r="A158" s="238" t="str">
        <f aca="false">Results!J40</f>
        <v>WW</v>
      </c>
      <c r="B158" s="239" t="n">
        <v>1</v>
      </c>
      <c r="C158" s="240" t="str">
        <f aca="false">IF(A158=0,"",INDEX('Team Declaration'!$C$6:$BI$17,MATCH(A157,'Team Declaration'!$B$6:$B$17,0),MATCH(A158,'Team Declaration'!$C$4:$BI$4,0)))</f>
        <v>Kevin Craven</v>
      </c>
      <c r="D158" s="240" t="str">
        <f aca="false">IF(A158=0,"",INDEX('Team Declaration'!$C$3:$BI$17,1,MATCH(LEFT(A158,1),'Team Declaration'!$C$4:$BI$4,0)))</f>
        <v>Worthing &amp; Steyning</v>
      </c>
      <c r="E158" s="242" t="n">
        <f aca="false">Results!K40</f>
        <v>13</v>
      </c>
      <c r="F158" s="239" t="n">
        <v>6</v>
      </c>
      <c r="H158" s="226" t="str">
        <f aca="false">IF($A158="","",IF(LEFT($A158,1)=H$9,$F158,""))</f>
        <v/>
      </c>
      <c r="I158" s="226" t="str">
        <f aca="false">IF($A158="","",IF(LEFT($A158,1)=I$9,$F158,""))</f>
        <v/>
      </c>
      <c r="J158" s="226" t="str">
        <f aca="false">IF($A158="","",IF(LEFT($A158,1)=J$9,$F158,""))</f>
        <v/>
      </c>
      <c r="K158" s="226" t="str">
        <f aca="false">IF($A158="","",IF(LEFT($A158,1)=K$9,$F158,""))</f>
        <v/>
      </c>
      <c r="L158" s="226" t="str">
        <f aca="false">IF($A158="","",IF(LEFT($A158,1)=L$9,$F158,""))</f>
        <v/>
      </c>
      <c r="M158" s="226" t="str">
        <f aca="false">IF($A158="","",IF(LEFT($A158,1)=M$9,$F158,""))</f>
        <v/>
      </c>
      <c r="N158" s="226" t="n">
        <f aca="false">IF($A158="","",IF(LEFT($A158,1)=N$9,$F158,""))</f>
        <v>6</v>
      </c>
      <c r="O158" s="0"/>
    </row>
    <row r="159" customFormat="false" ht="12.75" hidden="false" customHeight="false" outlineLevel="0" collapsed="false">
      <c r="A159" s="238" t="str">
        <f aca="false">Results!J41</f>
        <v>EE</v>
      </c>
      <c r="B159" s="239" t="n">
        <v>2</v>
      </c>
      <c r="C159" s="240" t="str">
        <f aca="false">IF(A159=0,"",INDEX('Team Declaration'!$C$6:$BI$17,MATCH(A157,'Team Declaration'!$B$6:$B$17,0),MATCH(A159,'Team Declaration'!$C$4:$BI$4,0)))</f>
        <v>Alan Rolfe</v>
      </c>
      <c r="D159" s="240" t="str">
        <f aca="false">IF(A159=0,"",INDEX('Team Declaration'!$C$3:$BI$17,1,MATCH(LEFT(A159,1),'Team Declaration'!$C$4:$BI$4,0)))</f>
        <v>Eastbourne Rovers AC</v>
      </c>
      <c r="E159" s="242" t="n">
        <f aca="false">Results!K41</f>
        <v>13.4</v>
      </c>
      <c r="F159" s="239" t="n">
        <v>5</v>
      </c>
      <c r="H159" s="226" t="str">
        <f aca="false">IF($A159="","",IF(LEFT($A159,1)=H$9,$F159,""))</f>
        <v/>
      </c>
      <c r="I159" s="226" t="str">
        <f aca="false">IF($A159="","",IF(LEFT($A159,1)=I$9,$F159,""))</f>
        <v/>
      </c>
      <c r="J159" s="226" t="str">
        <f aca="false">IF($A159="","",IF(LEFT($A159,1)=J$9,$F159,""))</f>
        <v/>
      </c>
      <c r="K159" s="226" t="n">
        <f aca="false">IF($A159="","",IF(LEFT($A159,1)=K$9,$F159,""))</f>
        <v>5</v>
      </c>
      <c r="L159" s="226" t="str">
        <f aca="false">IF($A159="","",IF(LEFT($A159,1)=L$9,$F159,""))</f>
        <v/>
      </c>
      <c r="M159" s="226" t="str">
        <f aca="false">IF($A159="","",IF(LEFT($A159,1)=M$9,$F159,""))</f>
        <v/>
      </c>
      <c r="N159" s="226" t="str">
        <f aca="false">IF($A159="","",IF(LEFT($A159,1)=N$9,$F159,""))</f>
        <v/>
      </c>
      <c r="O159" s="0"/>
    </row>
    <row r="160" customFormat="false" ht="12.75" hidden="false" customHeight="false" outlineLevel="0" collapsed="false">
      <c r="A160" s="238" t="str">
        <f aca="false">Results!J42</f>
        <v>GG</v>
      </c>
      <c r="B160" s="239" t="n">
        <v>3</v>
      </c>
      <c r="C160" s="240" t="str">
        <f aca="false">IF(A160=0,"",INDEX('Team Declaration'!$C$6:$BI$17,MATCH(A157,'Team Declaration'!$B$6:$B$17,0),MATCH(A160,'Team Declaration'!$C$4:$BI$4,0)))</f>
        <v>Mark Cage</v>
      </c>
      <c r="D160" s="240" t="str">
        <f aca="false">IF(A160=0,"",INDEX('Team Declaration'!$C$3:$BI$17,1,MATCH(LEFT(A160,1),'Team Declaration'!$C$4:$BI$4,0)))</f>
        <v>Haywards Heath &amp; Lewes</v>
      </c>
      <c r="E160" s="242" t="n">
        <f aca="false">Results!K42</f>
        <v>14.3</v>
      </c>
      <c r="F160" s="239" t="n">
        <v>4</v>
      </c>
      <c r="H160" s="226" t="str">
        <f aca="false">IF($A160="","",IF(LEFT($A160,1)=H$9,$F160,""))</f>
        <v/>
      </c>
      <c r="I160" s="226" t="str">
        <f aca="false">IF($A160="","",IF(LEFT($A160,1)=I$9,$F160,""))</f>
        <v/>
      </c>
      <c r="J160" s="226" t="str">
        <f aca="false">IF($A160="","",IF(LEFT($A160,1)=J$9,$F160,""))</f>
        <v/>
      </c>
      <c r="K160" s="226" t="str">
        <f aca="false">IF($A160="","",IF(LEFT($A160,1)=K$9,$F160,""))</f>
        <v/>
      </c>
      <c r="L160" s="226" t="str">
        <f aca="false">IF($A160="","",IF(LEFT($A160,1)=L$9,$F160,""))</f>
        <v/>
      </c>
      <c r="M160" s="226" t="n">
        <f aca="false">IF($A160="","",IF(LEFT($A160,1)=M$9,$F160,""))</f>
        <v>4</v>
      </c>
      <c r="N160" s="226" t="str">
        <f aca="false">IF($A160="","",IF(LEFT($A160,1)=N$9,$F160,""))</f>
        <v/>
      </c>
      <c r="O160" s="0"/>
    </row>
    <row r="161" customFormat="false" ht="12.75" hidden="false" customHeight="false" outlineLevel="0" collapsed="false">
      <c r="A161" s="238" t="str">
        <f aca="false">Results!J43</f>
        <v>BB</v>
      </c>
      <c r="B161" s="239" t="n">
        <v>4</v>
      </c>
      <c r="C161" s="240" t="str">
        <f aca="false">IF(A161=0,"",INDEX('Team Declaration'!$C$6:$BI$17,MATCH(A157,'Team Declaration'!$B$6:$B$17,0),MATCH(A161,'Team Declaration'!$C$4:$BI$4,0)))</f>
        <v>Mike Ellis-Martin</v>
      </c>
      <c r="D161" s="240" t="str">
        <f aca="false">IF(A161=0,"",INDEX('Team Declaration'!$C$3:$BI$17,1,MATCH(LEFT(A161,1),'Team Declaration'!$C$4:$BI$4,0)))</f>
        <v>Brighton &amp; Hove AC</v>
      </c>
      <c r="E161" s="242" t="n">
        <f aca="false">Results!K43</f>
        <v>16.9</v>
      </c>
      <c r="F161" s="239" t="n">
        <v>3</v>
      </c>
      <c r="H161" s="226" t="str">
        <f aca="false">IF($A161="","",IF(LEFT($A161,1)=H$9,$F161,""))</f>
        <v/>
      </c>
      <c r="I161" s="226" t="n">
        <f aca="false">IF($A161="","",IF(LEFT($A161,1)=I$9,$F161,""))</f>
        <v>3</v>
      </c>
      <c r="J161" s="226" t="str">
        <f aca="false">IF($A161="","",IF(LEFT($A161,1)=J$9,$F161,""))</f>
        <v/>
      </c>
      <c r="K161" s="226" t="str">
        <f aca="false">IF($A161="","",IF(LEFT($A161,1)=K$9,$F161,""))</f>
        <v/>
      </c>
      <c r="L161" s="226" t="str">
        <f aca="false">IF($A161="","",IF(LEFT($A161,1)=L$9,$F161,""))</f>
        <v/>
      </c>
      <c r="M161" s="226" t="str">
        <f aca="false">IF($A161="","",IF(LEFT($A161,1)=M$9,$F161,""))</f>
        <v/>
      </c>
      <c r="N161" s="226" t="str">
        <f aca="false">IF($A161="","",IF(LEFT($A161,1)=N$9,$F161,""))</f>
        <v/>
      </c>
      <c r="O161" s="0"/>
    </row>
    <row r="162" customFormat="false" ht="12.75" hidden="false" customHeight="false" outlineLevel="0" collapsed="false">
      <c r="A162" s="238" t="n">
        <f aca="false">Results!J44</f>
        <v>0</v>
      </c>
      <c r="B162" s="239" t="n">
        <v>5</v>
      </c>
      <c r="C162" s="240" t="str">
        <f aca="false">IF(A162=0,"",INDEX('Team Declaration'!$C$6:$BI$17,MATCH(A157,'Team Declaration'!$B$6:$B$17,0),MATCH(A162,'Team Declaration'!$C$4:$BI$4,0)))</f>
        <v/>
      </c>
      <c r="D162" s="240" t="str">
        <f aca="false">IF(A162=0,"",INDEX('Team Declaration'!$C$3:$BI$17,1,MATCH(LEFT(A162,1),'Team Declaration'!$C$4:$BI$4,0)))</f>
        <v/>
      </c>
      <c r="E162" s="242" t="n">
        <f aca="false">Results!K44</f>
        <v>0</v>
      </c>
      <c r="F162" s="239" t="n">
        <v>2</v>
      </c>
      <c r="H162" s="226" t="str">
        <f aca="false">IF($A162="","",IF(LEFT($A162,1)=H$9,$F162,""))</f>
        <v/>
      </c>
      <c r="I162" s="226" t="str">
        <f aca="false">IF($A162="","",IF(LEFT($A162,1)=I$9,$F162,""))</f>
        <v/>
      </c>
      <c r="J162" s="226" t="str">
        <f aca="false">IF($A162="","",IF(LEFT($A162,1)=J$9,$F162,""))</f>
        <v/>
      </c>
      <c r="K162" s="226" t="str">
        <f aca="false">IF($A162="","",IF(LEFT($A162,1)=K$9,$F162,""))</f>
        <v/>
      </c>
      <c r="L162" s="226" t="str">
        <f aca="false">IF($A162="","",IF(LEFT($A162,1)=L$9,$F162,""))</f>
        <v/>
      </c>
      <c r="M162" s="226" t="str">
        <f aca="false">IF($A162="","",IF(LEFT($A162,1)=M$9,$F162,""))</f>
        <v/>
      </c>
      <c r="N162" s="226" t="str">
        <f aca="false">IF($A162="","",IF(LEFT($A162,1)=N$9,$F162,""))</f>
        <v/>
      </c>
      <c r="O162" s="0"/>
    </row>
    <row r="163" customFormat="false" ht="12.75" hidden="false" customHeight="false" outlineLevel="0" collapsed="false">
      <c r="A163" s="238" t="n">
        <f aca="false">Results!J45</f>
        <v>0</v>
      </c>
      <c r="B163" s="239" t="n">
        <v>6</v>
      </c>
      <c r="C163" s="240" t="str">
        <f aca="false">IF(A163=0,"",INDEX('Team Declaration'!$C$6:$BI$17,MATCH(A157,'Team Declaration'!$B$6:$B$17,0),MATCH(A163,'Team Declaration'!$C$4:$BI$4,0)))</f>
        <v/>
      </c>
      <c r="D163" s="240" t="str">
        <f aca="false">IF(A163=0,"",INDEX('Team Declaration'!$C$3:$BI$17,1,MATCH(LEFT(A163,1),'Team Declaration'!$C$4:$BI$4,0)))</f>
        <v/>
      </c>
      <c r="E163" s="242" t="n">
        <f aca="false">Results!K45</f>
        <v>0</v>
      </c>
      <c r="F163" s="239" t="n">
        <v>1</v>
      </c>
      <c r="H163" s="226" t="str">
        <f aca="false">IF($A163="","",IF(LEFT($A163,1)=H$9,$F163,""))</f>
        <v/>
      </c>
      <c r="I163" s="226" t="str">
        <f aca="false">IF($A163="","",IF(LEFT($A163,1)=I$9,$F163,""))</f>
        <v/>
      </c>
      <c r="J163" s="226" t="str">
        <f aca="false">IF($A163="","",IF(LEFT($A163,1)=J$9,$F163,""))</f>
        <v/>
      </c>
      <c r="K163" s="226" t="str">
        <f aca="false">IF($A163="","",IF(LEFT($A163,1)=K$9,$F163,""))</f>
        <v/>
      </c>
      <c r="L163" s="226" t="str">
        <f aca="false">IF($A163="","",IF(LEFT($A163,1)=L$9,$F163,""))</f>
        <v/>
      </c>
      <c r="M163" s="226" t="str">
        <f aca="false">IF($A163="","",IF(LEFT($A163,1)=M$9,$F163,""))</f>
        <v/>
      </c>
      <c r="N163" s="226" t="str">
        <f aca="false">IF($A163="","",IF(LEFT($A163,1)=N$9,$F163,""))</f>
        <v/>
      </c>
      <c r="O163" s="0"/>
    </row>
    <row r="164" customFormat="false" ht="12.75" hidden="false" customHeight="false" outlineLevel="0" collapsed="false">
      <c r="A164" s="219" t="str">
        <f aca="false">Results!A46</f>
        <v>100 metres</v>
      </c>
      <c r="C164" s="237" t="str">
        <f aca="false">CONCATENATE("Mens ",P164)</f>
        <v>Mens 100 metres 50+</v>
      </c>
      <c r="E164" s="243"/>
      <c r="H164" s="0"/>
      <c r="I164" s="0"/>
      <c r="J164" s="0"/>
      <c r="K164" s="0"/>
      <c r="L164" s="0"/>
      <c r="M164" s="0"/>
      <c r="N164" s="0"/>
      <c r="O164" s="0"/>
      <c r="P164" s="0" t="str">
        <f aca="false">CONCATENATE(A164," 50+")</f>
        <v>100 metres 50+</v>
      </c>
    </row>
    <row r="165" customFormat="false" ht="12.75" hidden="false" customHeight="false" outlineLevel="0" collapsed="false">
      <c r="A165" s="238" t="n">
        <f aca="false">Results!D47</f>
        <v>17</v>
      </c>
      <c r="B165" s="239" t="n">
        <v>1</v>
      </c>
      <c r="C165" s="240" t="n">
        <f aca="false">IF(A165=0,"",INDEX('Team Declaration'!$C$6:$BI$17,MATCH(A164,'Team Declaration'!$B$6:$B$17,0),MATCH(A165,'Team Declaration'!$C$4:$BI$4,0)))</f>
        <v>0</v>
      </c>
      <c r="D165" s="240" t="str">
        <f aca="false">IF(A165=0,"",INDEX('Team Declaration'!$C$3:$BI$17,1,MATCH(A165,'Team Declaration'!$C$4:$BI$4,0)-4))</f>
        <v>Haywards Heath &amp; Lewes</v>
      </c>
      <c r="E165" s="242" t="n">
        <f aca="false">Results!E47</f>
        <v>13.1</v>
      </c>
      <c r="F165" s="239" t="n">
        <v>6</v>
      </c>
      <c r="H165" s="226" t="str">
        <f aca="false">IF($A165="","",IF($A165=H$11,$F165,""))</f>
        <v/>
      </c>
      <c r="I165" s="226" t="str">
        <f aca="false">IF($A165="","",IF($A165=I$11,$F165,""))</f>
        <v/>
      </c>
      <c r="J165" s="226" t="str">
        <f aca="false">IF($A165="","",IF($A165=J$11,$F165,""))</f>
        <v/>
      </c>
      <c r="K165" s="226" t="str">
        <f aca="false">IF($A165="","",IF($A165=K$11,$F165,""))</f>
        <v/>
      </c>
      <c r="L165" s="226" t="str">
        <f aca="false">IF($A165="","",IF($A165=L$11,$F165,""))</f>
        <v/>
      </c>
      <c r="M165" s="226" t="n">
        <f aca="false">IF($A165="","",IF($A165=M$11,$F165,""))</f>
        <v>6</v>
      </c>
      <c r="N165" s="226" t="str">
        <f aca="false">IF($A165="","",IF($A165=N$11,$F165,""))</f>
        <v/>
      </c>
      <c r="O165" s="0"/>
    </row>
    <row r="166" customFormat="false" ht="12.75" hidden="false" customHeight="false" outlineLevel="0" collapsed="false">
      <c r="A166" s="238" t="n">
        <f aca="false">Results!D48</f>
        <v>14</v>
      </c>
      <c r="B166" s="239" t="n">
        <v>2</v>
      </c>
      <c r="C166" s="240" t="str">
        <f aca="false">IF(A166=0,"",INDEX('Team Declaration'!$C$6:$BI$17,MATCH(A164,'Team Declaration'!$B$6:$B$17,0),MATCH(A166,'Team Declaration'!$C$4:$BI$4,0)))</f>
        <v>Brian Slaughter</v>
      </c>
      <c r="D166" s="240" t="str">
        <f aca="false">IF(A166=0,"",INDEX('Team Declaration'!$C$3:$BI$17,1,MATCH(A166,'Team Declaration'!$C$4:$BI$4,0)-4))</f>
        <v>Eastbourne Rovers AC</v>
      </c>
      <c r="E166" s="242" t="n">
        <f aca="false">Results!E48</f>
        <v>13.5</v>
      </c>
      <c r="F166" s="239" t="n">
        <v>5</v>
      </c>
      <c r="H166" s="226" t="str">
        <f aca="false">IF($A166="","",IF($A166=H$11,$F166,""))</f>
        <v/>
      </c>
      <c r="I166" s="226" t="str">
        <f aca="false">IF($A166="","",IF($A166=I$11,$F166,""))</f>
        <v/>
      </c>
      <c r="J166" s="226" t="str">
        <f aca="false">IF($A166="","",IF($A166=J$11,$F166,""))</f>
        <v/>
      </c>
      <c r="K166" s="226" t="n">
        <f aca="false">IF($A166="","",IF($A166=K$11,$F166,""))</f>
        <v>5</v>
      </c>
      <c r="L166" s="226" t="str">
        <f aca="false">IF($A166="","",IF($A166=L$11,$F166,""))</f>
        <v/>
      </c>
      <c r="M166" s="226" t="str">
        <f aca="false">IF($A166="","",IF($A166=M$11,$F166,""))</f>
        <v/>
      </c>
      <c r="N166" s="226" t="str">
        <f aca="false">IF($A166="","",IF($A166=N$11,$F166,""))</f>
        <v/>
      </c>
      <c r="O166" s="0"/>
    </row>
    <row r="167" customFormat="false" ht="12.75" hidden="false" customHeight="false" outlineLevel="0" collapsed="false">
      <c r="A167" s="238" t="n">
        <f aca="false">Results!D49</f>
        <v>11</v>
      </c>
      <c r="B167" s="239" t="n">
        <v>3</v>
      </c>
      <c r="C167" s="240" t="str">
        <f aca="false">IF(A167=0,"",INDEX('Team Declaration'!$C$6:$BI$17,MATCH(A164,'Team Declaration'!$B$6:$B$17,0),MATCH(A167,'Team Declaration'!$C$4:$BI$4,0)))</f>
        <v>Mark Halls</v>
      </c>
      <c r="D167" s="240" t="str">
        <f aca="false">IF(A167=0,"",INDEX('Team Declaration'!$C$3:$BI$17,1,MATCH(A167,'Team Declaration'!$C$4:$BI$4,0)-4))</f>
        <v>Brighton &amp; Hove AC</v>
      </c>
      <c r="E167" s="242" t="n">
        <f aca="false">Results!E49</f>
        <v>15.6</v>
      </c>
      <c r="F167" s="239" t="n">
        <v>4</v>
      </c>
      <c r="H167" s="226" t="str">
        <f aca="false">IF($A167="","",IF($A167=H$11,$F167,""))</f>
        <v/>
      </c>
      <c r="I167" s="226" t="n">
        <f aca="false">IF($A167="","",IF($A167=I$11,$F167,""))</f>
        <v>4</v>
      </c>
      <c r="J167" s="226" t="str">
        <f aca="false">IF($A167="","",IF($A167=J$11,$F167,""))</f>
        <v/>
      </c>
      <c r="K167" s="226" t="str">
        <f aca="false">IF($A167="","",IF($A167=K$11,$F167,""))</f>
        <v/>
      </c>
      <c r="L167" s="226" t="str">
        <f aca="false">IF($A167="","",IF($A167=L$11,$F167,""))</f>
        <v/>
      </c>
      <c r="M167" s="226" t="str">
        <f aca="false">IF($A167="","",IF($A167=M$11,$F167,""))</f>
        <v/>
      </c>
      <c r="N167" s="226" t="str">
        <f aca="false">IF($A167="","",IF($A167=N$11,$F167,""))</f>
        <v/>
      </c>
      <c r="O167" s="0"/>
    </row>
    <row r="168" customFormat="false" ht="12.75" hidden="false" customHeight="false" outlineLevel="0" collapsed="false">
      <c r="A168" s="238" t="n">
        <f aca="false">Results!D50</f>
        <v>10</v>
      </c>
      <c r="B168" s="239" t="n">
        <v>4</v>
      </c>
      <c r="C168" s="240" t="str">
        <f aca="false">IF(A168=0,"",INDEX('Team Declaration'!$C$6:$BI$17,MATCH(A164,'Team Declaration'!$B$6:$B$17,0),MATCH(A168,'Team Declaration'!$C$4:$BI$4,0)))</f>
        <v>Shawn Buck</v>
      </c>
      <c r="D168" s="240" t="str">
        <f aca="false">IF(A168=0,"",INDEX('Team Declaration'!$C$3:$BI$17,1,MATCH(A168,'Team Declaration'!$C$4:$BI$4,0)-4))</f>
        <v>Arena 80</v>
      </c>
      <c r="E168" s="242" t="n">
        <f aca="false">Results!E50</f>
        <v>15.9</v>
      </c>
      <c r="F168" s="239" t="n">
        <v>3</v>
      </c>
      <c r="H168" s="226" t="n">
        <f aca="false">IF($A168="","",IF($A168=H$11,$F168,""))</f>
        <v>3</v>
      </c>
      <c r="I168" s="226" t="str">
        <f aca="false">IF($A168="","",IF($A168=I$11,$F168,""))</f>
        <v/>
      </c>
      <c r="J168" s="226" t="str">
        <f aca="false">IF($A168="","",IF($A168=J$11,$F168,""))</f>
        <v/>
      </c>
      <c r="K168" s="226" t="str">
        <f aca="false">IF($A168="","",IF($A168=K$11,$F168,""))</f>
        <v/>
      </c>
      <c r="L168" s="226" t="str">
        <f aca="false">IF($A168="","",IF($A168=L$11,$F168,""))</f>
        <v/>
      </c>
      <c r="M168" s="226" t="str">
        <f aca="false">IF($A168="","",IF($A168=M$11,$F168,""))</f>
        <v/>
      </c>
      <c r="N168" s="226" t="str">
        <f aca="false">IF($A168="","",IF($A168=N$11,$F168,""))</f>
        <v/>
      </c>
      <c r="O168" s="0"/>
    </row>
    <row r="169" customFormat="false" ht="12.75" hidden="false" customHeight="false" outlineLevel="0" collapsed="false">
      <c r="A169" s="238" t="n">
        <f aca="false">Results!D51</f>
        <v>0</v>
      </c>
      <c r="B169" s="239" t="n">
        <v>5</v>
      </c>
      <c r="C169" s="240" t="str">
        <f aca="false">IF(A169=0,"",INDEX('Team Declaration'!$C$6:$BI$17,MATCH(A164,'Team Declaration'!$B$6:$B$17,0),MATCH(A169,'Team Declaration'!$C$4:$BI$4,0)))</f>
        <v/>
      </c>
      <c r="D169" s="240" t="str">
        <f aca="false">IF(A169=0,"",INDEX('Team Declaration'!$C$3:$BI$17,1,MATCH(A169,'Team Declaration'!$C$4:$BI$4,0)-4))</f>
        <v/>
      </c>
      <c r="E169" s="242" t="n">
        <f aca="false">Results!E51</f>
        <v>0</v>
      </c>
      <c r="F169" s="239" t="n">
        <v>2</v>
      </c>
      <c r="H169" s="226" t="str">
        <f aca="false">IF($A169="","",IF($A169=H$11,$F169,""))</f>
        <v/>
      </c>
      <c r="I169" s="226" t="str">
        <f aca="false">IF($A169="","",IF($A169=I$11,$F169,""))</f>
        <v/>
      </c>
      <c r="J169" s="226" t="str">
        <f aca="false">IF($A169="","",IF($A169=J$11,$F169,""))</f>
        <v/>
      </c>
      <c r="K169" s="226" t="str">
        <f aca="false">IF($A169="","",IF($A169=K$11,$F169,""))</f>
        <v/>
      </c>
      <c r="L169" s="226" t="str">
        <f aca="false">IF($A169="","",IF($A169=L$11,$F169,""))</f>
        <v/>
      </c>
      <c r="M169" s="226" t="str">
        <f aca="false">IF($A169="","",IF($A169=M$11,$F169,""))</f>
        <v/>
      </c>
      <c r="N169" s="226" t="str">
        <f aca="false">IF($A169="","",IF($A169=N$11,$F169,""))</f>
        <v/>
      </c>
      <c r="O169" s="0"/>
    </row>
    <row r="170" customFormat="false" ht="12.75" hidden="false" customHeight="false" outlineLevel="0" collapsed="false">
      <c r="A170" s="238" t="n">
        <f aca="false">Results!D52</f>
        <v>0</v>
      </c>
      <c r="B170" s="239" t="n">
        <v>6</v>
      </c>
      <c r="C170" s="240" t="str">
        <f aca="false">IF(A170=0,"",INDEX('Team Declaration'!$C$6:$BI$17,MATCH(A164,'Team Declaration'!$B$6:$B$17,0),MATCH(A170,'Team Declaration'!$C$4:$BI$4,0)))</f>
        <v/>
      </c>
      <c r="D170" s="240" t="str">
        <f aca="false">IF(A170=0,"",INDEX('Team Declaration'!$C$3:$BI$17,1,MATCH(A170,'Team Declaration'!$C$4:$BI$4,0)-4))</f>
        <v/>
      </c>
      <c r="E170" s="242" t="n">
        <f aca="false">Results!E52</f>
        <v>0</v>
      </c>
      <c r="F170" s="239" t="n">
        <v>1</v>
      </c>
      <c r="H170" s="226" t="str">
        <f aca="false">IF($A170="","",IF($A170=H$11,$F170,""))</f>
        <v/>
      </c>
      <c r="I170" s="226" t="str">
        <f aca="false">IF($A170="","",IF($A170=I$11,$F170,""))</f>
        <v/>
      </c>
      <c r="J170" s="226" t="str">
        <f aca="false">IF($A170="","",IF($A170=J$11,$F170,""))</f>
        <v/>
      </c>
      <c r="K170" s="226" t="str">
        <f aca="false">IF($A170="","",IF($A170=K$11,$F170,""))</f>
        <v/>
      </c>
      <c r="L170" s="226" t="str">
        <f aca="false">IF($A170="","",IF($A170=L$11,$F170,""))</f>
        <v/>
      </c>
      <c r="M170" s="226" t="str">
        <f aca="false">IF($A170="","",IF($A170=M$11,$F170,""))</f>
        <v/>
      </c>
      <c r="N170" s="226" t="str">
        <f aca="false">IF($A170="","",IF($A170=N$11,$F170,""))</f>
        <v/>
      </c>
      <c r="O170" s="0"/>
    </row>
    <row r="171" customFormat="false" ht="12.75" hidden="false" customHeight="false" outlineLevel="0" collapsed="false">
      <c r="A171" s="219" t="str">
        <f aca="false">Results!G46</f>
        <v>100 metres</v>
      </c>
      <c r="C171" s="237" t="str">
        <f aca="false">CONCATENATE("Mens ",P171)</f>
        <v>Mens 100 metres 60+</v>
      </c>
      <c r="E171" s="243"/>
      <c r="H171" s="0"/>
      <c r="I171" s="0"/>
      <c r="J171" s="0"/>
      <c r="K171" s="0"/>
      <c r="L171" s="0"/>
      <c r="M171" s="0"/>
      <c r="N171" s="0"/>
      <c r="O171" s="0"/>
      <c r="P171" s="0" t="str">
        <f aca="false">CONCATENATE(A171," 60+")</f>
        <v>100 metres 60+</v>
      </c>
    </row>
    <row r="172" customFormat="false" ht="12.75" hidden="false" customHeight="false" outlineLevel="0" collapsed="false">
      <c r="A172" s="238" t="n">
        <f aca="false">Results!J47</f>
        <v>1</v>
      </c>
      <c r="B172" s="239" t="n">
        <v>1</v>
      </c>
      <c r="C172" s="240" t="str">
        <f aca="false">IF(A172=0,"",INDEX('Team Declaration'!$C$6:$BI$17,MATCH(A171,'Team Declaration'!$B$6:$B$17,0),MATCH(A172,'Team Declaration'!$C$4:$BI$4,0)))</f>
        <v>David Spencer</v>
      </c>
      <c r="D172" s="240" t="str">
        <f aca="false">IF(A172=0,"",INDEX('Team Declaration'!$C$3:$BI$17,1,MATCH(A172,'Team Declaration'!$C$4:$BI$4,0)-6))</f>
        <v>Brighton &amp; Hove AC</v>
      </c>
      <c r="E172" s="242" t="n">
        <f aca="false">Results!K47</f>
        <v>14.3</v>
      </c>
      <c r="F172" s="239" t="n">
        <v>6</v>
      </c>
      <c r="H172" s="226" t="str">
        <f aca="false">IF($A172="","",IF($A172=H$12,$F172,""))</f>
        <v/>
      </c>
      <c r="I172" s="226" t="n">
        <f aca="false">IF($A172="","",IF($A172=I$12,$F172,""))</f>
        <v>6</v>
      </c>
      <c r="J172" s="226" t="str">
        <f aca="false">IF($A172="","",IF($A172=J$12,$F172,""))</f>
        <v/>
      </c>
      <c r="K172" s="226" t="str">
        <f aca="false">IF($A172="","",IF($A172=K$12,$F172,""))</f>
        <v/>
      </c>
      <c r="L172" s="226" t="str">
        <f aca="false">IF($A172="","",IF($A172=L$12,$F172,""))</f>
        <v/>
      </c>
      <c r="M172" s="226" t="str">
        <f aca="false">IF($A172="","",IF($A172=M$12,$F172,""))</f>
        <v/>
      </c>
      <c r="N172" s="226" t="str">
        <f aca="false">IF($A172="","",IF($A172=N$12,$F172,""))</f>
        <v/>
      </c>
      <c r="O172" s="0"/>
      <c r="R172" s="0" t="n">
        <f aca="false">MATCH(A172,'Team Declaration'!$C$4:$BI$4,0)</f>
        <v>15</v>
      </c>
    </row>
    <row r="173" customFormat="false" ht="12.75" hidden="false" customHeight="false" outlineLevel="0" collapsed="false">
      <c r="A173" s="238" t="n">
        <f aca="false">Results!J48</f>
        <v>4</v>
      </c>
      <c r="B173" s="239" t="n">
        <v>2</v>
      </c>
      <c r="C173" s="240" t="str">
        <f aca="false">IF(A173=0,"",INDEX('Team Declaration'!$C$6:$BI$17,MATCH(A171,'Team Declaration'!$B$6:$B$17,0),MATCH(A173,'Team Declaration'!$C$4:$BI$4,0)))</f>
        <v>Pete Morgan</v>
      </c>
      <c r="D173" s="240" t="str">
        <f aca="false">IF(A173=0,"",INDEX('Team Declaration'!$C$3:$BI$17,1,MATCH(A173,'Team Declaration'!$C$4:$BI$4,0)-6))</f>
        <v>Eastbourne Rovers AC</v>
      </c>
      <c r="E173" s="242" t="n">
        <f aca="false">Results!K48</f>
        <v>15.6</v>
      </c>
      <c r="F173" s="239" t="n">
        <v>5</v>
      </c>
      <c r="H173" s="226" t="str">
        <f aca="false">IF($A173="","",IF($A173=H$12,$F173,""))</f>
        <v/>
      </c>
      <c r="I173" s="226" t="str">
        <f aca="false">IF($A173="","",IF($A173=I$12,$F173,""))</f>
        <v/>
      </c>
      <c r="J173" s="226" t="str">
        <f aca="false">IF($A173="","",IF($A173=J$12,$F173,""))</f>
        <v/>
      </c>
      <c r="K173" s="226" t="n">
        <f aca="false">IF($A173="","",IF($A173=K$12,$F173,""))</f>
        <v>5</v>
      </c>
      <c r="L173" s="226" t="str">
        <f aca="false">IF($A173="","",IF($A173=L$12,$F173,""))</f>
        <v/>
      </c>
      <c r="M173" s="226" t="str">
        <f aca="false">IF($A173="","",IF($A173=M$12,$F173,""))</f>
        <v/>
      </c>
      <c r="N173" s="226" t="str">
        <f aca="false">IF($A173="","",IF($A173=N$12,$F173,""))</f>
        <v/>
      </c>
      <c r="O173" s="0"/>
    </row>
    <row r="174" customFormat="false" ht="12.75" hidden="false" customHeight="false" outlineLevel="0" collapsed="false">
      <c r="A174" s="238" t="n">
        <f aca="false">Results!J49</f>
        <v>8</v>
      </c>
      <c r="B174" s="239" t="n">
        <v>3</v>
      </c>
      <c r="C174" s="240" t="str">
        <f aca="false">IF(A174=0,"",INDEX('Team Declaration'!$C$6:$BI$17,MATCH(A171,'Team Declaration'!$B$6:$B$17,0),MATCH(A174,'Team Declaration'!$C$4:$BI$4,0)))</f>
        <v>Paul Gasson</v>
      </c>
      <c r="D174" s="240" t="str">
        <f aca="false">IF(A174=0,"",INDEX('Team Declaration'!$C$3:$BI$17,1,MATCH(A174,'Team Declaration'!$C$4:$BI$4,0)-6))</f>
        <v>Arena 80</v>
      </c>
      <c r="E174" s="242" t="n">
        <f aca="false">Results!K49</f>
        <v>15.9</v>
      </c>
      <c r="F174" s="239" t="n">
        <v>4</v>
      </c>
      <c r="H174" s="226" t="n">
        <f aca="false">IF($A174="","",IF($A174=H$12,$F174,""))</f>
        <v>4</v>
      </c>
      <c r="I174" s="226" t="str">
        <f aca="false">IF($A174="","",IF($A174=I$12,$F174,""))</f>
        <v/>
      </c>
      <c r="J174" s="226" t="str">
        <f aca="false">IF($A174="","",IF($A174=J$12,$F174,""))</f>
        <v/>
      </c>
      <c r="K174" s="226" t="str">
        <f aca="false">IF($A174="","",IF($A174=K$12,$F174,""))</f>
        <v/>
      </c>
      <c r="L174" s="226" t="str">
        <f aca="false">IF($A174="","",IF($A174=L$12,$F174,""))</f>
        <v/>
      </c>
      <c r="M174" s="226" t="str">
        <f aca="false">IF($A174="","",IF($A174=M$12,$F174,""))</f>
        <v/>
      </c>
      <c r="N174" s="226" t="str">
        <f aca="false">IF($A174="","",IF($A174=N$12,$F174,""))</f>
        <v/>
      </c>
      <c r="O174" s="0"/>
    </row>
    <row r="175" customFormat="false" ht="12.75" hidden="false" customHeight="false" outlineLevel="0" collapsed="false">
      <c r="A175" s="238" t="n">
        <f aca="false">Results!J50</f>
        <v>7</v>
      </c>
      <c r="B175" s="239" t="n">
        <v>4</v>
      </c>
      <c r="C175" s="240" t="str">
        <f aca="false">IF(A175=0,"",INDEX('Team Declaration'!$C$6:$BI$17,MATCH(A171,'Team Declaration'!$B$6:$B$17,0),MATCH(A175,'Team Declaration'!$C$4:$BI$4,0)))</f>
        <v>John Morgan</v>
      </c>
      <c r="D175" s="240" t="str">
        <f aca="false">IF(A175=0,"",INDEX('Team Declaration'!$C$3:$BI$17,1,MATCH(A175,'Team Declaration'!$C$4:$BI$4,0)-6))</f>
        <v>Haywards Heath &amp; Lewes</v>
      </c>
      <c r="E175" s="242" t="n">
        <f aca="false">Results!K50</f>
        <v>17.4</v>
      </c>
      <c r="F175" s="239" t="n">
        <v>3</v>
      </c>
      <c r="H175" s="226" t="str">
        <f aca="false">IF($A175="","",IF($A175=H$12,$F175,""))</f>
        <v/>
      </c>
      <c r="I175" s="226" t="str">
        <f aca="false">IF($A175="","",IF($A175=I$12,$F175,""))</f>
        <v/>
      </c>
      <c r="J175" s="226" t="str">
        <f aca="false">IF($A175="","",IF($A175=J$12,$F175,""))</f>
        <v/>
      </c>
      <c r="K175" s="226" t="str">
        <f aca="false">IF($A175="","",IF($A175=K$12,$F175,""))</f>
        <v/>
      </c>
      <c r="L175" s="226" t="str">
        <f aca="false">IF($A175="","",IF($A175=L$12,$F175,""))</f>
        <v/>
      </c>
      <c r="M175" s="226" t="n">
        <f aca="false">IF($A175="","",IF($A175=M$12,$F175,""))</f>
        <v>3</v>
      </c>
      <c r="N175" s="226" t="str">
        <f aca="false">IF($A175="","",IF($A175=N$12,$F175,""))</f>
        <v/>
      </c>
      <c r="O175" s="0"/>
    </row>
    <row r="176" customFormat="false" ht="12.75" hidden="false" customHeight="false" outlineLevel="0" collapsed="false">
      <c r="A176" s="238" t="n">
        <f aca="false">Results!J51</f>
        <v>0</v>
      </c>
      <c r="B176" s="239" t="n">
        <v>5</v>
      </c>
      <c r="C176" s="240" t="str">
        <f aca="false">IF(A176=0,"",INDEX('Team Declaration'!$C$6:$BI$17,MATCH(A171,'Team Declaration'!$B$6:$B$17,0),MATCH(A176,'Team Declaration'!$C$4:$BI$4,0)))</f>
        <v/>
      </c>
      <c r="D176" s="240" t="str">
        <f aca="false">IF(A176=0,"",INDEX('Team Declaration'!$C$3:$BI$17,1,MATCH(A176,'Team Declaration'!$C$4:$BI$4,0)-6))</f>
        <v/>
      </c>
      <c r="E176" s="242" t="n">
        <f aca="false">Results!K51</f>
        <v>0</v>
      </c>
      <c r="F176" s="239" t="n">
        <v>2</v>
      </c>
      <c r="H176" s="226" t="str">
        <f aca="false">IF($A176="","",IF($A176=H$12,$F176,""))</f>
        <v/>
      </c>
      <c r="I176" s="226" t="str">
        <f aca="false">IF($A176="","",IF($A176=I$12,$F176,""))</f>
        <v/>
      </c>
      <c r="J176" s="226" t="str">
        <f aca="false">IF($A176="","",IF($A176=J$12,$F176,""))</f>
        <v/>
      </c>
      <c r="K176" s="226" t="str">
        <f aca="false">IF($A176="","",IF($A176=K$12,$F176,""))</f>
        <v/>
      </c>
      <c r="L176" s="226" t="str">
        <f aca="false">IF($A176="","",IF($A176=L$12,$F176,""))</f>
        <v/>
      </c>
      <c r="M176" s="226" t="str">
        <f aca="false">IF($A176="","",IF($A176=M$12,$F176,""))</f>
        <v/>
      </c>
      <c r="N176" s="226" t="str">
        <f aca="false">IF($A176="","",IF($A176=N$12,$F176,""))</f>
        <v/>
      </c>
      <c r="O176" s="0"/>
    </row>
    <row r="177" customFormat="false" ht="12.75" hidden="false" customHeight="false" outlineLevel="0" collapsed="false">
      <c r="A177" s="238" t="n">
        <f aca="false">Results!J52</f>
        <v>0</v>
      </c>
      <c r="B177" s="239" t="n">
        <v>6</v>
      </c>
      <c r="C177" s="240" t="str">
        <f aca="false">IF(A177=0,"",INDEX('Team Declaration'!$C$6:$BI$17,MATCH(A171,'Team Declaration'!$B$6:$B$17,0),MATCH(A177,'Team Declaration'!$C$4:$BI$4,0)))</f>
        <v/>
      </c>
      <c r="D177" s="240" t="str">
        <f aca="false">IF(A177=0,"",INDEX('Team Declaration'!$C$3:$BI$17,1,MATCH(A177,'Team Declaration'!$C$4:$BI$4,0)-6))</f>
        <v/>
      </c>
      <c r="E177" s="242" t="n">
        <f aca="false">Results!K52</f>
        <v>0</v>
      </c>
      <c r="F177" s="239" t="n">
        <v>1</v>
      </c>
      <c r="H177" s="226" t="str">
        <f aca="false">IF($A177="","",IF($A177=H$12,$F177,""))</f>
        <v/>
      </c>
      <c r="I177" s="226" t="str">
        <f aca="false">IF($A177="","",IF($A177=I$12,$F177,""))</f>
        <v/>
      </c>
      <c r="J177" s="226" t="str">
        <f aca="false">IF($A177="","",IF($A177=J$12,$F177,""))</f>
        <v/>
      </c>
      <c r="K177" s="226" t="str">
        <f aca="false">IF($A177="","",IF($A177=K$12,$F177,""))</f>
        <v/>
      </c>
      <c r="L177" s="226" t="str">
        <f aca="false">IF($A177="","",IF($A177=L$12,$F177,""))</f>
        <v/>
      </c>
      <c r="M177" s="226" t="str">
        <f aca="false">IF($A177="","",IF($A177=M$12,$F177,""))</f>
        <v/>
      </c>
      <c r="N177" s="226" t="str">
        <f aca="false">IF($A177="","",IF($A177=N$12,$F177,""))</f>
        <v/>
      </c>
      <c r="O177" s="0"/>
    </row>
    <row r="178" customFormat="false" ht="12.75" hidden="false" customHeight="false" outlineLevel="0" collapsed="false">
      <c r="A178" s="219" t="str">
        <f aca="false">Results!M39</f>
        <v>4 x 100 relay</v>
      </c>
      <c r="C178" s="237" t="str">
        <f aca="false">CONCATENATE("Mens ",P178)</f>
        <v>Mens 4 x 100 relay A</v>
      </c>
      <c r="E178" s="243"/>
      <c r="H178" s="0"/>
      <c r="I178" s="0"/>
      <c r="J178" s="0"/>
      <c r="K178" s="0"/>
      <c r="L178" s="0"/>
      <c r="M178" s="0"/>
      <c r="N178" s="0"/>
      <c r="O178" s="0"/>
      <c r="P178" s="0" t="str">
        <f aca="false">CONCATENATE(A178," A")</f>
        <v>4 x 100 relay A</v>
      </c>
    </row>
    <row r="179" customFormat="false" ht="26.25" hidden="false" customHeight="true" outlineLevel="0" collapsed="false">
      <c r="A179" s="244" t="str">
        <f aca="false">Results!P40</f>
        <v>E</v>
      </c>
      <c r="B179" s="245" t="n">
        <v>1</v>
      </c>
      <c r="C179" s="246" t="str">
        <f aca="false">IF(A179=0,"",INDEX('Team Declaration'!$C$6:$BI$17,MATCH(A$178,'Team Declaration'!$B$6:$B$17,0)+3,MATCH(A179,'Team Declaration'!$C$4:$BI$4,0)+2))</f>
        <v/>
      </c>
      <c r="D179" s="247" t="str">
        <f aca="false">IF(A179=0,"",INDEX('Team Declaration'!$C$3:$BI$17,1,MATCH(LEFT(A179,1),'Team Declaration'!$C$4:$BI$4,0)))</f>
        <v>Eastbourne Rovers AC</v>
      </c>
      <c r="E179" s="248" t="n">
        <f aca="false">Results!Q40</f>
        <v>51.7</v>
      </c>
      <c r="F179" s="249" t="n">
        <v>6</v>
      </c>
      <c r="H179" s="226" t="str">
        <f aca="false">IF($A179="","",IF(LEFT($A179,1)=H$9,$F179,""))</f>
        <v/>
      </c>
      <c r="I179" s="226" t="str">
        <f aca="false">IF($A179="","",IF(LEFT($A179,1)=I$9,$F179,""))</f>
        <v/>
      </c>
      <c r="J179" s="226" t="str">
        <f aca="false">IF($A179="","",IF(LEFT($A179,1)=J$9,$F179,""))</f>
        <v/>
      </c>
      <c r="K179" s="226" t="n">
        <f aca="false">IF($A179="","",IF(LEFT($A179,1)=K$9,$F179,""))</f>
        <v>6</v>
      </c>
      <c r="L179" s="226" t="str">
        <f aca="false">IF($A179="","",IF(LEFT($A179,1)=L$9,$F179,""))</f>
        <v/>
      </c>
      <c r="M179" s="226" t="str">
        <f aca="false">IF($A179="","",IF(LEFT($A179,1)=M$9,$F179,""))</f>
        <v/>
      </c>
      <c r="N179" s="226" t="str">
        <f aca="false">IF($A179="","",IF(LEFT($A179,1)=N$9,$F179,""))</f>
        <v/>
      </c>
      <c r="O179" s="0"/>
    </row>
    <row r="180" customFormat="false" ht="26.25" hidden="false" customHeight="true" outlineLevel="0" collapsed="false">
      <c r="A180" s="244" t="str">
        <f aca="false">Results!P43</f>
        <v>G</v>
      </c>
      <c r="B180" s="245" t="n">
        <v>2</v>
      </c>
      <c r="C180" s="246" t="str">
        <f aca="false">IF(A180=0,"",INDEX('Team Declaration'!$C$6:$BI$17,MATCH(A$178,'Team Declaration'!$B$6:$B$17,0)+3,MATCH(A180,'Team Declaration'!$C$4:$BI$4,0)+2))</f>
        <v>Mark McLaughlin, Julian Boyer, Mark Cage &amp; Mark Rahman</v>
      </c>
      <c r="D180" s="247" t="str">
        <f aca="false">IF(A180=0,"",INDEX('Team Declaration'!$C$3:$BI$17,1,MATCH(LEFT(A180,1),'Team Declaration'!$C$4:$BI$4,0)))</f>
        <v>Haywards Heath &amp; Lewes</v>
      </c>
      <c r="E180" s="248" t="n">
        <f aca="false">Results!Q43</f>
        <v>53.9</v>
      </c>
      <c r="F180" s="249" t="n">
        <v>5</v>
      </c>
      <c r="H180" s="226" t="str">
        <f aca="false">IF($A180="","",IF(LEFT($A180,1)=H$9,$F180,""))</f>
        <v/>
      </c>
      <c r="I180" s="226" t="str">
        <f aca="false">IF($A180="","",IF(LEFT($A180,1)=I$9,$F180,""))</f>
        <v/>
      </c>
      <c r="J180" s="226" t="str">
        <f aca="false">IF($A180="","",IF(LEFT($A180,1)=J$9,$F180,""))</f>
        <v/>
      </c>
      <c r="K180" s="226" t="str">
        <f aca="false">IF($A180="","",IF(LEFT($A180,1)=K$9,$F180,""))</f>
        <v/>
      </c>
      <c r="L180" s="226" t="str">
        <f aca="false">IF($A180="","",IF(LEFT($A180,1)=L$9,$F180,""))</f>
        <v/>
      </c>
      <c r="M180" s="226" t="n">
        <f aca="false">IF($A180="","",IF(LEFT($A180,1)=M$9,$F180,""))</f>
        <v>5</v>
      </c>
      <c r="N180" s="226" t="str">
        <f aca="false">IF($A180="","",IF(LEFT($A180,1)=N$9,$F180,""))</f>
        <v/>
      </c>
      <c r="O180" s="0"/>
    </row>
    <row r="181" customFormat="false" ht="26.25" hidden="false" customHeight="true" outlineLevel="0" collapsed="false">
      <c r="A181" s="244" t="str">
        <f aca="false">Results!P46</f>
        <v>A</v>
      </c>
      <c r="B181" s="245" t="n">
        <v>3</v>
      </c>
      <c r="C181" s="246" t="str">
        <f aca="false">IF(A181=0,"",INDEX('Team Declaration'!$C$6:$BI$17,MATCH(A$178,'Team Declaration'!$B$6:$B$17,0)+3,MATCH(A181,'Team Declaration'!$C$4:$BI$4,0)+2))</f>
        <v/>
      </c>
      <c r="D181" s="247" t="str">
        <f aca="false">IF(A181=0,"",INDEX('Team Declaration'!$C$3:$BI$17,1,MATCH(LEFT(A181,1),'Team Declaration'!$C$4:$BI$4,0)))</f>
        <v>Arena 80</v>
      </c>
      <c r="E181" s="248" t="n">
        <f aca="false">Results!Q46</f>
        <v>56.3</v>
      </c>
      <c r="F181" s="249" t="n">
        <v>4</v>
      </c>
      <c r="H181" s="226" t="n">
        <f aca="false">IF($A181="","",IF(LEFT($A181,1)=H$9,$F181,""))</f>
        <v>4</v>
      </c>
      <c r="I181" s="226" t="str">
        <f aca="false">IF($A181="","",IF(LEFT($A181,1)=I$9,$F181,""))</f>
        <v/>
      </c>
      <c r="J181" s="226" t="str">
        <f aca="false">IF($A181="","",IF(LEFT($A181,1)=J$9,$F181,""))</f>
        <v/>
      </c>
      <c r="K181" s="226" t="str">
        <f aca="false">IF($A181="","",IF(LEFT($A181,1)=K$9,$F181,""))</f>
        <v/>
      </c>
      <c r="L181" s="226" t="str">
        <f aca="false">IF($A181="","",IF(LEFT($A181,1)=L$9,$F181,""))</f>
        <v/>
      </c>
      <c r="M181" s="226" t="str">
        <f aca="false">IF($A181="","",IF(LEFT($A181,1)=M$9,$F181,""))</f>
        <v/>
      </c>
      <c r="N181" s="226" t="str">
        <f aca="false">IF($A181="","",IF(LEFT($A181,1)=N$9,$F181,""))</f>
        <v/>
      </c>
      <c r="O181" s="0"/>
    </row>
    <row r="182" customFormat="false" ht="26.25" hidden="false" customHeight="true" outlineLevel="0" collapsed="false">
      <c r="A182" s="244" t="str">
        <f aca="false">Results!P49</f>
        <v>B</v>
      </c>
      <c r="B182" s="245" t="n">
        <v>4</v>
      </c>
      <c r="C182" s="246" t="str">
        <f aca="false">IF(A182=0,"",INDEX('Team Declaration'!$C$6:$BI$17,MATCH(A$178,'Team Declaration'!$B$6:$B$17,0)+3,MATCH(A182,'Team Declaration'!$C$4:$BI$4,0)+2))</f>
        <v/>
      </c>
      <c r="D182" s="247" t="str">
        <f aca="false">IF(A182=0,"",INDEX('Team Declaration'!$C$3:$BI$17,1,MATCH(LEFT(A182,1),'Team Declaration'!$C$4:$BI$4,0)))</f>
        <v>Brighton &amp; Hove AC</v>
      </c>
      <c r="E182" s="248" t="n">
        <f aca="false">Results!Q49</f>
        <v>68.8</v>
      </c>
      <c r="F182" s="249" t="n">
        <v>3</v>
      </c>
      <c r="H182" s="226" t="str">
        <f aca="false">IF($A182="","",IF(LEFT($A182,1)=H$9,$F182,""))</f>
        <v/>
      </c>
      <c r="I182" s="226" t="n">
        <f aca="false">IF($A182="","",IF(LEFT($A182,1)=I$9,$F182,""))</f>
        <v>3</v>
      </c>
      <c r="J182" s="226" t="str">
        <f aca="false">IF($A182="","",IF(LEFT($A182,1)=J$9,$F182,""))</f>
        <v/>
      </c>
      <c r="K182" s="226" t="str">
        <f aca="false">IF($A182="","",IF(LEFT($A182,1)=K$9,$F182,""))</f>
        <v/>
      </c>
      <c r="L182" s="226" t="str">
        <f aca="false">IF($A182="","",IF(LEFT($A182,1)=L$9,$F182,""))</f>
        <v/>
      </c>
      <c r="M182" s="226" t="str">
        <f aca="false">IF($A182="","",IF(LEFT($A182,1)=M$9,$F182,""))</f>
        <v/>
      </c>
      <c r="N182" s="226" t="str">
        <f aca="false">IF($A182="","",IF(LEFT($A182,1)=N$9,$F182,""))</f>
        <v/>
      </c>
      <c r="O182" s="0"/>
    </row>
    <row r="183" customFormat="false" ht="26.25" hidden="false" customHeight="true" outlineLevel="0" collapsed="false">
      <c r="A183" s="244" t="n">
        <f aca="false">Results!P52</f>
        <v>0</v>
      </c>
      <c r="B183" s="245" t="n">
        <v>5</v>
      </c>
      <c r="C183" s="246" t="str">
        <f aca="false">IF(A183=0,"",INDEX('Team Declaration'!$C$6:$BI$17,MATCH(A$178,'Team Declaration'!$B$6:$B$17,0)+3,MATCH(A183,'Team Declaration'!$C$4:$BI$4,0)+2))</f>
        <v/>
      </c>
      <c r="D183" s="247" t="str">
        <f aca="false">IF(A183=0,"",INDEX('Team Declaration'!$C$3:$BI$17,1,MATCH(LEFT(A183,1),'Team Declaration'!$C$4:$BI$4,0)))</f>
        <v/>
      </c>
      <c r="E183" s="248" t="n">
        <f aca="false">Results!Q52</f>
        <v>0</v>
      </c>
      <c r="F183" s="249" t="n">
        <v>2</v>
      </c>
      <c r="H183" s="226" t="str">
        <f aca="false">IF($A183="","",IF(LEFT($A183,1)=H$9,$F183,""))</f>
        <v/>
      </c>
      <c r="I183" s="226" t="str">
        <f aca="false">IF($A183="","",IF(LEFT($A183,1)=I$9,$F183,""))</f>
        <v/>
      </c>
      <c r="J183" s="226" t="str">
        <f aca="false">IF($A183="","",IF(LEFT($A183,1)=J$9,$F183,""))</f>
        <v/>
      </c>
      <c r="K183" s="226" t="str">
        <f aca="false">IF($A183="","",IF(LEFT($A183,1)=K$9,$F183,""))</f>
        <v/>
      </c>
      <c r="L183" s="226" t="str">
        <f aca="false">IF($A183="","",IF(LEFT($A183,1)=L$9,$F183,""))</f>
        <v/>
      </c>
      <c r="M183" s="226" t="str">
        <f aca="false">IF($A183="","",IF(LEFT($A183,1)=M$9,$F183,""))</f>
        <v/>
      </c>
      <c r="N183" s="226" t="str">
        <f aca="false">IF($A183="","",IF(LEFT($A183,1)=N$9,$F183,""))</f>
        <v/>
      </c>
      <c r="O183" s="0"/>
    </row>
    <row r="184" customFormat="false" ht="26.25" hidden="false" customHeight="true" outlineLevel="0" collapsed="false">
      <c r="A184" s="244" t="n">
        <f aca="false">Results!P55</f>
        <v>0</v>
      </c>
      <c r="B184" s="245" t="n">
        <v>6</v>
      </c>
      <c r="C184" s="246" t="str">
        <f aca="false">IF(A184=0,"",INDEX('Team Declaration'!$C$6:$BI$17,MATCH(A$178,'Team Declaration'!$B$6:$B$17,0)+3,MATCH(A184,'Team Declaration'!$C$4:$BI$4,0)+2))</f>
        <v/>
      </c>
      <c r="D184" s="247" t="str">
        <f aca="false">IF(A184=0,"",INDEX('Team Declaration'!$C$3:$BI$17,1,MATCH(LEFT(A184,1),'Team Declaration'!$C$4:$BI$4,0)))</f>
        <v/>
      </c>
      <c r="E184" s="248" t="n">
        <f aca="false">Results!Q44</f>
        <v>0</v>
      </c>
      <c r="F184" s="249" t="n">
        <v>1</v>
      </c>
      <c r="H184" s="226" t="str">
        <f aca="false">IF($A184="","",IF(LEFT($A184,1)=H$9,$F184,""))</f>
        <v/>
      </c>
      <c r="I184" s="226" t="str">
        <f aca="false">IF($A184="","",IF(LEFT($A184,1)=I$9,$F184,""))</f>
        <v/>
      </c>
      <c r="J184" s="226" t="str">
        <f aca="false">IF($A184="","",IF(LEFT($A184,1)=J$9,$F184,""))</f>
        <v/>
      </c>
      <c r="K184" s="226" t="str">
        <f aca="false">IF($A184="","",IF(LEFT($A184,1)=K$9,$F184,""))</f>
        <v/>
      </c>
      <c r="L184" s="226" t="str">
        <f aca="false">IF($A184="","",IF(LEFT($A184,1)=L$9,$F184,""))</f>
        <v/>
      </c>
      <c r="M184" s="226" t="str">
        <f aca="false">IF($A184="","",IF(LEFT($A184,1)=M$9,$F184,""))</f>
        <v/>
      </c>
      <c r="N184" s="226" t="str">
        <f aca="false">IF($A184="","",IF(LEFT($A184,1)=N$9,$F184,""))</f>
        <v/>
      </c>
      <c r="O184" s="0"/>
    </row>
    <row r="185" customFormat="false" ht="12.75" hidden="false" customHeight="false" outlineLevel="0" collapsed="false">
      <c r="A185" s="219" t="str">
        <f aca="false">Results!A120</f>
        <v>Triple Jump</v>
      </c>
      <c r="C185" s="237" t="str">
        <f aca="false">CONCATENATE("Womens ",P185)</f>
        <v>Womens Triple Jump 35+</v>
      </c>
      <c r="E185" s="219" t="n">
        <f aca="false">Results!E139</f>
        <v>0</v>
      </c>
      <c r="H185" s="0"/>
      <c r="I185" s="0"/>
      <c r="J185" s="0"/>
      <c r="K185" s="0"/>
      <c r="L185" s="0"/>
      <c r="M185" s="0"/>
      <c r="N185" s="0"/>
      <c r="O185" s="0"/>
      <c r="P185" s="0" t="str">
        <f aca="false">CONCATENATE(A185," 35+")</f>
        <v>Triple Jump 35+</v>
      </c>
    </row>
    <row r="186" customFormat="false" ht="12.75" hidden="false" customHeight="false" outlineLevel="0" collapsed="false">
      <c r="A186" s="250" t="str">
        <f aca="false">Results!D121</f>
        <v>K</v>
      </c>
      <c r="B186" s="251" t="n">
        <v>1</v>
      </c>
      <c r="C186" s="240" t="str">
        <f aca="false">IF(A186=0,"",INDEX('Team Declaration'!$C$22:$BI$33,MATCH(A185,'Team Declaration'!$B$22:$B$33,0),MATCH(A186,'Team Declaration'!$C$20:$BI$20,0)))</f>
        <v>Helen Diack</v>
      </c>
      <c r="D186" s="240" t="str">
        <f aca="false">IF(A186=0,"",INDEX('Team Declaration'!$C$19:$BI$33,1,MATCH(LEFT(A186,1),'Team Declaration'!$C$20:$BI$20,0)))</f>
        <v>Haywards Heath &amp; Lewes</v>
      </c>
      <c r="E186" s="252" t="n">
        <f aca="false">Results!E121</f>
        <v>8.93</v>
      </c>
      <c r="F186" s="251" t="n">
        <v>6</v>
      </c>
      <c r="H186" s="226" t="str">
        <f aca="false">IF($A186="","",IF(LEFT($A186,1)=H$10,$F186,""))</f>
        <v/>
      </c>
      <c r="I186" s="226" t="str">
        <f aca="false">IF($A186="","",IF(LEFT($A186,1)=I$10,$F186,""))</f>
        <v/>
      </c>
      <c r="J186" s="226" t="str">
        <f aca="false">IF($A186="","",IF(LEFT($A186,1)=J$10,$F186,""))</f>
        <v/>
      </c>
      <c r="K186" s="226" t="str">
        <f aca="false">IF($A186="","",IF(LEFT($A186,1)=K$10,$F186,""))</f>
        <v/>
      </c>
      <c r="L186" s="226" t="str">
        <f aca="false">IF($A186="","",IF(LEFT($A186,1)=L$10,$F186,""))</f>
        <v/>
      </c>
      <c r="M186" s="226" t="n">
        <f aca="false">IF($A186="","",IF(LEFT($A186,1)=M$10,$F186,""))</f>
        <v>6</v>
      </c>
      <c r="N186" s="226" t="str">
        <f aca="false">IF($A186="","",IF(LEFT($A186,1)=N$10,$F186,""))</f>
        <v/>
      </c>
      <c r="O186" s="0"/>
    </row>
    <row r="187" customFormat="false" ht="12.75" hidden="false" customHeight="false" outlineLevel="0" collapsed="false">
      <c r="A187" s="250" t="str">
        <f aca="false">Results!D122</f>
        <v>C</v>
      </c>
      <c r="B187" s="251" t="n">
        <v>2</v>
      </c>
      <c r="C187" s="240" t="str">
        <f aca="false">IF(A187=0,"",INDEX('Team Declaration'!$C$22:$BI$33,MATCH(A185,'Team Declaration'!$B$22:$B$33,0),MATCH(A187,'Team Declaration'!$C$20:$BI$20,0)))</f>
        <v>Catriona Gardiner</v>
      </c>
      <c r="D187" s="240" t="str">
        <f aca="false">IF(A187=0,"",INDEX('Team Declaration'!$C$19:$BI$33,1,MATCH(LEFT(A187,1),'Team Declaration'!$C$20:$BI$20,0)))</f>
        <v>Brighton &amp; Hove AC</v>
      </c>
      <c r="E187" s="252" t="n">
        <f aca="false">Results!E122</f>
        <v>7.71</v>
      </c>
      <c r="F187" s="251" t="n">
        <v>5</v>
      </c>
      <c r="H187" s="226" t="str">
        <f aca="false">IF($A187="","",IF(LEFT($A187,1)=H$10,$F187,""))</f>
        <v/>
      </c>
      <c r="I187" s="226" t="n">
        <f aca="false">IF($A187="","",IF(LEFT($A187,1)=I$10,$F187,""))</f>
        <v>5</v>
      </c>
      <c r="J187" s="226" t="str">
        <f aca="false">IF($A187="","",IF(LEFT($A187,1)=J$10,$F187,""))</f>
        <v/>
      </c>
      <c r="K187" s="226" t="str">
        <f aca="false">IF($A187="","",IF(LEFT($A187,1)=K$10,$F187,""))</f>
        <v/>
      </c>
      <c r="L187" s="226" t="str">
        <f aca="false">IF($A187="","",IF(LEFT($A187,1)=L$10,$F187,""))</f>
        <v/>
      </c>
      <c r="M187" s="226" t="str">
        <f aca="false">IF($A187="","",IF(LEFT($A187,1)=M$10,$F187,""))</f>
        <v/>
      </c>
      <c r="N187" s="226" t="str">
        <f aca="false">IF($A187="","",IF(LEFT($A187,1)=N$10,$F187,""))</f>
        <v/>
      </c>
      <c r="O187" s="0"/>
    </row>
    <row r="188" customFormat="false" ht="12.75" hidden="false" customHeight="false" outlineLevel="0" collapsed="false">
      <c r="A188" s="250" t="str">
        <f aca="false">Results!D123</f>
        <v>D</v>
      </c>
      <c r="B188" s="251" t="n">
        <v>3</v>
      </c>
      <c r="C188" s="240" t="str">
        <f aca="false">IF(A188=0,"",INDEX('Team Declaration'!$C$22:$BI$33,MATCH(A185,'Team Declaration'!$B$22:$B$33,0),MATCH(A188,'Team Declaration'!$C$20:$BI$20,0)))</f>
        <v>Jacqui Lane</v>
      </c>
      <c r="D188" s="240" t="str">
        <f aca="false">IF(A188=0,"",INDEX('Team Declaration'!$C$19:$BI$33,1,MATCH(LEFT(A188,1),'Team Declaration'!$C$20:$BI$20,0)))</f>
        <v>Eastbourne Rovers AC</v>
      </c>
      <c r="E188" s="252" t="n">
        <f aca="false">Results!E123</f>
        <v>7.23</v>
      </c>
      <c r="F188" s="251" t="n">
        <v>4</v>
      </c>
      <c r="H188" s="226" t="str">
        <f aca="false">IF($A188="","",IF(LEFT($A188,1)=H$10,$F188,""))</f>
        <v/>
      </c>
      <c r="I188" s="226" t="str">
        <f aca="false">IF($A188="","",IF(LEFT($A188,1)=I$10,$F188,""))</f>
        <v/>
      </c>
      <c r="J188" s="226" t="str">
        <f aca="false">IF($A188="","",IF(LEFT($A188,1)=J$10,$F188,""))</f>
        <v/>
      </c>
      <c r="K188" s="226" t="n">
        <f aca="false">IF($A188="","",IF(LEFT($A188,1)=K$10,$F188,""))</f>
        <v>4</v>
      </c>
      <c r="L188" s="226" t="str">
        <f aca="false">IF($A188="","",IF(LEFT($A188,1)=L$10,$F188,""))</f>
        <v/>
      </c>
      <c r="M188" s="226" t="str">
        <f aca="false">IF($A188="","",IF(LEFT($A188,1)=M$10,$F188,""))</f>
        <v/>
      </c>
      <c r="N188" s="226" t="str">
        <f aca="false">IF($A188="","",IF(LEFT($A188,1)=N$10,$F188,""))</f>
        <v/>
      </c>
      <c r="O188" s="0"/>
    </row>
    <row r="189" customFormat="false" ht="12.75" hidden="false" customHeight="false" outlineLevel="0" collapsed="false">
      <c r="A189" s="250" t="n">
        <f aca="false">Results!D124</f>
        <v>0</v>
      </c>
      <c r="B189" s="251" t="n">
        <v>4</v>
      </c>
      <c r="C189" s="240" t="str">
        <f aca="false">IF(A189=0,"",INDEX('Team Declaration'!$C$22:$BI$33,MATCH(A185,'Team Declaration'!$B$22:$B$33,0),MATCH(A189,'Team Declaration'!$C$20:$BI$20,0)))</f>
        <v/>
      </c>
      <c r="D189" s="240" t="str">
        <f aca="false">IF(A189=0,"",INDEX('Team Declaration'!$C$19:$BI$33,1,MATCH(LEFT(A189,1),'Team Declaration'!$C$20:$BI$20,0)))</f>
        <v/>
      </c>
      <c r="E189" s="252" t="n">
        <f aca="false">Results!E124</f>
        <v>0</v>
      </c>
      <c r="F189" s="251" t="n">
        <v>3</v>
      </c>
      <c r="H189" s="226" t="str">
        <f aca="false">IF($A189="","",IF(LEFT($A189,1)=H$10,$F189,""))</f>
        <v/>
      </c>
      <c r="I189" s="226" t="str">
        <f aca="false">IF($A189="","",IF(LEFT($A189,1)=I$10,$F189,""))</f>
        <v/>
      </c>
      <c r="J189" s="226" t="str">
        <f aca="false">IF($A189="","",IF(LEFT($A189,1)=J$10,$F189,""))</f>
        <v/>
      </c>
      <c r="K189" s="226" t="str">
        <f aca="false">IF($A189="","",IF(LEFT($A189,1)=K$10,$F189,""))</f>
        <v/>
      </c>
      <c r="L189" s="226" t="str">
        <f aca="false">IF($A189="","",IF(LEFT($A189,1)=L$10,$F189,""))</f>
        <v/>
      </c>
      <c r="M189" s="226" t="str">
        <f aca="false">IF($A189="","",IF(LEFT($A189,1)=M$10,$F189,""))</f>
        <v/>
      </c>
      <c r="N189" s="226" t="str">
        <f aca="false">IF($A189="","",IF(LEFT($A189,1)=N$10,$F189,""))</f>
        <v/>
      </c>
      <c r="O189" s="0"/>
    </row>
    <row r="190" customFormat="false" ht="12.75" hidden="false" customHeight="false" outlineLevel="0" collapsed="false">
      <c r="A190" s="250" t="n">
        <f aca="false">Results!D125</f>
        <v>0</v>
      </c>
      <c r="B190" s="251" t="n">
        <v>5</v>
      </c>
      <c r="C190" s="240" t="str">
        <f aca="false">IF(A190=0,"",INDEX('Team Declaration'!$C$22:$BI$33,MATCH(A185,'Team Declaration'!$B$22:$B$33,0),MATCH(A190,'Team Declaration'!$C$20:$BI$20,0)))</f>
        <v/>
      </c>
      <c r="D190" s="240" t="str">
        <f aca="false">IF(A190=0,"",INDEX('Team Declaration'!$C$19:$BI$33,1,MATCH(LEFT(A190,1),'Team Declaration'!$C$20:$BI$20,0)))</f>
        <v/>
      </c>
      <c r="E190" s="252" t="n">
        <f aca="false">Results!E125</f>
        <v>0</v>
      </c>
      <c r="F190" s="251" t="n">
        <v>2</v>
      </c>
      <c r="H190" s="226" t="str">
        <f aca="false">IF($A190="","",IF(LEFT($A190,1)=H$10,$F190,""))</f>
        <v/>
      </c>
      <c r="I190" s="226" t="str">
        <f aca="false">IF($A190="","",IF(LEFT($A190,1)=I$10,$F190,""))</f>
        <v/>
      </c>
      <c r="J190" s="226" t="str">
        <f aca="false">IF($A190="","",IF(LEFT($A190,1)=J$10,$F190,""))</f>
        <v/>
      </c>
      <c r="K190" s="226" t="str">
        <f aca="false">IF($A190="","",IF(LEFT($A190,1)=K$10,$F190,""))</f>
        <v/>
      </c>
      <c r="L190" s="226" t="str">
        <f aca="false">IF($A190="","",IF(LEFT($A190,1)=L$10,$F190,""))</f>
        <v/>
      </c>
      <c r="M190" s="226" t="str">
        <f aca="false">IF($A190="","",IF(LEFT($A190,1)=M$10,$F190,""))</f>
        <v/>
      </c>
      <c r="N190" s="226" t="str">
        <f aca="false">IF($A190="","",IF(LEFT($A190,1)=N$10,$F190,""))</f>
        <v/>
      </c>
      <c r="O190" s="0"/>
    </row>
    <row r="191" customFormat="false" ht="12.75" hidden="false" customHeight="false" outlineLevel="0" collapsed="false">
      <c r="A191" s="250" t="n">
        <f aca="false">Results!D126</f>
        <v>0</v>
      </c>
      <c r="B191" s="251" t="n">
        <v>6</v>
      </c>
      <c r="C191" s="240" t="str">
        <f aca="false">IF(A191=0,"",INDEX('Team Declaration'!$C$22:$BI$33,MATCH(A185,'Team Declaration'!$B$22:$B$33,0),MATCH(A191,'Team Declaration'!$C$20:$BI$20,0)))</f>
        <v/>
      </c>
      <c r="D191" s="240" t="str">
        <f aca="false">IF(A191=0,"",INDEX('Team Declaration'!$C$19:$BI$33,1,MATCH(LEFT(A191,1),'Team Declaration'!$C$20:$BI$20,0)))</f>
        <v/>
      </c>
      <c r="E191" s="252" t="n">
        <f aca="false">Results!E126</f>
        <v>0</v>
      </c>
      <c r="F191" s="251" t="n">
        <v>1</v>
      </c>
      <c r="H191" s="226" t="str">
        <f aca="false">IF($A191="","",IF(LEFT($A191,1)=H$10,$F191,""))</f>
        <v/>
      </c>
      <c r="I191" s="226" t="str">
        <f aca="false">IF($A191="","",IF(LEFT($A191,1)=I$10,$F191,""))</f>
        <v/>
      </c>
      <c r="J191" s="226" t="str">
        <f aca="false">IF($A191="","",IF(LEFT($A191,1)=J$10,$F191,""))</f>
        <v/>
      </c>
      <c r="K191" s="226" t="str">
        <f aca="false">IF($A191="","",IF(LEFT($A191,1)=K$10,$F191,""))</f>
        <v/>
      </c>
      <c r="L191" s="226" t="str">
        <f aca="false">IF($A191="","",IF(LEFT($A191,1)=L$10,$F191,""))</f>
        <v/>
      </c>
      <c r="M191" s="226" t="str">
        <f aca="false">IF($A191="","",IF(LEFT($A191,1)=M$10,$F191,""))</f>
        <v/>
      </c>
      <c r="N191" s="226" t="str">
        <f aca="false">IF($A191="","",IF(LEFT($A191,1)=N$10,$F191,""))</f>
        <v/>
      </c>
      <c r="O191" s="0"/>
    </row>
    <row r="192" customFormat="false" ht="12.75" hidden="false" customHeight="false" outlineLevel="0" collapsed="false">
      <c r="A192" s="219" t="str">
        <f aca="false">Results!G120</f>
        <v>Triple Jump</v>
      </c>
      <c r="C192" s="237" t="str">
        <f aca="false">CONCATENATE("Womens ",P192)</f>
        <v>Womens Triple Jump 50+</v>
      </c>
      <c r="E192" s="219" t="n">
        <f aca="false">Results!E150</f>
        <v>0</v>
      </c>
      <c r="H192" s="0"/>
      <c r="I192" s="0"/>
      <c r="J192" s="0"/>
      <c r="K192" s="0"/>
      <c r="L192" s="0"/>
      <c r="M192" s="0"/>
      <c r="N192" s="0"/>
      <c r="O192" s="0"/>
      <c r="P192" s="0" t="str">
        <f aca="false">CONCATENATE(A192," 50+")</f>
        <v>Triple Jump 50+</v>
      </c>
    </row>
    <row r="193" customFormat="false" ht="12.75" hidden="false" customHeight="false" outlineLevel="0" collapsed="false">
      <c r="A193" s="250" t="n">
        <f aca="false">Results!J121</f>
        <v>21</v>
      </c>
      <c r="B193" s="251" t="n">
        <v>1</v>
      </c>
      <c r="C193" s="240" t="str">
        <f aca="false">IF(A193=0,"",INDEX('Team Declaration'!$C$22:$BI$33,MATCH(A192,'Team Declaration'!$B$22:$B$33,0),MATCH(A193,'Team Declaration'!$C$20:$BI$20,0)))</f>
        <v>Judith Carder</v>
      </c>
      <c r="D193" s="240" t="str">
        <f aca="false">IF(A193=0,"",INDEX('Team Declaration'!$C$19:$BI$33,1,MATCH(A193,'Team Declaration'!$C$20:$BI$20,0)-4))</f>
        <v>Brighton &amp; Hove AC</v>
      </c>
      <c r="E193" s="252" t="n">
        <f aca="false">Results!K121</f>
        <v>7.3</v>
      </c>
      <c r="F193" s="251" t="n">
        <v>6</v>
      </c>
      <c r="H193" s="226" t="str">
        <f aca="false">IF($A193="","",IF($A193=H$13,$F193,""))</f>
        <v/>
      </c>
      <c r="I193" s="226" t="n">
        <f aca="false">IF($A193="","",IF($A193=I$13,$F193,""))</f>
        <v>6</v>
      </c>
      <c r="J193" s="226" t="str">
        <f aca="false">IF($A193="","",IF($A193=J$13,$F193,""))</f>
        <v/>
      </c>
      <c r="K193" s="226" t="str">
        <f aca="false">IF($A193="","",IF($A193=K$13,$F193,""))</f>
        <v/>
      </c>
      <c r="L193" s="226" t="str">
        <f aca="false">IF($A193="","",IF($A193=L$13,$F193,""))</f>
        <v/>
      </c>
      <c r="M193" s="226" t="str">
        <f aca="false">IF($A193="","",IF($A193=M$13,$F193,""))</f>
        <v/>
      </c>
      <c r="N193" s="226" t="str">
        <f aca="false">IF($A193="","",IF($A193=N$13,$F193,""))</f>
        <v/>
      </c>
      <c r="O193" s="0"/>
    </row>
    <row r="194" customFormat="false" ht="12.75" hidden="false" customHeight="false" outlineLevel="0" collapsed="false">
      <c r="A194" s="250" t="n">
        <f aca="false">Results!J122</f>
        <v>0</v>
      </c>
      <c r="B194" s="251" t="n">
        <v>2</v>
      </c>
      <c r="C194" s="240" t="str">
        <f aca="false">IF(A194=0,"",INDEX('Team Declaration'!$C$22:$BI$33,MATCH(A192,'Team Declaration'!$B$22:$B$33,0),MATCH(A194,'Team Declaration'!$C$20:$BI$20,0)))</f>
        <v/>
      </c>
      <c r="D194" s="240" t="str">
        <f aca="false">IF(A194=0,"",INDEX('Team Declaration'!$C$19:$BI$33,1,MATCH(A194,'Team Declaration'!$C$20:$BI$20,0)-4))</f>
        <v/>
      </c>
      <c r="E194" s="252" t="n">
        <f aca="false">Results!K122</f>
        <v>0</v>
      </c>
      <c r="F194" s="251" t="n">
        <v>5</v>
      </c>
      <c r="H194" s="226" t="str">
        <f aca="false">IF($A194="","",IF($A194=H$13,$F194,""))</f>
        <v/>
      </c>
      <c r="I194" s="226" t="str">
        <f aca="false">IF($A194="","",IF($A194=I$13,$F194,""))</f>
        <v/>
      </c>
      <c r="J194" s="226" t="str">
        <f aca="false">IF($A194="","",IF($A194=J$13,$F194,""))</f>
        <v/>
      </c>
      <c r="K194" s="226" t="str">
        <f aca="false">IF($A194="","",IF($A194=K$13,$F194,""))</f>
        <v/>
      </c>
      <c r="L194" s="226" t="str">
        <f aca="false">IF($A194="","",IF($A194=L$13,$F194,""))</f>
        <v/>
      </c>
      <c r="M194" s="226" t="str">
        <f aca="false">IF($A194="","",IF($A194=M$13,$F194,""))</f>
        <v/>
      </c>
      <c r="N194" s="226" t="str">
        <f aca="false">IF($A194="","",IF($A194=N$13,$F194,""))</f>
        <v/>
      </c>
      <c r="O194" s="0"/>
    </row>
    <row r="195" customFormat="false" ht="12.75" hidden="false" customHeight="false" outlineLevel="0" collapsed="false">
      <c r="A195" s="250" t="n">
        <f aca="false">Results!J123</f>
        <v>0</v>
      </c>
      <c r="B195" s="251" t="n">
        <v>3</v>
      </c>
      <c r="C195" s="240" t="str">
        <f aca="false">IF(A195=0,"",INDEX('Team Declaration'!$C$22:$BI$33,MATCH(A192,'Team Declaration'!$B$22:$B$33,0),MATCH(A195,'Team Declaration'!$C$20:$BI$20,0)))</f>
        <v/>
      </c>
      <c r="D195" s="240" t="str">
        <f aca="false">IF(A195=0,"",INDEX('Team Declaration'!$C$19:$BI$33,1,MATCH(A195,'Team Declaration'!$C$20:$BI$20,0)-4))</f>
        <v/>
      </c>
      <c r="E195" s="252" t="n">
        <f aca="false">Results!K123</f>
        <v>0</v>
      </c>
      <c r="F195" s="251" t="n">
        <v>4</v>
      </c>
      <c r="H195" s="226" t="str">
        <f aca="false">IF($A195="","",IF($A195=H$13,$F195,""))</f>
        <v/>
      </c>
      <c r="I195" s="226" t="str">
        <f aca="false">IF($A195="","",IF($A195=I$13,$F195,""))</f>
        <v/>
      </c>
      <c r="J195" s="226" t="str">
        <f aca="false">IF($A195="","",IF($A195=J$13,$F195,""))</f>
        <v/>
      </c>
      <c r="K195" s="226" t="str">
        <f aca="false">IF($A195="","",IF($A195=K$13,$F195,""))</f>
        <v/>
      </c>
      <c r="L195" s="226" t="str">
        <f aca="false">IF($A195="","",IF($A195=L$13,$F195,""))</f>
        <v/>
      </c>
      <c r="M195" s="226" t="str">
        <f aca="false">IF($A195="","",IF($A195=M$13,$F195,""))</f>
        <v/>
      </c>
      <c r="N195" s="226" t="str">
        <f aca="false">IF($A195="","",IF($A195=N$13,$F195,""))</f>
        <v/>
      </c>
      <c r="O195" s="0"/>
    </row>
    <row r="196" customFormat="false" ht="12.75" hidden="false" customHeight="false" outlineLevel="0" collapsed="false">
      <c r="A196" s="250" t="n">
        <f aca="false">Results!J124</f>
        <v>0</v>
      </c>
      <c r="B196" s="251" t="n">
        <v>4</v>
      </c>
      <c r="C196" s="240" t="str">
        <f aca="false">IF(A196=0,"",INDEX('Team Declaration'!$C$22:$BI$33,MATCH(A192,'Team Declaration'!$B$22:$B$33,0),MATCH(A196,'Team Declaration'!$C$20:$BI$20,0)))</f>
        <v/>
      </c>
      <c r="D196" s="240" t="str">
        <f aca="false">IF(A196=0,"",INDEX('Team Declaration'!$C$19:$BI$33,1,MATCH(A196,'Team Declaration'!$C$20:$BI$20,0)-4))</f>
        <v/>
      </c>
      <c r="E196" s="252" t="n">
        <f aca="false">Results!K124</f>
        <v>0</v>
      </c>
      <c r="F196" s="251" t="n">
        <v>3</v>
      </c>
      <c r="H196" s="226" t="str">
        <f aca="false">IF($A196="","",IF($A196=H$13,$F196,""))</f>
        <v/>
      </c>
      <c r="I196" s="226" t="str">
        <f aca="false">IF($A196="","",IF($A196=I$13,$F196,""))</f>
        <v/>
      </c>
      <c r="J196" s="226" t="str">
        <f aca="false">IF($A196="","",IF($A196=J$13,$F196,""))</f>
        <v/>
      </c>
      <c r="K196" s="226" t="str">
        <f aca="false">IF($A196="","",IF($A196=K$13,$F196,""))</f>
        <v/>
      </c>
      <c r="L196" s="226" t="str">
        <f aca="false">IF($A196="","",IF($A196=L$13,$F196,""))</f>
        <v/>
      </c>
      <c r="M196" s="226" t="str">
        <f aca="false">IF($A196="","",IF($A196=M$13,$F196,""))</f>
        <v/>
      </c>
      <c r="N196" s="226" t="str">
        <f aca="false">IF($A196="","",IF($A196=N$13,$F196,""))</f>
        <v/>
      </c>
      <c r="O196" s="0"/>
    </row>
    <row r="197" customFormat="false" ht="12.75" hidden="false" customHeight="false" outlineLevel="0" collapsed="false">
      <c r="A197" s="250" t="n">
        <f aca="false">Results!J125</f>
        <v>0</v>
      </c>
      <c r="B197" s="251" t="n">
        <v>5</v>
      </c>
      <c r="C197" s="240" t="str">
        <f aca="false">IF(A197=0,"",INDEX('Team Declaration'!$C$22:$BI$33,MATCH(A192,'Team Declaration'!$B$22:$B$33,0),MATCH(A197,'Team Declaration'!$C$20:$BI$20,0)))</f>
        <v/>
      </c>
      <c r="D197" s="240" t="str">
        <f aca="false">IF(A197=0,"",INDEX('Team Declaration'!$C$19:$BI$33,1,MATCH(A197,'Team Declaration'!$C$20:$BI$20,0)-4))</f>
        <v/>
      </c>
      <c r="E197" s="252" t="n">
        <f aca="false">Results!K125</f>
        <v>0</v>
      </c>
      <c r="F197" s="251" t="n">
        <v>2</v>
      </c>
      <c r="H197" s="226" t="str">
        <f aca="false">IF($A197="","",IF($A197=H$13,$F197,""))</f>
        <v/>
      </c>
      <c r="I197" s="226" t="str">
        <f aca="false">IF($A197="","",IF($A197=I$13,$F197,""))</f>
        <v/>
      </c>
      <c r="J197" s="226" t="str">
        <f aca="false">IF($A197="","",IF($A197=J$13,$F197,""))</f>
        <v/>
      </c>
      <c r="K197" s="226" t="str">
        <f aca="false">IF($A197="","",IF($A197=K$13,$F197,""))</f>
        <v/>
      </c>
      <c r="L197" s="226" t="str">
        <f aca="false">IF($A197="","",IF($A197=L$13,$F197,""))</f>
        <v/>
      </c>
      <c r="M197" s="226" t="str">
        <f aca="false">IF($A197="","",IF($A197=M$13,$F197,""))</f>
        <v/>
      </c>
      <c r="N197" s="226" t="str">
        <f aca="false">IF($A197="","",IF($A197=N$13,$F197,""))</f>
        <v/>
      </c>
      <c r="O197" s="0"/>
    </row>
    <row r="198" customFormat="false" ht="12.75" hidden="false" customHeight="false" outlineLevel="0" collapsed="false">
      <c r="A198" s="250" t="n">
        <f aca="false">Results!J126</f>
        <v>0</v>
      </c>
      <c r="B198" s="251" t="n">
        <v>6</v>
      </c>
      <c r="C198" s="240" t="str">
        <f aca="false">IF(A198=0,"",INDEX('Team Declaration'!$C$22:$BI$33,MATCH(A192,'Team Declaration'!$B$22:$B$33,0),MATCH(A198,'Team Declaration'!$C$20:$BI$20,0)))</f>
        <v/>
      </c>
      <c r="D198" s="240" t="str">
        <f aca="false">IF(A198=0,"",INDEX('Team Declaration'!$C$19:$BI$33,1,MATCH(A198,'Team Declaration'!$C$20:$BI$20,0)-4))</f>
        <v/>
      </c>
      <c r="E198" s="252" t="n">
        <f aca="false">Results!K126</f>
        <v>0</v>
      </c>
      <c r="F198" s="251" t="n">
        <v>1</v>
      </c>
      <c r="H198" s="226" t="str">
        <f aca="false">IF($A198="","",IF($A198=H$13,$F198,""))</f>
        <v/>
      </c>
      <c r="I198" s="226" t="str">
        <f aca="false">IF($A198="","",IF($A198=I$13,$F198,""))</f>
        <v/>
      </c>
      <c r="J198" s="226" t="str">
        <f aca="false">IF($A198="","",IF($A198=J$13,$F198,""))</f>
        <v/>
      </c>
      <c r="K198" s="226" t="str">
        <f aca="false">IF($A198="","",IF($A198=K$13,$F198,""))</f>
        <v/>
      </c>
      <c r="L198" s="226" t="str">
        <f aca="false">IF($A198="","",IF($A198=L$13,$F198,""))</f>
        <v/>
      </c>
      <c r="M198" s="226" t="str">
        <f aca="false">IF($A198="","",IF($A198=M$13,$F198,""))</f>
        <v/>
      </c>
      <c r="N198" s="226" t="str">
        <f aca="false">IF($A198="","",IF($A198=N$13,$F198,""))</f>
        <v/>
      </c>
      <c r="O198" s="0"/>
    </row>
    <row r="199" customFormat="false" ht="12.75" hidden="false" customHeight="false" outlineLevel="0" collapsed="false">
      <c r="A199" s="219" t="str">
        <f aca="false">Results!A71</f>
        <v>High Jump</v>
      </c>
      <c r="C199" s="237" t="str">
        <f aca="false">CONCATENATE("Womens ",P199)</f>
        <v>Womens High Jump 35+</v>
      </c>
      <c r="E199" s="219" t="n">
        <f aca="false">Results!E161</f>
        <v>0</v>
      </c>
      <c r="H199" s="0"/>
      <c r="I199" s="0"/>
      <c r="J199" s="0"/>
      <c r="K199" s="0"/>
      <c r="L199" s="0"/>
      <c r="M199" s="0"/>
      <c r="N199" s="0"/>
      <c r="O199" s="0"/>
      <c r="P199" s="0" t="str">
        <f aca="false">CONCATENATE(A199," 35+")</f>
        <v>High Jump 35+</v>
      </c>
    </row>
    <row r="200" customFormat="false" ht="12.75" hidden="false" customHeight="false" outlineLevel="0" collapsed="false">
      <c r="A200" s="250" t="str">
        <f aca="false">Results!D72</f>
        <v>K</v>
      </c>
      <c r="B200" s="251" t="n">
        <v>1</v>
      </c>
      <c r="C200" s="240" t="str">
        <f aca="false">IF(A200=0,"",INDEX('Team Declaration'!$C$22:$BI$33,MATCH(A199,'Team Declaration'!$B$22:$B$33,0),MATCH(A200,'Team Declaration'!$C$20:$BI$20,0)))</f>
        <v>Helen Diack</v>
      </c>
      <c r="D200" s="240" t="str">
        <f aca="false">IF(A200=0,"",INDEX('Team Declaration'!$C$19:$BI$33,1,MATCH(LEFT(A200,1),'Team Declaration'!$C$20:$BI$20,0)))</f>
        <v>Haywards Heath &amp; Lewes</v>
      </c>
      <c r="E200" s="252" t="n">
        <f aca="false">Results!E72</f>
        <v>1.2</v>
      </c>
      <c r="F200" s="251" t="n">
        <v>6</v>
      </c>
      <c r="H200" s="226" t="str">
        <f aca="false">IF($A200="","",IF(LEFT($A200,1)=H$10,$F200,""))</f>
        <v/>
      </c>
      <c r="I200" s="226" t="str">
        <f aca="false">IF($A200="","",IF(LEFT($A200,1)=I$10,$F200,""))</f>
        <v/>
      </c>
      <c r="J200" s="226" t="str">
        <f aca="false">IF($A200="","",IF(LEFT($A200,1)=J$10,$F200,""))</f>
        <v/>
      </c>
      <c r="K200" s="226" t="str">
        <f aca="false">IF($A200="","",IF(LEFT($A200,1)=K$10,$F200,""))</f>
        <v/>
      </c>
      <c r="L200" s="226" t="str">
        <f aca="false">IF($A200="","",IF(LEFT($A200,1)=L$10,$F200,""))</f>
        <v/>
      </c>
      <c r="M200" s="226" t="n">
        <f aca="false">IF($A200="","",IF(LEFT($A200,1)=M$10,$F200,""))</f>
        <v>6</v>
      </c>
      <c r="N200" s="226" t="str">
        <f aca="false">IF($A200="","",IF(LEFT($A200,1)=N$10,$F200,""))</f>
        <v/>
      </c>
      <c r="O200" s="0"/>
    </row>
    <row r="201" customFormat="false" ht="12.75" hidden="false" customHeight="false" outlineLevel="0" collapsed="false">
      <c r="A201" s="250" t="str">
        <f aca="false">Results!D73</f>
        <v>C</v>
      </c>
      <c r="B201" s="251" t="n">
        <v>2</v>
      </c>
      <c r="C201" s="240" t="str">
        <f aca="false">IF(A201=0,"",INDEX('Team Declaration'!$C$22:$BI$33,MATCH(A199,'Team Declaration'!$B$22:$B$33,0),MATCH(A201,'Team Declaration'!$C$20:$BI$20,0)))</f>
        <v>Sian Williams</v>
      </c>
      <c r="D201" s="240" t="str">
        <f aca="false">IF(A201=0,"",INDEX('Team Declaration'!$C$19:$BI$33,1,MATCH(LEFT(A201,1),'Team Declaration'!$C$20:$BI$20,0)))</f>
        <v>Brighton &amp; Hove AC</v>
      </c>
      <c r="E201" s="252" t="n">
        <f aca="false">Results!E73</f>
        <v>1.15</v>
      </c>
      <c r="F201" s="251" t="n">
        <v>5</v>
      </c>
      <c r="H201" s="226" t="str">
        <f aca="false">IF($A201="","",IF(LEFT($A201,1)=H$10,$F201,""))</f>
        <v/>
      </c>
      <c r="I201" s="226" t="n">
        <f aca="false">IF($A201="","",IF(LEFT($A201,1)=I$10,$F201,""))</f>
        <v>5</v>
      </c>
      <c r="J201" s="226" t="str">
        <f aca="false">IF($A201="","",IF(LEFT($A201,1)=J$10,$F201,""))</f>
        <v/>
      </c>
      <c r="K201" s="226" t="str">
        <f aca="false">IF($A201="","",IF(LEFT($A201,1)=K$10,$F201,""))</f>
        <v/>
      </c>
      <c r="L201" s="226" t="str">
        <f aca="false">IF($A201="","",IF(LEFT($A201,1)=L$10,$F201,""))</f>
        <v/>
      </c>
      <c r="M201" s="226" t="str">
        <f aca="false">IF($A201="","",IF(LEFT($A201,1)=M$10,$F201,""))</f>
        <v/>
      </c>
      <c r="N201" s="226" t="str">
        <f aca="false">IF($A201="","",IF(LEFT($A201,1)=N$10,$F201,""))</f>
        <v/>
      </c>
      <c r="O201" s="0"/>
    </row>
    <row r="202" customFormat="false" ht="12.75" hidden="false" customHeight="false" outlineLevel="0" collapsed="false">
      <c r="A202" s="250" t="str">
        <f aca="false">Results!D74</f>
        <v>D</v>
      </c>
      <c r="B202" s="251" t="n">
        <v>3</v>
      </c>
      <c r="C202" s="240" t="str">
        <f aca="false">IF(A202=0,"",INDEX('Team Declaration'!$C$22:$BI$33,MATCH(A199,'Team Declaration'!$B$22:$B$33,0),MATCH(A202,'Team Declaration'!$C$20:$BI$20,0)))</f>
        <v>Sarah Hannam</v>
      </c>
      <c r="D202" s="240" t="str">
        <f aca="false">IF(A202=0,"",INDEX('Team Declaration'!$C$19:$BI$33,1,MATCH(LEFT(A202,1),'Team Declaration'!$C$20:$BI$20,0)))</f>
        <v>Eastbourne Rovers AC</v>
      </c>
      <c r="E202" s="252" t="n">
        <f aca="false">Results!E74</f>
        <v>1.05</v>
      </c>
      <c r="F202" s="251" t="n">
        <v>4</v>
      </c>
      <c r="H202" s="226" t="str">
        <f aca="false">IF($A202="","",IF(LEFT($A202,1)=H$10,$F202,""))</f>
        <v/>
      </c>
      <c r="I202" s="226" t="str">
        <f aca="false">IF($A202="","",IF(LEFT($A202,1)=I$10,$F202,""))</f>
        <v/>
      </c>
      <c r="J202" s="226" t="str">
        <f aca="false">IF($A202="","",IF(LEFT($A202,1)=J$10,$F202,""))</f>
        <v/>
      </c>
      <c r="K202" s="226" t="n">
        <f aca="false">IF($A202="","",IF(LEFT($A202,1)=K$10,$F202,""))</f>
        <v>4</v>
      </c>
      <c r="L202" s="226" t="str">
        <f aca="false">IF($A202="","",IF(LEFT($A202,1)=L$10,$F202,""))</f>
        <v/>
      </c>
      <c r="M202" s="226" t="str">
        <f aca="false">IF($A202="","",IF(LEFT($A202,1)=M$10,$F202,""))</f>
        <v/>
      </c>
      <c r="N202" s="226" t="str">
        <f aca="false">IF($A202="","",IF(LEFT($A202,1)=N$10,$F202,""))</f>
        <v/>
      </c>
      <c r="O202" s="0"/>
    </row>
    <row r="203" customFormat="false" ht="12.75" hidden="false" customHeight="false" outlineLevel="0" collapsed="false">
      <c r="A203" s="250" t="n">
        <f aca="false">Results!D75</f>
        <v>0</v>
      </c>
      <c r="B203" s="251" t="n">
        <v>4</v>
      </c>
      <c r="C203" s="240" t="str">
        <f aca="false">IF(A203=0,"",INDEX('Team Declaration'!$C$22:$BI$33,MATCH(A199,'Team Declaration'!$B$22:$B$33,0),MATCH(A203,'Team Declaration'!$C$20:$BI$20,0)))</f>
        <v/>
      </c>
      <c r="D203" s="240" t="str">
        <f aca="false">IF(A203=0,"",INDEX('Team Declaration'!$C$19:$BI$33,1,MATCH(LEFT(A203,1),'Team Declaration'!$C$20:$BI$20,0)))</f>
        <v/>
      </c>
      <c r="E203" s="252" t="n">
        <f aca="false">Results!E75</f>
        <v>0</v>
      </c>
      <c r="F203" s="251" t="n">
        <v>3</v>
      </c>
      <c r="H203" s="226" t="str">
        <f aca="false">IF($A203="","",IF(LEFT($A203,1)=H$10,$F203,""))</f>
        <v/>
      </c>
      <c r="I203" s="226" t="str">
        <f aca="false">IF($A203="","",IF(LEFT($A203,1)=I$10,$F203,""))</f>
        <v/>
      </c>
      <c r="J203" s="226" t="str">
        <f aca="false">IF($A203="","",IF(LEFT($A203,1)=J$10,$F203,""))</f>
        <v/>
      </c>
      <c r="K203" s="226" t="str">
        <f aca="false">IF($A203="","",IF(LEFT($A203,1)=K$10,$F203,""))</f>
        <v/>
      </c>
      <c r="L203" s="226" t="str">
        <f aca="false">IF($A203="","",IF(LEFT($A203,1)=L$10,$F203,""))</f>
        <v/>
      </c>
      <c r="M203" s="226" t="str">
        <f aca="false">IF($A203="","",IF(LEFT($A203,1)=M$10,$F203,""))</f>
        <v/>
      </c>
      <c r="N203" s="226" t="str">
        <f aca="false">IF($A203="","",IF(LEFT($A203,1)=N$10,$F203,""))</f>
        <v/>
      </c>
      <c r="O203" s="0"/>
    </row>
    <row r="204" customFormat="false" ht="12.75" hidden="false" customHeight="false" outlineLevel="0" collapsed="false">
      <c r="A204" s="250" t="n">
        <f aca="false">Results!D76</f>
        <v>0</v>
      </c>
      <c r="B204" s="251" t="n">
        <v>5</v>
      </c>
      <c r="C204" s="240" t="str">
        <f aca="false">IF(A204=0,"",INDEX('Team Declaration'!$C$22:$BI$33,MATCH(A199,'Team Declaration'!$B$22:$B$33,0),MATCH(A204,'Team Declaration'!$C$20:$BI$20,0)))</f>
        <v/>
      </c>
      <c r="D204" s="240" t="str">
        <f aca="false">IF(A204=0,"",INDEX('Team Declaration'!$C$19:$BI$33,1,MATCH(LEFT(A204,1),'Team Declaration'!$C$20:$BI$20,0)))</f>
        <v/>
      </c>
      <c r="E204" s="252" t="n">
        <f aca="false">Results!E76</f>
        <v>0</v>
      </c>
      <c r="F204" s="251" t="n">
        <v>2</v>
      </c>
      <c r="H204" s="226" t="str">
        <f aca="false">IF($A204="","",IF(LEFT($A204,1)=H$10,$F204,""))</f>
        <v/>
      </c>
      <c r="I204" s="226" t="str">
        <f aca="false">IF($A204="","",IF(LEFT($A204,1)=I$10,$F204,""))</f>
        <v/>
      </c>
      <c r="J204" s="226" t="str">
        <f aca="false">IF($A204="","",IF(LEFT($A204,1)=J$10,$F204,""))</f>
        <v/>
      </c>
      <c r="K204" s="226" t="str">
        <f aca="false">IF($A204="","",IF(LEFT($A204,1)=K$10,$F204,""))</f>
        <v/>
      </c>
      <c r="L204" s="226" t="str">
        <f aca="false">IF($A204="","",IF(LEFT($A204,1)=L$10,$F204,""))</f>
        <v/>
      </c>
      <c r="M204" s="226" t="str">
        <f aca="false">IF($A204="","",IF(LEFT($A204,1)=M$10,$F204,""))</f>
        <v/>
      </c>
      <c r="N204" s="226" t="str">
        <f aca="false">IF($A204="","",IF(LEFT($A204,1)=N$10,$F204,""))</f>
        <v/>
      </c>
      <c r="O204" s="0"/>
    </row>
    <row r="205" customFormat="false" ht="12.75" hidden="false" customHeight="false" outlineLevel="0" collapsed="false">
      <c r="A205" s="250" t="n">
        <f aca="false">Results!D77</f>
        <v>0</v>
      </c>
      <c r="B205" s="251" t="n">
        <v>6</v>
      </c>
      <c r="C205" s="240" t="str">
        <f aca="false">IF(A205=0,"",INDEX('Team Declaration'!$C$22:$BI$33,MATCH(A199,'Team Declaration'!$B$22:$B$33,0),MATCH(A205,'Team Declaration'!$C$20:$BI$20,0)))</f>
        <v/>
      </c>
      <c r="D205" s="240" t="str">
        <f aca="false">IF(A205=0,"",INDEX('Team Declaration'!$C$19:$BI$33,1,MATCH(LEFT(A205,1),'Team Declaration'!$C$20:$BI$20,0)))</f>
        <v/>
      </c>
      <c r="E205" s="252" t="n">
        <f aca="false">Results!E77</f>
        <v>0</v>
      </c>
      <c r="F205" s="251" t="n">
        <v>1</v>
      </c>
      <c r="H205" s="226" t="str">
        <f aca="false">IF($A205="","",IF(LEFT($A205,1)=H$10,$F205,""))</f>
        <v/>
      </c>
      <c r="I205" s="226" t="str">
        <f aca="false">IF($A205="","",IF(LEFT($A205,1)=I$10,$F205,""))</f>
        <v/>
      </c>
      <c r="J205" s="226" t="str">
        <f aca="false">IF($A205="","",IF(LEFT($A205,1)=J$10,$F205,""))</f>
        <v/>
      </c>
      <c r="K205" s="226" t="str">
        <f aca="false">IF($A205="","",IF(LEFT($A205,1)=K$10,$F205,""))</f>
        <v/>
      </c>
      <c r="L205" s="226" t="str">
        <f aca="false">IF($A205="","",IF(LEFT($A205,1)=L$10,$F205,""))</f>
        <v/>
      </c>
      <c r="M205" s="226" t="str">
        <f aca="false">IF($A205="","",IF(LEFT($A205,1)=M$10,$F205,""))</f>
        <v/>
      </c>
      <c r="N205" s="226" t="str">
        <f aca="false">IF($A205="","",IF(LEFT($A205,1)=N$10,$F205,""))</f>
        <v/>
      </c>
      <c r="O205" s="0"/>
    </row>
    <row r="206" customFormat="false" ht="12.75" hidden="false" customHeight="false" outlineLevel="0" collapsed="false">
      <c r="A206" s="219" t="str">
        <f aca="false">Results!G71</f>
        <v>High Jump</v>
      </c>
      <c r="C206" s="237" t="str">
        <f aca="false">CONCATENATE("Womens ",P206)</f>
        <v>Womens High Jump 50+</v>
      </c>
      <c r="E206" s="219" t="n">
        <f aca="false">Results!E172</f>
        <v>0</v>
      </c>
      <c r="H206" s="0"/>
      <c r="I206" s="0"/>
      <c r="J206" s="0"/>
      <c r="K206" s="0"/>
      <c r="L206" s="0"/>
      <c r="M206" s="0"/>
      <c r="N206" s="0"/>
      <c r="O206" s="0"/>
      <c r="P206" s="0" t="str">
        <f aca="false">CONCATENATE(A206," 50+")</f>
        <v>High Jump 50+</v>
      </c>
    </row>
    <row r="207" customFormat="false" ht="12.75" hidden="false" customHeight="false" outlineLevel="0" collapsed="false">
      <c r="A207" s="250" t="n">
        <f aca="false">Results!J72</f>
        <v>21</v>
      </c>
      <c r="B207" s="251" t="n">
        <v>1</v>
      </c>
      <c r="C207" s="240" t="str">
        <f aca="false">IF(A207=0,"",INDEX('Team Declaration'!$C$22:$BI$33,MATCH(A206,'Team Declaration'!$B$22:$B$33,0),MATCH(A207,'Team Declaration'!$C$20:$BI$20,0)))</f>
        <v>Melanie Anning</v>
      </c>
      <c r="D207" s="240" t="str">
        <f aca="false">IF(A207=0,"",INDEX('Team Declaration'!$C$19:$BI$33,1,MATCH(A207,'Team Declaration'!$C$20:$BI$20,0)-4))</f>
        <v>Brighton &amp; Hove AC</v>
      </c>
      <c r="E207" s="252" t="n">
        <f aca="false">Results!K72</f>
        <v>1.25</v>
      </c>
      <c r="F207" s="251" t="n">
        <v>6</v>
      </c>
      <c r="H207" s="226" t="str">
        <f aca="false">IF($A207="","",IF($A207=H$13,$F207,""))</f>
        <v/>
      </c>
      <c r="I207" s="226" t="n">
        <f aca="false">IF($A207="","",IF($A207=I$13,$F207,""))</f>
        <v>6</v>
      </c>
      <c r="J207" s="226" t="str">
        <f aca="false">IF($A207="","",IF($A207=J$13,$F207,""))</f>
        <v/>
      </c>
      <c r="K207" s="226" t="str">
        <f aca="false">IF($A207="","",IF($A207=K$13,$F207,""))</f>
        <v/>
      </c>
      <c r="L207" s="226" t="str">
        <f aca="false">IF($A207="","",IF($A207=L$13,$F207,""))</f>
        <v/>
      </c>
      <c r="M207" s="226" t="str">
        <f aca="false">IF($A207="","",IF($A207=M$13,$F207,""))</f>
        <v/>
      </c>
      <c r="N207" s="226" t="str">
        <f aca="false">IF($A207="","",IF($A207=N$13,$F207,""))</f>
        <v/>
      </c>
      <c r="O207" s="0"/>
    </row>
    <row r="208" customFormat="false" ht="12.75" hidden="false" customHeight="false" outlineLevel="0" collapsed="false">
      <c r="A208" s="250" t="n">
        <f aca="false">Results!J73</f>
        <v>0</v>
      </c>
      <c r="B208" s="251" t="n">
        <v>2</v>
      </c>
      <c r="C208" s="240" t="str">
        <f aca="false">IF(A208=0,"",INDEX('Team Declaration'!$C$22:$BI$33,MATCH(A206,'Team Declaration'!$B$22:$B$33,0),MATCH(A208,'Team Declaration'!$C$20:$BI$20,0)))</f>
        <v/>
      </c>
      <c r="D208" s="240" t="str">
        <f aca="false">IF(A208=0,"",INDEX('Team Declaration'!$C$19:$BI$33,1,MATCH(A208,'Team Declaration'!$C$20:$BI$20,0)-4))</f>
        <v/>
      </c>
      <c r="E208" s="252" t="n">
        <f aca="false">Results!K73</f>
        <v>0</v>
      </c>
      <c r="F208" s="251" t="n">
        <v>5</v>
      </c>
      <c r="H208" s="226" t="str">
        <f aca="false">IF($A208="","",IF($A208=H$13,$F208,""))</f>
        <v/>
      </c>
      <c r="I208" s="226" t="str">
        <f aca="false">IF($A208="","",IF($A208=I$13,$F208,""))</f>
        <v/>
      </c>
      <c r="J208" s="226" t="str">
        <f aca="false">IF($A208="","",IF($A208=J$13,$F208,""))</f>
        <v/>
      </c>
      <c r="K208" s="226" t="str">
        <f aca="false">IF($A208="","",IF($A208=K$13,$F208,""))</f>
        <v/>
      </c>
      <c r="L208" s="226" t="str">
        <f aca="false">IF($A208="","",IF($A208=L$13,$F208,""))</f>
        <v/>
      </c>
      <c r="M208" s="226" t="str">
        <f aca="false">IF($A208="","",IF($A208=M$13,$F208,""))</f>
        <v/>
      </c>
      <c r="N208" s="226" t="str">
        <f aca="false">IF($A208="","",IF($A208=N$13,$F208,""))</f>
        <v/>
      </c>
      <c r="O208" s="0"/>
    </row>
    <row r="209" customFormat="false" ht="12.75" hidden="false" customHeight="false" outlineLevel="0" collapsed="false">
      <c r="A209" s="250" t="n">
        <f aca="false">Results!J74</f>
        <v>0</v>
      </c>
      <c r="B209" s="251" t="n">
        <v>3</v>
      </c>
      <c r="C209" s="240" t="str">
        <f aca="false">IF(A209=0,"",INDEX('Team Declaration'!$C$22:$BI$33,MATCH(A206,'Team Declaration'!$B$22:$B$33,0),MATCH(A209,'Team Declaration'!$C$20:$BI$20,0)))</f>
        <v/>
      </c>
      <c r="D209" s="240" t="str">
        <f aca="false">IF(A209=0,"",INDEX('Team Declaration'!$C$19:$BI$33,1,MATCH(A209,'Team Declaration'!$C$20:$BI$20,0)-4))</f>
        <v/>
      </c>
      <c r="E209" s="252" t="n">
        <f aca="false">Results!K74</f>
        <v>0</v>
      </c>
      <c r="F209" s="251" t="n">
        <v>4</v>
      </c>
      <c r="H209" s="226" t="str">
        <f aca="false">IF($A209="","",IF($A209=H$13,$F209,""))</f>
        <v/>
      </c>
      <c r="I209" s="226" t="str">
        <f aca="false">IF($A209="","",IF($A209=I$13,$F209,""))</f>
        <v/>
      </c>
      <c r="J209" s="226" t="str">
        <f aca="false">IF($A209="","",IF($A209=J$13,$F209,""))</f>
        <v/>
      </c>
      <c r="K209" s="226" t="str">
        <f aca="false">IF($A209="","",IF($A209=K$13,$F209,""))</f>
        <v/>
      </c>
      <c r="L209" s="226" t="str">
        <f aca="false">IF($A209="","",IF($A209=L$13,$F209,""))</f>
        <v/>
      </c>
      <c r="M209" s="226" t="str">
        <f aca="false">IF($A209="","",IF($A209=M$13,$F209,""))</f>
        <v/>
      </c>
      <c r="N209" s="226" t="str">
        <f aca="false">IF($A209="","",IF($A209=N$13,$F209,""))</f>
        <v/>
      </c>
      <c r="O209" s="0"/>
    </row>
    <row r="210" customFormat="false" ht="12.75" hidden="false" customHeight="false" outlineLevel="0" collapsed="false">
      <c r="A210" s="250" t="n">
        <f aca="false">Results!J75</f>
        <v>0</v>
      </c>
      <c r="B210" s="251" t="n">
        <v>4</v>
      </c>
      <c r="C210" s="240" t="str">
        <f aca="false">IF(A210=0,"",INDEX('Team Declaration'!$C$22:$BI$33,MATCH(A206,'Team Declaration'!$B$22:$B$33,0),MATCH(A210,'Team Declaration'!$C$20:$BI$20,0)))</f>
        <v/>
      </c>
      <c r="D210" s="240" t="str">
        <f aca="false">IF(A210=0,"",INDEX('Team Declaration'!$C$19:$BI$33,1,MATCH(A210,'Team Declaration'!$C$20:$BI$20,0)-4))</f>
        <v/>
      </c>
      <c r="E210" s="252" t="n">
        <f aca="false">Results!K75</f>
        <v>0</v>
      </c>
      <c r="F210" s="251" t="n">
        <v>3</v>
      </c>
      <c r="H210" s="226" t="str">
        <f aca="false">IF($A210="","",IF($A210=H$13,$F210,""))</f>
        <v/>
      </c>
      <c r="I210" s="226" t="str">
        <f aca="false">IF($A210="","",IF($A210=I$13,$F210,""))</f>
        <v/>
      </c>
      <c r="J210" s="226" t="str">
        <f aca="false">IF($A210="","",IF($A210=J$13,$F210,""))</f>
        <v/>
      </c>
      <c r="K210" s="226" t="str">
        <f aca="false">IF($A210="","",IF($A210=K$13,$F210,""))</f>
        <v/>
      </c>
      <c r="L210" s="226" t="str">
        <f aca="false">IF($A210="","",IF($A210=L$13,$F210,""))</f>
        <v/>
      </c>
      <c r="M210" s="226" t="str">
        <f aca="false">IF($A210="","",IF($A210=M$13,$F210,""))</f>
        <v/>
      </c>
      <c r="N210" s="226" t="str">
        <f aca="false">IF($A210="","",IF($A210=N$13,$F210,""))</f>
        <v/>
      </c>
      <c r="O210" s="0"/>
    </row>
    <row r="211" customFormat="false" ht="12.75" hidden="false" customHeight="false" outlineLevel="0" collapsed="false">
      <c r="A211" s="250" t="n">
        <f aca="false">Results!J76</f>
        <v>0</v>
      </c>
      <c r="B211" s="251" t="n">
        <v>5</v>
      </c>
      <c r="C211" s="240" t="str">
        <f aca="false">IF(A211=0,"",INDEX('Team Declaration'!$C$22:$BI$33,MATCH(A206,'Team Declaration'!$B$22:$B$33,0),MATCH(A211,'Team Declaration'!$C$20:$BI$20,0)))</f>
        <v/>
      </c>
      <c r="D211" s="240" t="str">
        <f aca="false">IF(A211=0,"",INDEX('Team Declaration'!$C$19:$BI$33,1,MATCH(A211,'Team Declaration'!$C$20:$BI$20,0)-4))</f>
        <v/>
      </c>
      <c r="E211" s="252" t="n">
        <f aca="false">Results!K76</f>
        <v>0</v>
      </c>
      <c r="F211" s="251" t="n">
        <v>2</v>
      </c>
      <c r="H211" s="226" t="str">
        <f aca="false">IF($A211="","",IF($A211=H$13,$F211,""))</f>
        <v/>
      </c>
      <c r="I211" s="226" t="str">
        <f aca="false">IF($A211="","",IF($A211=I$13,$F211,""))</f>
        <v/>
      </c>
      <c r="J211" s="226" t="str">
        <f aca="false">IF($A211="","",IF($A211=J$13,$F211,""))</f>
        <v/>
      </c>
      <c r="K211" s="226" t="str">
        <f aca="false">IF($A211="","",IF($A211=K$13,$F211,""))</f>
        <v/>
      </c>
      <c r="L211" s="226" t="str">
        <f aca="false">IF($A211="","",IF($A211=L$13,$F211,""))</f>
        <v/>
      </c>
      <c r="M211" s="226" t="str">
        <f aca="false">IF($A211="","",IF($A211=M$13,$F211,""))</f>
        <v/>
      </c>
      <c r="N211" s="226" t="str">
        <f aca="false">IF($A211="","",IF($A211=N$13,$F211,""))</f>
        <v/>
      </c>
      <c r="O211" s="0"/>
    </row>
    <row r="212" customFormat="false" ht="12.75" hidden="false" customHeight="false" outlineLevel="0" collapsed="false">
      <c r="A212" s="250" t="n">
        <f aca="false">Results!J77</f>
        <v>0</v>
      </c>
      <c r="B212" s="251" t="n">
        <v>6</v>
      </c>
      <c r="C212" s="240" t="str">
        <f aca="false">IF(A212=0,"",INDEX('Team Declaration'!$C$22:$BI$33,MATCH(A206,'Team Declaration'!$B$22:$B$33,0),MATCH(A212,'Team Declaration'!$C$20:$BI$20,0)))</f>
        <v/>
      </c>
      <c r="D212" s="240" t="str">
        <f aca="false">IF(A212=0,"",INDEX('Team Declaration'!$C$19:$BI$33,1,MATCH(A212,'Team Declaration'!$C$20:$BI$20,0)-4))</f>
        <v/>
      </c>
      <c r="E212" s="252" t="n">
        <f aca="false">Results!K77</f>
        <v>0</v>
      </c>
      <c r="F212" s="251" t="n">
        <v>1</v>
      </c>
      <c r="H212" s="226" t="str">
        <f aca="false">IF($A212="","",IF($A212=H$13,$F212,""))</f>
        <v/>
      </c>
      <c r="I212" s="226" t="str">
        <f aca="false">IF($A212="","",IF($A212=I$13,$F212,""))</f>
        <v/>
      </c>
      <c r="J212" s="226" t="str">
        <f aca="false">IF($A212="","",IF($A212=J$13,$F212,""))</f>
        <v/>
      </c>
      <c r="K212" s="226" t="str">
        <f aca="false">IF($A212="","",IF($A212=K$13,$F212,""))</f>
        <v/>
      </c>
      <c r="L212" s="226" t="str">
        <f aca="false">IF($A212="","",IF($A212=L$13,$F212,""))</f>
        <v/>
      </c>
      <c r="M212" s="226" t="str">
        <f aca="false">IF($A212="","",IF($A212=M$13,$F212,""))</f>
        <v/>
      </c>
      <c r="N212" s="226" t="str">
        <f aca="false">IF($A212="","",IF($A212=N$13,$F212,""))</f>
        <v/>
      </c>
      <c r="O212" s="0"/>
    </row>
    <row r="213" customFormat="false" ht="12.75" hidden="false" customHeight="false" outlineLevel="0" collapsed="false">
      <c r="A213" s="219" t="str">
        <f aca="false">Results!M71</f>
        <v>High Jump</v>
      </c>
      <c r="C213" s="237" t="str">
        <f aca="false">CONCATENATE("Womens ",P213)</f>
        <v>Womens High Jump 60+</v>
      </c>
      <c r="E213" s="219" t="n">
        <f aca="false">Results!E179</f>
        <v>0</v>
      </c>
      <c r="H213" s="0"/>
      <c r="I213" s="0"/>
      <c r="J213" s="0"/>
      <c r="K213" s="0"/>
      <c r="L213" s="0"/>
      <c r="M213" s="0"/>
      <c r="N213" s="0"/>
      <c r="O213" s="0"/>
      <c r="P213" s="0" t="str">
        <f aca="false">CONCATENATE(A213," 60+")</f>
        <v>High Jump 60+</v>
      </c>
    </row>
    <row r="214" customFormat="false" ht="12.75" hidden="false" customHeight="false" outlineLevel="0" collapsed="false">
      <c r="A214" s="250" t="n">
        <f aca="false">Results!P72</f>
        <v>37</v>
      </c>
      <c r="B214" s="251" t="n">
        <v>1</v>
      </c>
      <c r="C214" s="240" t="str">
        <f aca="false">IF(A214=0,"",INDEX('Team Declaration'!$C$22:$BI$33,MATCH(A213,'Team Declaration'!$B$22:$B$33,0),MATCH(A214,'Team Declaration'!$C$20:$BI$20,0)))</f>
        <v>Jenny Denyer</v>
      </c>
      <c r="D214" s="240" t="n">
        <f aca="false">IF(A214=0,"",INDEX('Team Declaration'!$C$19:$BI$33,1,MATCH(A214,'Team Declaration'!$C$20:$BI$20,0)-4))</f>
        <v>0</v>
      </c>
      <c r="E214" s="252" t="n">
        <f aca="false">Results!Q72</f>
        <v>0.95</v>
      </c>
      <c r="F214" s="251" t="n">
        <v>6</v>
      </c>
      <c r="H214" s="226" t="str">
        <f aca="false">IF($A214="","",IF($A214=H$14,$F214,""))</f>
        <v/>
      </c>
      <c r="I214" s="226" t="str">
        <f aca="false">IF($A214="","",IF($A214=I$14,$F214,""))</f>
        <v/>
      </c>
      <c r="J214" s="226" t="str">
        <f aca="false">IF($A214="","",IF($A214=J$14,$F214,""))</f>
        <v/>
      </c>
      <c r="K214" s="226" t="str">
        <f aca="false">IF($A214="","",IF($A214=K$14,$F214,""))</f>
        <v/>
      </c>
      <c r="L214" s="226" t="str">
        <f aca="false">IF($A214="","",IF($A214=L$14,$F214,""))</f>
        <v/>
      </c>
      <c r="M214" s="226" t="n">
        <f aca="false">IF($A214="","",IF($A214=M$14,$F214,""))</f>
        <v>6</v>
      </c>
      <c r="N214" s="226" t="str">
        <f aca="false">IF($A214="","",IF($A214=N$14,$F214,""))</f>
        <v/>
      </c>
      <c r="O214" s="0"/>
    </row>
    <row r="215" customFormat="false" ht="12.75" hidden="false" customHeight="false" outlineLevel="0" collapsed="false">
      <c r="A215" s="250" t="n">
        <f aca="false">Results!P73</f>
        <v>0</v>
      </c>
      <c r="B215" s="251" t="n">
        <v>2</v>
      </c>
      <c r="C215" s="240" t="str">
        <f aca="false">IF(A215=0,"",INDEX('Team Declaration'!$C$22:$BI$33,MATCH(A213,'Team Declaration'!$B$22:$B$33,0),MATCH(A215,'Team Declaration'!$C$20:$BI$20,0)))</f>
        <v/>
      </c>
      <c r="D215" s="240" t="str">
        <f aca="false">IF(A215=0,"",INDEX('Team Declaration'!$C$19:$BI$33,1,MATCH(A215,'Team Declaration'!$C$20:$BI$20,0)-4))</f>
        <v/>
      </c>
      <c r="E215" s="252" t="n">
        <f aca="false">Results!Q73</f>
        <v>0</v>
      </c>
      <c r="F215" s="251" t="n">
        <v>5</v>
      </c>
      <c r="H215" s="226" t="str">
        <f aca="false">IF($A215="","",IF($A215=H$14,$F215,""))</f>
        <v/>
      </c>
      <c r="I215" s="226" t="str">
        <f aca="false">IF($A215="","",IF($A215=I$14,$F215,""))</f>
        <v/>
      </c>
      <c r="J215" s="226" t="str">
        <f aca="false">IF($A215="","",IF($A215=J$14,$F215,""))</f>
        <v/>
      </c>
      <c r="K215" s="226" t="str">
        <f aca="false">IF($A215="","",IF($A215=K$14,$F215,""))</f>
        <v/>
      </c>
      <c r="L215" s="226" t="str">
        <f aca="false">IF($A215="","",IF($A215=L$14,$F215,""))</f>
        <v/>
      </c>
      <c r="M215" s="226" t="str">
        <f aca="false">IF($A215="","",IF($A215=M$14,$F215,""))</f>
        <v/>
      </c>
      <c r="N215" s="226" t="str">
        <f aca="false">IF($A215="","",IF($A215=N$14,$F215,""))</f>
        <v/>
      </c>
      <c r="O215" s="0"/>
    </row>
    <row r="216" customFormat="false" ht="12.75" hidden="false" customHeight="false" outlineLevel="0" collapsed="false">
      <c r="A216" s="250" t="n">
        <f aca="false">Results!P74</f>
        <v>0</v>
      </c>
      <c r="B216" s="251" t="n">
        <v>3</v>
      </c>
      <c r="C216" s="240" t="str">
        <f aca="false">IF(A216=0,"",INDEX('Team Declaration'!$C$22:$BI$33,MATCH(A213,'Team Declaration'!$B$22:$B$33,0),MATCH(A216,'Team Declaration'!$C$20:$BI$20,0)))</f>
        <v/>
      </c>
      <c r="D216" s="240" t="str">
        <f aca="false">IF(A216=0,"",INDEX('Team Declaration'!$C$19:$BI$33,1,MATCH(A216,'Team Declaration'!$C$20:$BI$20,0)-4))</f>
        <v/>
      </c>
      <c r="E216" s="252" t="n">
        <f aca="false">Results!Q74</f>
        <v>0</v>
      </c>
      <c r="F216" s="251" t="n">
        <v>4</v>
      </c>
      <c r="H216" s="226" t="str">
        <f aca="false">IF($A216="","",IF($A216=H$14,$F216,""))</f>
        <v/>
      </c>
      <c r="I216" s="226" t="str">
        <f aca="false">IF($A216="","",IF($A216=I$14,$F216,""))</f>
        <v/>
      </c>
      <c r="J216" s="226" t="str">
        <f aca="false">IF($A216="","",IF($A216=J$14,$F216,""))</f>
        <v/>
      </c>
      <c r="K216" s="226" t="str">
        <f aca="false">IF($A216="","",IF($A216=K$14,$F216,""))</f>
        <v/>
      </c>
      <c r="L216" s="226" t="str">
        <f aca="false">IF($A216="","",IF($A216=L$14,$F216,""))</f>
        <v/>
      </c>
      <c r="M216" s="226" t="str">
        <f aca="false">IF($A216="","",IF($A216=M$14,$F216,""))</f>
        <v/>
      </c>
      <c r="N216" s="226" t="str">
        <f aca="false">IF($A216="","",IF($A216=N$14,$F216,""))</f>
        <v/>
      </c>
      <c r="O216" s="0"/>
    </row>
    <row r="217" customFormat="false" ht="12.75" hidden="false" customHeight="false" outlineLevel="0" collapsed="false">
      <c r="A217" s="250" t="n">
        <f aca="false">Results!P75</f>
        <v>0</v>
      </c>
      <c r="B217" s="251" t="n">
        <v>4</v>
      </c>
      <c r="C217" s="240" t="str">
        <f aca="false">IF(A217=0,"",INDEX('Team Declaration'!$C$22:$BI$33,MATCH(A213,'Team Declaration'!$B$22:$B$33,0),MATCH(A217,'Team Declaration'!$C$20:$BI$20,0)))</f>
        <v/>
      </c>
      <c r="D217" s="240" t="str">
        <f aca="false">IF(A217=0,"",INDEX('Team Declaration'!$C$19:$BI$33,1,MATCH(A217,'Team Declaration'!$C$20:$BI$20,0)-4))</f>
        <v/>
      </c>
      <c r="E217" s="252" t="n">
        <f aca="false">Results!Q75</f>
        <v>0</v>
      </c>
      <c r="F217" s="251" t="n">
        <v>3</v>
      </c>
      <c r="H217" s="226" t="str">
        <f aca="false">IF($A217="","",IF($A217=H$14,$F217,""))</f>
        <v/>
      </c>
      <c r="I217" s="226" t="str">
        <f aca="false">IF($A217="","",IF($A217=I$14,$F217,""))</f>
        <v/>
      </c>
      <c r="J217" s="226" t="str">
        <f aca="false">IF($A217="","",IF($A217=J$14,$F217,""))</f>
        <v/>
      </c>
      <c r="K217" s="226" t="str">
        <f aca="false">IF($A217="","",IF($A217=K$14,$F217,""))</f>
        <v/>
      </c>
      <c r="L217" s="226" t="str">
        <f aca="false">IF($A217="","",IF($A217=L$14,$F217,""))</f>
        <v/>
      </c>
      <c r="M217" s="226" t="str">
        <f aca="false">IF($A217="","",IF($A217=M$14,$F217,""))</f>
        <v/>
      </c>
      <c r="N217" s="226" t="str">
        <f aca="false">IF($A217="","",IF($A217=N$14,$F217,""))</f>
        <v/>
      </c>
      <c r="O217" s="0"/>
    </row>
    <row r="218" customFormat="false" ht="12.75" hidden="false" customHeight="false" outlineLevel="0" collapsed="false">
      <c r="A218" s="250" t="n">
        <f aca="false">Results!P76</f>
        <v>0</v>
      </c>
      <c r="B218" s="251" t="n">
        <v>5</v>
      </c>
      <c r="C218" s="240" t="str">
        <f aca="false">IF(A218=0,"",INDEX('Team Declaration'!$C$22:$BI$33,MATCH(A213,'Team Declaration'!$B$22:$B$33,0),MATCH(A218,'Team Declaration'!$C$20:$BI$20,0)))</f>
        <v/>
      </c>
      <c r="D218" s="240" t="str">
        <f aca="false">IF(A218=0,"",INDEX('Team Declaration'!$C$19:$BI$33,1,MATCH(A218,'Team Declaration'!$C$20:$BI$20,0)-4))</f>
        <v/>
      </c>
      <c r="E218" s="252" t="n">
        <f aca="false">Results!Q76</f>
        <v>0</v>
      </c>
      <c r="F218" s="251" t="n">
        <v>2</v>
      </c>
      <c r="H218" s="226" t="str">
        <f aca="false">IF($A218="","",IF($A218=H$14,$F218,""))</f>
        <v/>
      </c>
      <c r="I218" s="226" t="str">
        <f aca="false">IF($A218="","",IF($A218=I$14,$F218,""))</f>
        <v/>
      </c>
      <c r="J218" s="226" t="str">
        <f aca="false">IF($A218="","",IF($A218=J$14,$F218,""))</f>
        <v/>
      </c>
      <c r="K218" s="226" t="str">
        <f aca="false">IF($A218="","",IF($A218=K$14,$F218,""))</f>
        <v/>
      </c>
      <c r="L218" s="226" t="str">
        <f aca="false">IF($A218="","",IF($A218=L$14,$F218,""))</f>
        <v/>
      </c>
      <c r="M218" s="226" t="str">
        <f aca="false">IF($A218="","",IF($A218=M$14,$F218,""))</f>
        <v/>
      </c>
      <c r="N218" s="226" t="str">
        <f aca="false">IF($A218="","",IF($A218=N$14,$F218,""))</f>
        <v/>
      </c>
      <c r="O218" s="0"/>
    </row>
    <row r="219" customFormat="false" ht="12.75" hidden="false" customHeight="false" outlineLevel="0" collapsed="false">
      <c r="A219" s="250" t="n">
        <f aca="false">Results!P77</f>
        <v>0</v>
      </c>
      <c r="B219" s="251" t="n">
        <v>6</v>
      </c>
      <c r="C219" s="240" t="str">
        <f aca="false">IF(A219=0,"",INDEX('Team Declaration'!$C$22:$BI$33,MATCH(A213,'Team Declaration'!$B$22:$B$33,0),MATCH(A219,'Team Declaration'!$C$20:$BI$20,0)))</f>
        <v/>
      </c>
      <c r="D219" s="240" t="str">
        <f aca="false">IF(A219=0,"",INDEX('Team Declaration'!$C$19:$BI$33,1,MATCH(A219,'Team Declaration'!$C$20:$BI$20,0)-4))</f>
        <v/>
      </c>
      <c r="E219" s="252" t="n">
        <f aca="false">Results!Q77</f>
        <v>0</v>
      </c>
      <c r="F219" s="251" t="n">
        <v>1</v>
      </c>
      <c r="H219" s="226" t="str">
        <f aca="false">IF($A219="","",IF($A219=H$14,$F219,""))</f>
        <v/>
      </c>
      <c r="I219" s="226" t="str">
        <f aca="false">IF($A219="","",IF($A219=I$14,$F219,""))</f>
        <v/>
      </c>
      <c r="J219" s="226" t="str">
        <f aca="false">IF($A219="","",IF($A219=J$14,$F219,""))</f>
        <v/>
      </c>
      <c r="K219" s="226" t="str">
        <f aca="false">IF($A219="","",IF($A219=K$14,$F219,""))</f>
        <v/>
      </c>
      <c r="L219" s="226" t="str">
        <f aca="false">IF($A219="","",IF($A219=L$14,$F219,""))</f>
        <v/>
      </c>
      <c r="M219" s="226" t="str">
        <f aca="false">IF($A219="","",IF($A219=M$14,$F219,""))</f>
        <v/>
      </c>
      <c r="N219" s="226" t="str">
        <f aca="false">IF($A219="","",IF($A219=N$14,$F219,""))</f>
        <v/>
      </c>
      <c r="O219" s="0"/>
    </row>
    <row r="220" customFormat="false" ht="12.75" hidden="false" customHeight="false" outlineLevel="0" collapsed="false">
      <c r="A220" s="219" t="str">
        <f aca="false">Results!A127</f>
        <v>Hammer</v>
      </c>
      <c r="C220" s="237" t="str">
        <f aca="false">CONCATENATE("Womens ",P220)</f>
        <v>Womens Hammer 35+</v>
      </c>
      <c r="E220" s="0"/>
      <c r="H220" s="0"/>
      <c r="I220" s="0"/>
      <c r="J220" s="0"/>
      <c r="K220" s="0"/>
      <c r="L220" s="0"/>
      <c r="M220" s="0"/>
      <c r="N220" s="0"/>
      <c r="O220" s="0"/>
      <c r="P220" s="0" t="str">
        <f aca="false">CONCATENATE(A220," 35+")</f>
        <v>Hammer 35+</v>
      </c>
    </row>
    <row r="221" customFormat="false" ht="12.75" hidden="false" customHeight="false" outlineLevel="0" collapsed="false">
      <c r="A221" s="250" t="str">
        <f aca="false">Results!D128</f>
        <v>C</v>
      </c>
      <c r="B221" s="251" t="n">
        <v>1</v>
      </c>
      <c r="C221" s="240" t="str">
        <f aca="false">IF(A221=0,"",INDEX('Team Declaration'!$C$22:$BI$33,MATCH(A220,'Team Declaration'!$B$22:$B$33,0),MATCH(A221,'Team Declaration'!$C$20:$BI$20,0)))</f>
        <v>Sarah Hewitt</v>
      </c>
      <c r="D221" s="240" t="str">
        <f aca="false">IF(A221=0,"",INDEX('Team Declaration'!$C$19:$BI$33,1,MATCH(LEFT(A221,1),'Team Declaration'!$C$20:$BI$20,0)))</f>
        <v>Brighton &amp; Hove AC</v>
      </c>
      <c r="E221" s="252" t="n">
        <f aca="false">Results!E128</f>
        <v>29.77</v>
      </c>
      <c r="F221" s="251" t="n">
        <v>6</v>
      </c>
      <c r="H221" s="226" t="str">
        <f aca="false">IF($A221="","",IF(LEFT($A221,1)=H$10,$F221,""))</f>
        <v/>
      </c>
      <c r="I221" s="226" t="n">
        <f aca="false">IF($A221="","",IF(LEFT($A221,1)=I$10,$F221,""))</f>
        <v>6</v>
      </c>
      <c r="J221" s="226" t="str">
        <f aca="false">IF($A221="","",IF(LEFT($A221,1)=J$10,$F221,""))</f>
        <v/>
      </c>
      <c r="K221" s="226" t="str">
        <f aca="false">IF($A221="","",IF(LEFT($A221,1)=K$10,$F221,""))</f>
        <v/>
      </c>
      <c r="L221" s="226" t="str">
        <f aca="false">IF($A221="","",IF(LEFT($A221,1)=L$10,$F221,""))</f>
        <v/>
      </c>
      <c r="M221" s="226" t="str">
        <f aca="false">IF($A221="","",IF(LEFT($A221,1)=M$10,$F221,""))</f>
        <v/>
      </c>
      <c r="N221" s="226" t="str">
        <f aca="false">IF($A221="","",IF(LEFT($A221,1)=N$10,$F221,""))</f>
        <v/>
      </c>
      <c r="O221" s="0"/>
    </row>
    <row r="222" customFormat="false" ht="12.75" hidden="false" customHeight="false" outlineLevel="0" collapsed="false">
      <c r="A222" s="250" t="str">
        <f aca="false">Results!D129</f>
        <v>D</v>
      </c>
      <c r="B222" s="251" t="n">
        <v>2</v>
      </c>
      <c r="C222" s="240" t="str">
        <f aca="false">IF(A222=0,"",INDEX('Team Declaration'!$C$22:$BI$33,MATCH(A220,'Team Declaration'!$B$22:$B$33,0),MATCH(A222,'Team Declaration'!$C$20:$BI$20,0)))</f>
        <v>Sarah Hannam</v>
      </c>
      <c r="D222" s="240" t="str">
        <f aca="false">IF(A222=0,"",INDEX('Team Declaration'!$C$19:$BI$33,1,MATCH(LEFT(A222,1),'Team Declaration'!$C$20:$BI$20,0)))</f>
        <v>Eastbourne Rovers AC</v>
      </c>
      <c r="E222" s="252" t="n">
        <f aca="false">Results!E129</f>
        <v>19.95</v>
      </c>
      <c r="F222" s="251" t="n">
        <v>5</v>
      </c>
      <c r="H222" s="226" t="str">
        <f aca="false">IF($A222="","",IF(LEFT($A222,1)=H$10,$F222,""))</f>
        <v/>
      </c>
      <c r="I222" s="226" t="str">
        <f aca="false">IF($A222="","",IF(LEFT($A222,1)=I$10,$F222,""))</f>
        <v/>
      </c>
      <c r="J222" s="226" t="str">
        <f aca="false">IF($A222="","",IF(LEFT($A222,1)=J$10,$F222,""))</f>
        <v/>
      </c>
      <c r="K222" s="226" t="n">
        <f aca="false">IF($A222="","",IF(LEFT($A222,1)=K$10,$F222,""))</f>
        <v>5</v>
      </c>
      <c r="L222" s="226" t="str">
        <f aca="false">IF($A222="","",IF(LEFT($A222,1)=L$10,$F222,""))</f>
        <v/>
      </c>
      <c r="M222" s="226" t="str">
        <f aca="false">IF($A222="","",IF(LEFT($A222,1)=M$10,$F222,""))</f>
        <v/>
      </c>
      <c r="N222" s="226" t="str">
        <f aca="false">IF($A222="","",IF(LEFT($A222,1)=N$10,$F222,""))</f>
        <v/>
      </c>
      <c r="O222" s="0"/>
    </row>
    <row r="223" customFormat="false" ht="12.75" hidden="false" customHeight="false" outlineLevel="0" collapsed="false">
      <c r="A223" s="250" t="str">
        <f aca="false">Results!D130</f>
        <v>K</v>
      </c>
      <c r="B223" s="251" t="n">
        <v>3</v>
      </c>
      <c r="C223" s="240" t="str">
        <f aca="false">IF(A223=0,"",INDEX('Team Declaration'!$C$22:$BI$33,MATCH(A220,'Team Declaration'!$B$22:$B$33,0),MATCH(A223,'Team Declaration'!$C$20:$BI$20,0)))</f>
        <v>Abigail Redd</v>
      </c>
      <c r="D223" s="240" t="str">
        <f aca="false">IF(A223=0,"",INDEX('Team Declaration'!$C$19:$BI$33,1,MATCH(LEFT(A223,1),'Team Declaration'!$C$20:$BI$20,0)))</f>
        <v>Haywards Heath &amp; Lewes</v>
      </c>
      <c r="E223" s="252" t="n">
        <f aca="false">Results!E130</f>
        <v>7.69</v>
      </c>
      <c r="F223" s="251" t="n">
        <v>4</v>
      </c>
      <c r="H223" s="226" t="str">
        <f aca="false">IF($A223="","",IF(LEFT($A223,1)=H$10,$F223,""))</f>
        <v/>
      </c>
      <c r="I223" s="226" t="str">
        <f aca="false">IF($A223="","",IF(LEFT($A223,1)=I$10,$F223,""))</f>
        <v/>
      </c>
      <c r="J223" s="226" t="str">
        <f aca="false">IF($A223="","",IF(LEFT($A223,1)=J$10,$F223,""))</f>
        <v/>
      </c>
      <c r="K223" s="226" t="str">
        <f aca="false">IF($A223="","",IF(LEFT($A223,1)=K$10,$F223,""))</f>
        <v/>
      </c>
      <c r="L223" s="226" t="str">
        <f aca="false">IF($A223="","",IF(LEFT($A223,1)=L$10,$F223,""))</f>
        <v/>
      </c>
      <c r="M223" s="226" t="n">
        <f aca="false">IF($A223="","",IF(LEFT($A223,1)=M$10,$F223,""))</f>
        <v>4</v>
      </c>
      <c r="N223" s="226" t="str">
        <f aca="false">IF($A223="","",IF(LEFT($A223,1)=N$10,$F223,""))</f>
        <v/>
      </c>
      <c r="O223" s="0"/>
    </row>
    <row r="224" customFormat="false" ht="12.75" hidden="false" customHeight="false" outlineLevel="0" collapsed="false">
      <c r="A224" s="250" t="n">
        <f aca="false">Results!D131</f>
        <v>0</v>
      </c>
      <c r="B224" s="251" t="n">
        <v>4</v>
      </c>
      <c r="C224" s="240" t="str">
        <f aca="false">IF(A224=0,"",INDEX('Team Declaration'!$C$22:$BI$33,MATCH(A220,'Team Declaration'!$B$22:$B$33,0),MATCH(A224,'Team Declaration'!$C$20:$BI$20,0)))</f>
        <v/>
      </c>
      <c r="D224" s="240" t="str">
        <f aca="false">IF(A224=0,"",INDEX('Team Declaration'!$C$19:$BI$33,1,MATCH(LEFT(A224,1),'Team Declaration'!$C$20:$BI$20,0)))</f>
        <v/>
      </c>
      <c r="E224" s="252" t="n">
        <f aca="false">Results!E131</f>
        <v>0</v>
      </c>
      <c r="F224" s="251" t="n">
        <v>3</v>
      </c>
      <c r="H224" s="226" t="str">
        <f aca="false">IF($A224="","",IF(LEFT($A224,1)=H$10,$F224,""))</f>
        <v/>
      </c>
      <c r="I224" s="226" t="str">
        <f aca="false">IF($A224="","",IF(LEFT($A224,1)=I$10,$F224,""))</f>
        <v/>
      </c>
      <c r="J224" s="226" t="str">
        <f aca="false">IF($A224="","",IF(LEFT($A224,1)=J$10,$F224,""))</f>
        <v/>
      </c>
      <c r="K224" s="226" t="str">
        <f aca="false">IF($A224="","",IF(LEFT($A224,1)=K$10,$F224,""))</f>
        <v/>
      </c>
      <c r="L224" s="226" t="str">
        <f aca="false">IF($A224="","",IF(LEFT($A224,1)=L$10,$F224,""))</f>
        <v/>
      </c>
      <c r="M224" s="226" t="str">
        <f aca="false">IF($A224="","",IF(LEFT($A224,1)=M$10,$F224,""))</f>
        <v/>
      </c>
      <c r="N224" s="226" t="str">
        <f aca="false">IF($A224="","",IF(LEFT($A224,1)=N$10,$F224,""))</f>
        <v/>
      </c>
      <c r="O224" s="0"/>
    </row>
    <row r="225" customFormat="false" ht="12.75" hidden="false" customHeight="false" outlineLevel="0" collapsed="false">
      <c r="A225" s="250" t="n">
        <f aca="false">Results!D132</f>
        <v>0</v>
      </c>
      <c r="B225" s="251" t="n">
        <v>5</v>
      </c>
      <c r="C225" s="240" t="str">
        <f aca="false">IF(A225=0,"",INDEX('Team Declaration'!$C$22:$BI$33,MATCH(A220,'Team Declaration'!$B$22:$B$33,0),MATCH(A225,'Team Declaration'!$C$20:$BI$20,0)))</f>
        <v/>
      </c>
      <c r="D225" s="240" t="str">
        <f aca="false">IF(A225=0,"",INDEX('Team Declaration'!$C$19:$BI$33,1,MATCH(LEFT(A225,1),'Team Declaration'!$C$20:$BI$20,0)))</f>
        <v/>
      </c>
      <c r="E225" s="252" t="n">
        <f aca="false">Results!E132</f>
        <v>0</v>
      </c>
      <c r="F225" s="251" t="n">
        <v>2</v>
      </c>
      <c r="H225" s="226" t="str">
        <f aca="false">IF($A225="","",IF(LEFT($A225,1)=H$10,$F225,""))</f>
        <v/>
      </c>
      <c r="I225" s="226" t="str">
        <f aca="false">IF($A225="","",IF(LEFT($A225,1)=I$10,$F225,""))</f>
        <v/>
      </c>
      <c r="J225" s="226" t="str">
        <f aca="false">IF($A225="","",IF(LEFT($A225,1)=J$10,$F225,""))</f>
        <v/>
      </c>
      <c r="K225" s="226" t="str">
        <f aca="false">IF($A225="","",IF(LEFT($A225,1)=K$10,$F225,""))</f>
        <v/>
      </c>
      <c r="L225" s="226" t="str">
        <f aca="false">IF($A225="","",IF(LEFT($A225,1)=L$10,$F225,""))</f>
        <v/>
      </c>
      <c r="M225" s="226" t="str">
        <f aca="false">IF($A225="","",IF(LEFT($A225,1)=M$10,$F225,""))</f>
        <v/>
      </c>
      <c r="N225" s="226" t="str">
        <f aca="false">IF($A225="","",IF(LEFT($A225,1)=N$10,$F225,""))</f>
        <v/>
      </c>
      <c r="O225" s="0"/>
    </row>
    <row r="226" customFormat="false" ht="12.75" hidden="false" customHeight="false" outlineLevel="0" collapsed="false">
      <c r="A226" s="250" t="n">
        <f aca="false">Results!D133</f>
        <v>0</v>
      </c>
      <c r="B226" s="251" t="n">
        <v>6</v>
      </c>
      <c r="C226" s="240" t="str">
        <f aca="false">IF(A226=0,"",INDEX('Team Declaration'!$C$22:$BI$33,MATCH(A220,'Team Declaration'!$B$22:$B$33,0),MATCH(A226,'Team Declaration'!$C$20:$BI$20,0)))</f>
        <v/>
      </c>
      <c r="D226" s="240" t="str">
        <f aca="false">IF(A226=0,"",INDEX('Team Declaration'!$C$19:$BI$33,1,MATCH(LEFT(A226,1),'Team Declaration'!$C$20:$BI$20,0)))</f>
        <v/>
      </c>
      <c r="E226" s="252" t="n">
        <f aca="false">Results!E133</f>
        <v>0</v>
      </c>
      <c r="F226" s="251" t="n">
        <v>1</v>
      </c>
      <c r="H226" s="226" t="str">
        <f aca="false">IF($A226="","",IF(LEFT($A226,1)=H$10,$F226,""))</f>
        <v/>
      </c>
      <c r="I226" s="226" t="str">
        <f aca="false">IF($A226="","",IF(LEFT($A226,1)=I$10,$F226,""))</f>
        <v/>
      </c>
      <c r="J226" s="226" t="str">
        <f aca="false">IF($A226="","",IF(LEFT($A226,1)=J$10,$F226,""))</f>
        <v/>
      </c>
      <c r="K226" s="226" t="str">
        <f aca="false">IF($A226="","",IF(LEFT($A226,1)=K$10,$F226,""))</f>
        <v/>
      </c>
      <c r="L226" s="226" t="str">
        <f aca="false">IF($A226="","",IF(LEFT($A226,1)=L$10,$F226,""))</f>
        <v/>
      </c>
      <c r="M226" s="226" t="str">
        <f aca="false">IF($A226="","",IF(LEFT($A226,1)=M$10,$F226,""))</f>
        <v/>
      </c>
      <c r="N226" s="226" t="str">
        <f aca="false">IF($A226="","",IF(LEFT($A226,1)=N$10,$F226,""))</f>
        <v/>
      </c>
      <c r="O226" s="0"/>
    </row>
    <row r="227" customFormat="false" ht="12.75" hidden="false" customHeight="false" outlineLevel="0" collapsed="false">
      <c r="A227" s="219" t="str">
        <f aca="false">Results!G127</f>
        <v>Hammer</v>
      </c>
      <c r="C227" s="237" t="str">
        <f aca="false">CONCATENATE("Womens ",P227)</f>
        <v>Womens Hammer 50+</v>
      </c>
      <c r="E227" s="0"/>
      <c r="H227" s="0"/>
      <c r="I227" s="0"/>
      <c r="J227" s="0"/>
      <c r="K227" s="0"/>
      <c r="L227" s="0"/>
      <c r="M227" s="0"/>
      <c r="N227" s="0"/>
      <c r="O227" s="0"/>
      <c r="P227" s="0" t="str">
        <f aca="false">CONCATENATE(A227," 50+")</f>
        <v>Hammer 50+</v>
      </c>
    </row>
    <row r="228" customFormat="false" ht="12.75" hidden="false" customHeight="false" outlineLevel="0" collapsed="false">
      <c r="A228" s="250" t="n">
        <f aca="false">Results!J128</f>
        <v>24</v>
      </c>
      <c r="B228" s="251" t="n">
        <v>1</v>
      </c>
      <c r="C228" s="240" t="str">
        <f aca="false">IF(A228=0,"",INDEX('Team Declaration'!$C$22:$BI$33,MATCH(A227,'Team Declaration'!$B$22:$B$33,0),MATCH(A228,'Team Declaration'!$C$20:$BI$20,0)))</f>
        <v>Angela Morgan</v>
      </c>
      <c r="D228" s="240" t="str">
        <f aca="false">IF(A228=0,"",INDEX('Team Declaration'!$C$19:$BI$33,1,MATCH(A228,'Team Declaration'!$C$20:$BI$20,0)-4))</f>
        <v>Eastbourne Rovers AC</v>
      </c>
      <c r="E228" s="252" t="n">
        <f aca="false">Results!K128</f>
        <v>24.33</v>
      </c>
      <c r="F228" s="251" t="n">
        <v>6</v>
      </c>
      <c r="H228" s="226" t="str">
        <f aca="false">IF($A228="","",IF($A228=H$13,$F228,""))</f>
        <v/>
      </c>
      <c r="I228" s="226" t="str">
        <f aca="false">IF($A228="","",IF($A228=I$13,$F228,""))</f>
        <v/>
      </c>
      <c r="J228" s="226" t="str">
        <f aca="false">IF($A228="","",IF($A228=J$13,$F228,""))</f>
        <v/>
      </c>
      <c r="K228" s="226" t="n">
        <f aca="false">IF($A228="","",IF($A228=K$13,$F228,""))</f>
        <v>6</v>
      </c>
      <c r="L228" s="226" t="str">
        <f aca="false">IF($A228="","",IF($A228=L$13,$F228,""))</f>
        <v/>
      </c>
      <c r="M228" s="226" t="str">
        <f aca="false">IF($A228="","",IF($A228=M$13,$F228,""))</f>
        <v/>
      </c>
      <c r="N228" s="226" t="str">
        <f aca="false">IF($A228="","",IF($A228=N$13,$F228,""))</f>
        <v/>
      </c>
      <c r="O228" s="0"/>
    </row>
    <row r="229" customFormat="false" ht="12.75" hidden="false" customHeight="false" outlineLevel="0" collapsed="false">
      <c r="A229" s="250" t="n">
        <f aca="false">Results!J129</f>
        <v>27</v>
      </c>
      <c r="B229" s="251" t="n">
        <v>2</v>
      </c>
      <c r="C229" s="240" t="str">
        <f aca="false">IF(A229=0,"",INDEX('Team Declaration'!$C$22:$BI$33,MATCH(A227,'Team Declaration'!$B$22:$B$33,0),MATCH(A229,'Team Declaration'!$C$20:$BI$20,0)))</f>
        <v>Jenny Denyer</v>
      </c>
      <c r="D229" s="240" t="str">
        <f aca="false">IF(A229=0,"",INDEX('Team Declaration'!$C$19:$BI$33,1,MATCH(A229,'Team Declaration'!$C$20:$BI$20,0)-4))</f>
        <v>Haywards Heath &amp; Lewes</v>
      </c>
      <c r="E229" s="252" t="n">
        <f aca="false">Results!K129</f>
        <v>22.12</v>
      </c>
      <c r="F229" s="251" t="n">
        <v>5</v>
      </c>
      <c r="H229" s="226" t="str">
        <f aca="false">IF($A229="","",IF($A229=H$13,$F229,""))</f>
        <v/>
      </c>
      <c r="I229" s="226" t="str">
        <f aca="false">IF($A229="","",IF($A229=I$13,$F229,""))</f>
        <v/>
      </c>
      <c r="J229" s="226" t="str">
        <f aca="false">IF($A229="","",IF($A229=J$13,$F229,""))</f>
        <v/>
      </c>
      <c r="K229" s="226" t="str">
        <f aca="false">IF($A229="","",IF($A229=K$13,$F229,""))</f>
        <v/>
      </c>
      <c r="L229" s="226" t="str">
        <f aca="false">IF($A229="","",IF($A229=L$13,$F229,""))</f>
        <v/>
      </c>
      <c r="M229" s="226" t="n">
        <f aca="false">IF($A229="","",IF($A229=M$13,$F229,""))</f>
        <v>5</v>
      </c>
      <c r="N229" s="226" t="str">
        <f aca="false">IF($A229="","",IF($A229=N$13,$F229,""))</f>
        <v/>
      </c>
      <c r="O229" s="0"/>
    </row>
    <row r="230" customFormat="false" ht="12.75" hidden="false" customHeight="false" outlineLevel="0" collapsed="false">
      <c r="A230" s="250" t="n">
        <f aca="false">Results!J130</f>
        <v>21</v>
      </c>
      <c r="B230" s="251" t="n">
        <v>3</v>
      </c>
      <c r="C230" s="240" t="str">
        <f aca="false">IF(A230=0,"",INDEX('Team Declaration'!$C$22:$BI$33,MATCH(A227,'Team Declaration'!$B$22:$B$33,0),MATCH(A230,'Team Declaration'!$C$20:$BI$20,0)))</f>
        <v>Tracey Brockbank</v>
      </c>
      <c r="D230" s="240" t="str">
        <f aca="false">IF(A230=0,"",INDEX('Team Declaration'!$C$19:$BI$33,1,MATCH(A230,'Team Declaration'!$C$20:$BI$20,0)-4))</f>
        <v>Brighton &amp; Hove AC</v>
      </c>
      <c r="E230" s="252" t="n">
        <f aca="false">Results!K130</f>
        <v>19.42</v>
      </c>
      <c r="F230" s="251" t="n">
        <v>4</v>
      </c>
      <c r="H230" s="226" t="str">
        <f aca="false">IF($A230="","",IF($A230=H$13,$F230,""))</f>
        <v/>
      </c>
      <c r="I230" s="226" t="n">
        <f aca="false">IF($A230="","",IF($A230=I$13,$F230,""))</f>
        <v>4</v>
      </c>
      <c r="J230" s="226" t="str">
        <f aca="false">IF($A230="","",IF($A230=J$13,$F230,""))</f>
        <v/>
      </c>
      <c r="K230" s="226" t="str">
        <f aca="false">IF($A230="","",IF($A230=K$13,$F230,""))</f>
        <v/>
      </c>
      <c r="L230" s="226" t="str">
        <f aca="false">IF($A230="","",IF($A230=L$13,$F230,""))</f>
        <v/>
      </c>
      <c r="M230" s="226" t="str">
        <f aca="false">IF($A230="","",IF($A230=M$13,$F230,""))</f>
        <v/>
      </c>
      <c r="N230" s="226" t="str">
        <f aca="false">IF($A230="","",IF($A230=N$13,$F230,""))</f>
        <v/>
      </c>
      <c r="O230" s="0"/>
    </row>
    <row r="231" customFormat="false" ht="12.75" hidden="false" customHeight="false" outlineLevel="0" collapsed="false">
      <c r="A231" s="250" t="n">
        <f aca="false">Results!J131</f>
        <v>0</v>
      </c>
      <c r="B231" s="251" t="n">
        <v>4</v>
      </c>
      <c r="C231" s="240" t="str">
        <f aca="false">IF(A231=0,"",INDEX('Team Declaration'!$C$22:$BI$33,MATCH(A227,'Team Declaration'!$B$22:$B$33,0),MATCH(A231,'Team Declaration'!$C$20:$BI$20,0)))</f>
        <v/>
      </c>
      <c r="D231" s="240" t="str">
        <f aca="false">IF(A231=0,"",INDEX('Team Declaration'!$C$19:$BI$33,1,MATCH(A231,'Team Declaration'!$C$20:$BI$20,0)-4))</f>
        <v/>
      </c>
      <c r="E231" s="252" t="n">
        <f aca="false">Results!K131</f>
        <v>0</v>
      </c>
      <c r="F231" s="251" t="n">
        <v>3</v>
      </c>
      <c r="H231" s="226" t="str">
        <f aca="false">IF($A231="","",IF($A231=H$13,$F231,""))</f>
        <v/>
      </c>
      <c r="I231" s="226" t="str">
        <f aca="false">IF($A231="","",IF($A231=I$13,$F231,""))</f>
        <v/>
      </c>
      <c r="J231" s="226" t="str">
        <f aca="false">IF($A231="","",IF($A231=J$13,$F231,""))</f>
        <v/>
      </c>
      <c r="K231" s="226" t="str">
        <f aca="false">IF($A231="","",IF($A231=K$13,$F231,""))</f>
        <v/>
      </c>
      <c r="L231" s="226" t="str">
        <f aca="false">IF($A231="","",IF($A231=L$13,$F231,""))</f>
        <v/>
      </c>
      <c r="M231" s="226" t="str">
        <f aca="false">IF($A231="","",IF($A231=M$13,$F231,""))</f>
        <v/>
      </c>
      <c r="N231" s="226" t="str">
        <f aca="false">IF($A231="","",IF($A231=N$13,$F231,""))</f>
        <v/>
      </c>
      <c r="O231" s="0"/>
    </row>
    <row r="232" customFormat="false" ht="12.75" hidden="false" customHeight="false" outlineLevel="0" collapsed="false">
      <c r="A232" s="250" t="n">
        <f aca="false">Results!J132</f>
        <v>0</v>
      </c>
      <c r="B232" s="251" t="n">
        <v>5</v>
      </c>
      <c r="C232" s="240" t="str">
        <f aca="false">IF(A232=0,"",INDEX('Team Declaration'!$C$22:$BI$33,MATCH(A227,'Team Declaration'!$B$22:$B$33,0),MATCH(A232,'Team Declaration'!$C$20:$BI$20,0)))</f>
        <v/>
      </c>
      <c r="D232" s="240" t="str">
        <f aca="false">IF(A232=0,"",INDEX('Team Declaration'!$C$19:$BI$33,1,MATCH(A232,'Team Declaration'!$C$20:$BI$20,0)-4))</f>
        <v/>
      </c>
      <c r="E232" s="252" t="n">
        <f aca="false">Results!K132</f>
        <v>0</v>
      </c>
      <c r="F232" s="251" t="n">
        <v>2</v>
      </c>
      <c r="H232" s="226" t="str">
        <f aca="false">IF($A232="","",IF($A232=H$13,$F232,""))</f>
        <v/>
      </c>
      <c r="I232" s="226" t="str">
        <f aca="false">IF($A232="","",IF($A232=I$13,$F232,""))</f>
        <v/>
      </c>
      <c r="J232" s="226" t="str">
        <f aca="false">IF($A232="","",IF($A232=J$13,$F232,""))</f>
        <v/>
      </c>
      <c r="K232" s="226" t="str">
        <f aca="false">IF($A232="","",IF($A232=K$13,$F232,""))</f>
        <v/>
      </c>
      <c r="L232" s="226" t="str">
        <f aca="false">IF($A232="","",IF($A232=L$13,$F232,""))</f>
        <v/>
      </c>
      <c r="M232" s="226" t="str">
        <f aca="false">IF($A232="","",IF($A232=M$13,$F232,""))</f>
        <v/>
      </c>
      <c r="N232" s="226" t="str">
        <f aca="false">IF($A232="","",IF($A232=N$13,$F232,""))</f>
        <v/>
      </c>
      <c r="O232" s="0"/>
    </row>
    <row r="233" customFormat="false" ht="12.75" hidden="false" customHeight="false" outlineLevel="0" collapsed="false">
      <c r="A233" s="250" t="n">
        <f aca="false">Results!J133</f>
        <v>0</v>
      </c>
      <c r="B233" s="251" t="n">
        <v>6</v>
      </c>
      <c r="C233" s="240" t="str">
        <f aca="false">IF(A233=0,"",INDEX('Team Declaration'!$C$22:$BI$33,MATCH(A227,'Team Declaration'!$B$22:$B$33,0),MATCH(A233,'Team Declaration'!$C$20:$BI$20,0)))</f>
        <v/>
      </c>
      <c r="D233" s="240" t="str">
        <f aca="false">IF(A233=0,"",INDEX('Team Declaration'!$C$19:$BI$33,1,MATCH(A233,'Team Declaration'!$C$20:$BI$20,0)-4))</f>
        <v/>
      </c>
      <c r="E233" s="252" t="n">
        <f aca="false">Results!K133</f>
        <v>0</v>
      </c>
      <c r="F233" s="251" t="n">
        <v>1</v>
      </c>
      <c r="H233" s="226" t="str">
        <f aca="false">IF($A233="","",IF($A233=H$13,$F233,""))</f>
        <v/>
      </c>
      <c r="I233" s="226" t="str">
        <f aca="false">IF($A233="","",IF($A233=I$13,$F233,""))</f>
        <v/>
      </c>
      <c r="J233" s="226" t="str">
        <f aca="false">IF($A233="","",IF($A233=J$13,$F233,""))</f>
        <v/>
      </c>
      <c r="K233" s="226" t="str">
        <f aca="false">IF($A233="","",IF($A233=K$13,$F233,""))</f>
        <v/>
      </c>
      <c r="L233" s="226" t="str">
        <f aca="false">IF($A233="","",IF($A233=L$13,$F233,""))</f>
        <v/>
      </c>
      <c r="M233" s="226" t="str">
        <f aca="false">IF($A233="","",IF($A233=M$13,$F233,""))</f>
        <v/>
      </c>
      <c r="N233" s="226" t="str">
        <f aca="false">IF($A233="","",IF($A233=N$13,$F233,""))</f>
        <v/>
      </c>
      <c r="O233" s="0"/>
    </row>
    <row r="234" customFormat="false" ht="12.75" hidden="false" customHeight="false" outlineLevel="0" collapsed="false">
      <c r="A234" s="219" t="str">
        <f aca="false">Results!A78</f>
        <v>Shot Putt</v>
      </c>
      <c r="C234" s="237" t="str">
        <f aca="false">CONCATENATE("Womens ",P234)</f>
        <v>Womens Shot Putt 35+</v>
      </c>
      <c r="E234" s="0"/>
      <c r="H234" s="0"/>
      <c r="I234" s="0"/>
      <c r="J234" s="0"/>
      <c r="K234" s="0"/>
      <c r="L234" s="0"/>
      <c r="M234" s="0"/>
      <c r="N234" s="0"/>
      <c r="O234" s="0"/>
      <c r="P234" s="0" t="str">
        <f aca="false">CONCATENATE(A234," 35+")</f>
        <v>Shot Putt 35+</v>
      </c>
    </row>
    <row r="235" customFormat="false" ht="12.75" hidden="false" customHeight="false" outlineLevel="0" collapsed="false">
      <c r="A235" s="250" t="str">
        <f aca="false">Results!D79</f>
        <v>C</v>
      </c>
      <c r="B235" s="251" t="n">
        <v>1</v>
      </c>
      <c r="C235" s="240" t="str">
        <f aca="false">IF(A235=0,"",INDEX('Team Declaration'!$C$22:$BI$33,MATCH(A234,'Team Declaration'!$B$22:$B$33,0),MATCH(A235,'Team Declaration'!$C$20:$BI$20,0)))</f>
        <v>Sarah Hewitt</v>
      </c>
      <c r="D235" s="240" t="str">
        <f aca="false">IF(A235=0,"",INDEX('Team Declaration'!$C$19:$BI$33,1,MATCH(LEFT(A235,1),'Team Declaration'!$C$20:$BI$20,0)))</f>
        <v>Brighton &amp; Hove AC</v>
      </c>
      <c r="E235" s="252" t="n">
        <f aca="false">Results!E79</f>
        <v>9.28</v>
      </c>
      <c r="F235" s="251" t="n">
        <v>6</v>
      </c>
      <c r="H235" s="226" t="str">
        <f aca="false">IF($A235="","",IF(LEFT($A235,1)=H$10,$F235,""))</f>
        <v/>
      </c>
      <c r="I235" s="226" t="n">
        <f aca="false">IF($A235="","",IF(LEFT($A235,1)=I$10,$F235,""))</f>
        <v>6</v>
      </c>
      <c r="J235" s="226" t="str">
        <f aca="false">IF($A235="","",IF(LEFT($A235,1)=J$10,$F235,""))</f>
        <v/>
      </c>
      <c r="K235" s="226" t="str">
        <f aca="false">IF($A235="","",IF(LEFT($A235,1)=K$10,$F235,""))</f>
        <v/>
      </c>
      <c r="L235" s="226" t="str">
        <f aca="false">IF($A235="","",IF(LEFT($A235,1)=L$10,$F235,""))</f>
        <v/>
      </c>
      <c r="M235" s="226" t="str">
        <f aca="false">IF($A235="","",IF(LEFT($A235,1)=M$10,$F235,""))</f>
        <v/>
      </c>
      <c r="N235" s="226" t="str">
        <f aca="false">IF($A235="","",IF(LEFT($A235,1)=N$10,$F235,""))</f>
        <v/>
      </c>
      <c r="O235" s="0"/>
    </row>
    <row r="236" customFormat="false" ht="12.75" hidden="false" customHeight="false" outlineLevel="0" collapsed="false">
      <c r="A236" s="250" t="str">
        <f aca="false">Results!D80</f>
        <v>K</v>
      </c>
      <c r="B236" s="251" t="n">
        <v>2</v>
      </c>
      <c r="C236" s="240" t="str">
        <f aca="false">IF(A236=0,"",INDEX('Team Declaration'!$C$22:$BI$33,MATCH(A234,'Team Declaration'!$B$22:$B$33,0),MATCH(A236,'Team Declaration'!$C$20:$BI$20,0)))</f>
        <v>Helen Diack</v>
      </c>
      <c r="D236" s="240" t="str">
        <f aca="false">IF(A236=0,"",INDEX('Team Declaration'!$C$19:$BI$33,1,MATCH(LEFT(A236,1),'Team Declaration'!$C$20:$BI$20,0)))</f>
        <v>Haywards Heath &amp; Lewes</v>
      </c>
      <c r="E236" s="252" t="n">
        <f aca="false">Results!E80</f>
        <v>5.5</v>
      </c>
      <c r="F236" s="251" t="n">
        <v>5</v>
      </c>
      <c r="H236" s="226" t="str">
        <f aca="false">IF($A236="","",IF(LEFT($A236,1)=H$10,$F236,""))</f>
        <v/>
      </c>
      <c r="I236" s="226" t="str">
        <f aca="false">IF($A236="","",IF(LEFT($A236,1)=I$10,$F236,""))</f>
        <v/>
      </c>
      <c r="J236" s="226" t="str">
        <f aca="false">IF($A236="","",IF(LEFT($A236,1)=J$10,$F236,""))</f>
        <v/>
      </c>
      <c r="K236" s="226" t="str">
        <f aca="false">IF($A236="","",IF(LEFT($A236,1)=K$10,$F236,""))</f>
        <v/>
      </c>
      <c r="L236" s="226" t="str">
        <f aca="false">IF($A236="","",IF(LEFT($A236,1)=L$10,$F236,""))</f>
        <v/>
      </c>
      <c r="M236" s="226" t="n">
        <f aca="false">IF($A236="","",IF(LEFT($A236,1)=M$10,$F236,""))</f>
        <v>5</v>
      </c>
      <c r="N236" s="226" t="str">
        <f aca="false">IF($A236="","",IF(LEFT($A236,1)=N$10,$F236,""))</f>
        <v/>
      </c>
      <c r="O236" s="0"/>
    </row>
    <row r="237" customFormat="false" ht="12.75" hidden="false" customHeight="false" outlineLevel="0" collapsed="false">
      <c r="A237" s="250" t="n">
        <f aca="false">Results!D81</f>
        <v>0</v>
      </c>
      <c r="B237" s="251" t="n">
        <v>3</v>
      </c>
      <c r="C237" s="240" t="str">
        <f aca="false">IF(A237=0,"",INDEX('Team Declaration'!$C$22:$BI$33,MATCH(A234,'Team Declaration'!$B$22:$B$33,0),MATCH(A237,'Team Declaration'!$C$20:$BI$20,0)))</f>
        <v/>
      </c>
      <c r="D237" s="240" t="str">
        <f aca="false">IF(A237=0,"",INDEX('Team Declaration'!$C$19:$BI$33,1,MATCH(LEFT(A237,1),'Team Declaration'!$C$20:$BI$20,0)))</f>
        <v/>
      </c>
      <c r="E237" s="252" t="n">
        <f aca="false">Results!E81</f>
        <v>0</v>
      </c>
      <c r="F237" s="251" t="n">
        <v>4</v>
      </c>
      <c r="H237" s="226" t="str">
        <f aca="false">IF($A237="","",IF(LEFT($A237,1)=H$10,$F237,""))</f>
        <v/>
      </c>
      <c r="I237" s="226" t="str">
        <f aca="false">IF($A237="","",IF(LEFT($A237,1)=I$10,$F237,""))</f>
        <v/>
      </c>
      <c r="J237" s="226" t="str">
        <f aca="false">IF($A237="","",IF(LEFT($A237,1)=J$10,$F237,""))</f>
        <v/>
      </c>
      <c r="K237" s="226" t="str">
        <f aca="false">IF($A237="","",IF(LEFT($A237,1)=K$10,$F237,""))</f>
        <v/>
      </c>
      <c r="L237" s="226" t="str">
        <f aca="false">IF($A237="","",IF(LEFT($A237,1)=L$10,$F237,""))</f>
        <v/>
      </c>
      <c r="M237" s="226" t="str">
        <f aca="false">IF($A237="","",IF(LEFT($A237,1)=M$10,$F237,""))</f>
        <v/>
      </c>
      <c r="N237" s="226" t="str">
        <f aca="false">IF($A237="","",IF(LEFT($A237,1)=N$10,$F237,""))</f>
        <v/>
      </c>
      <c r="O237" s="0"/>
    </row>
    <row r="238" customFormat="false" ht="12.75" hidden="false" customHeight="false" outlineLevel="0" collapsed="false">
      <c r="A238" s="250" t="n">
        <f aca="false">Results!D82</f>
        <v>0</v>
      </c>
      <c r="B238" s="251" t="n">
        <v>4</v>
      </c>
      <c r="C238" s="240" t="str">
        <f aca="false">IF(A238=0,"",INDEX('Team Declaration'!$C$22:$BI$33,MATCH(A234,'Team Declaration'!$B$22:$B$33,0),MATCH(A238,'Team Declaration'!$C$20:$BI$20,0)))</f>
        <v/>
      </c>
      <c r="D238" s="240" t="str">
        <f aca="false">IF(A238=0,"",INDEX('Team Declaration'!$C$19:$BI$33,1,MATCH(LEFT(A238,1),'Team Declaration'!$C$20:$BI$20,0)))</f>
        <v/>
      </c>
      <c r="E238" s="252" t="n">
        <f aca="false">Results!E82</f>
        <v>0</v>
      </c>
      <c r="F238" s="251" t="n">
        <v>3</v>
      </c>
      <c r="H238" s="226" t="str">
        <f aca="false">IF($A238="","",IF(LEFT($A238,1)=H$10,$F238,""))</f>
        <v/>
      </c>
      <c r="I238" s="226" t="str">
        <f aca="false">IF($A238="","",IF(LEFT($A238,1)=I$10,$F238,""))</f>
        <v/>
      </c>
      <c r="J238" s="226" t="str">
        <f aca="false">IF($A238="","",IF(LEFT($A238,1)=J$10,$F238,""))</f>
        <v/>
      </c>
      <c r="K238" s="226" t="str">
        <f aca="false">IF($A238="","",IF(LEFT($A238,1)=K$10,$F238,""))</f>
        <v/>
      </c>
      <c r="L238" s="226" t="str">
        <f aca="false">IF($A238="","",IF(LEFT($A238,1)=L$10,$F238,""))</f>
        <v/>
      </c>
      <c r="M238" s="226" t="str">
        <f aca="false">IF($A238="","",IF(LEFT($A238,1)=M$10,$F238,""))</f>
        <v/>
      </c>
      <c r="N238" s="226" t="str">
        <f aca="false">IF($A238="","",IF(LEFT($A238,1)=N$10,$F238,""))</f>
        <v/>
      </c>
      <c r="O238" s="0"/>
    </row>
    <row r="239" customFormat="false" ht="12.75" hidden="false" customHeight="false" outlineLevel="0" collapsed="false">
      <c r="A239" s="250" t="n">
        <f aca="false">Results!D83</f>
        <v>0</v>
      </c>
      <c r="B239" s="251" t="n">
        <v>5</v>
      </c>
      <c r="C239" s="240" t="str">
        <f aca="false">IF(A239=0,"",INDEX('Team Declaration'!$C$22:$BI$33,MATCH(A234,'Team Declaration'!$B$22:$B$33,0),MATCH(A239,'Team Declaration'!$C$20:$BI$20,0)))</f>
        <v/>
      </c>
      <c r="D239" s="240" t="str">
        <f aca="false">IF(A239=0,"",INDEX('Team Declaration'!$C$19:$BI$33,1,MATCH(LEFT(A239,1),'Team Declaration'!$C$20:$BI$20,0)))</f>
        <v/>
      </c>
      <c r="E239" s="252" t="n">
        <f aca="false">Results!E83</f>
        <v>0</v>
      </c>
      <c r="F239" s="251" t="n">
        <v>2</v>
      </c>
      <c r="H239" s="226" t="str">
        <f aca="false">IF($A239="","",IF(LEFT($A239,1)=H$10,$F239,""))</f>
        <v/>
      </c>
      <c r="I239" s="226" t="str">
        <f aca="false">IF($A239="","",IF(LEFT($A239,1)=I$10,$F239,""))</f>
        <v/>
      </c>
      <c r="J239" s="226" t="str">
        <f aca="false">IF($A239="","",IF(LEFT($A239,1)=J$10,$F239,""))</f>
        <v/>
      </c>
      <c r="K239" s="226" t="str">
        <f aca="false">IF($A239="","",IF(LEFT($A239,1)=K$10,$F239,""))</f>
        <v/>
      </c>
      <c r="L239" s="226" t="str">
        <f aca="false">IF($A239="","",IF(LEFT($A239,1)=L$10,$F239,""))</f>
        <v/>
      </c>
      <c r="M239" s="226" t="str">
        <f aca="false">IF($A239="","",IF(LEFT($A239,1)=M$10,$F239,""))</f>
        <v/>
      </c>
      <c r="N239" s="226" t="str">
        <f aca="false">IF($A239="","",IF(LEFT($A239,1)=N$10,$F239,""))</f>
        <v/>
      </c>
      <c r="O239" s="0"/>
    </row>
    <row r="240" customFormat="false" ht="12.75" hidden="false" customHeight="false" outlineLevel="0" collapsed="false">
      <c r="A240" s="250" t="n">
        <f aca="false">Results!D84</f>
        <v>0</v>
      </c>
      <c r="B240" s="251" t="n">
        <v>6</v>
      </c>
      <c r="C240" s="240" t="str">
        <f aca="false">IF(A240=0,"",INDEX('Team Declaration'!$C$22:$BI$33,MATCH(A234,'Team Declaration'!$B$22:$B$33,0),MATCH(A240,'Team Declaration'!$C$20:$BI$20,0)))</f>
        <v/>
      </c>
      <c r="D240" s="240" t="str">
        <f aca="false">IF(A240=0,"",INDEX('Team Declaration'!$C$19:$BI$33,1,MATCH(LEFT(A240,1),'Team Declaration'!$C$20:$BI$20,0)))</f>
        <v/>
      </c>
      <c r="E240" s="252" t="n">
        <f aca="false">Results!E84</f>
        <v>0</v>
      </c>
      <c r="F240" s="251" t="n">
        <v>1</v>
      </c>
      <c r="H240" s="226" t="str">
        <f aca="false">IF($A240="","",IF(LEFT($A240,1)=H$10,$F240,""))</f>
        <v/>
      </c>
      <c r="I240" s="226" t="str">
        <f aca="false">IF($A240="","",IF(LEFT($A240,1)=I$10,$F240,""))</f>
        <v/>
      </c>
      <c r="J240" s="226" t="str">
        <f aca="false">IF($A240="","",IF(LEFT($A240,1)=J$10,$F240,""))</f>
        <v/>
      </c>
      <c r="K240" s="226" t="str">
        <f aca="false">IF($A240="","",IF(LEFT($A240,1)=K$10,$F240,""))</f>
        <v/>
      </c>
      <c r="L240" s="226" t="str">
        <f aca="false">IF($A240="","",IF(LEFT($A240,1)=L$10,$F240,""))</f>
        <v/>
      </c>
      <c r="M240" s="226" t="str">
        <f aca="false">IF($A240="","",IF(LEFT($A240,1)=M$10,$F240,""))</f>
        <v/>
      </c>
      <c r="N240" s="226" t="str">
        <f aca="false">IF($A240="","",IF(LEFT($A240,1)=N$10,$F240,""))</f>
        <v/>
      </c>
      <c r="O240" s="0"/>
    </row>
    <row r="241" customFormat="false" ht="12.75" hidden="false" customHeight="false" outlineLevel="0" collapsed="false">
      <c r="A241" s="219" t="str">
        <f aca="false">Results!G78</f>
        <v>Shot Putt</v>
      </c>
      <c r="C241" s="237" t="str">
        <f aca="false">CONCATENATE("Womens ",P241)</f>
        <v>Womens Shot Putt 50+</v>
      </c>
      <c r="E241" s="0"/>
      <c r="H241" s="0"/>
      <c r="I241" s="0"/>
      <c r="J241" s="0"/>
      <c r="K241" s="0"/>
      <c r="L241" s="0"/>
      <c r="M241" s="0"/>
      <c r="N241" s="0"/>
      <c r="O241" s="0"/>
      <c r="P241" s="0" t="str">
        <f aca="false">CONCATENATE(A241," 50+")</f>
        <v>Shot Putt 50+</v>
      </c>
    </row>
    <row r="242" customFormat="false" ht="12.75" hidden="false" customHeight="false" outlineLevel="0" collapsed="false">
      <c r="A242" s="250" t="n">
        <f aca="false">Results!J79</f>
        <v>24</v>
      </c>
      <c r="B242" s="251" t="n">
        <v>1</v>
      </c>
      <c r="C242" s="240" t="str">
        <f aca="false">IF(A242=0,"",INDEX('Team Declaration'!$C$22:$BI$33,MATCH(A241,'Team Declaration'!$B$22:$B$33,0),MATCH(A242,'Team Declaration'!$C$20:$BI$20,0)))</f>
        <v>Angela Morgan</v>
      </c>
      <c r="D242" s="240" t="str">
        <f aca="false">IF(A242=0,"",INDEX('Team Declaration'!$C$19:$BI$33,1,MATCH(A242,'Team Declaration'!$C$20:$BI$20,0)-4))</f>
        <v>Eastbourne Rovers AC</v>
      </c>
      <c r="E242" s="252" t="n">
        <f aca="false">Results!K79</f>
        <v>7.07</v>
      </c>
      <c r="F242" s="251" t="n">
        <v>6</v>
      </c>
      <c r="H242" s="226" t="str">
        <f aca="false">IF($A242="","",IF($A242=H$13,$F242,""))</f>
        <v/>
      </c>
      <c r="I242" s="226" t="str">
        <f aca="false">IF($A242="","",IF($A242=I$13,$F242,""))</f>
        <v/>
      </c>
      <c r="J242" s="226" t="str">
        <f aca="false">IF($A242="","",IF($A242=J$13,$F242,""))</f>
        <v/>
      </c>
      <c r="K242" s="226" t="n">
        <f aca="false">IF($A242="","",IF($A242=K$13,$F242,""))</f>
        <v>6</v>
      </c>
      <c r="L242" s="226" t="str">
        <f aca="false">IF($A242="","",IF($A242=L$13,$F242,""))</f>
        <v/>
      </c>
      <c r="M242" s="226" t="str">
        <f aca="false">IF($A242="","",IF($A242=M$13,$F242,""))</f>
        <v/>
      </c>
      <c r="N242" s="226" t="str">
        <f aca="false">IF($A242="","",IF($A242=N$13,$F242,""))</f>
        <v/>
      </c>
      <c r="O242" s="0"/>
    </row>
    <row r="243" customFormat="false" ht="12.75" hidden="false" customHeight="false" outlineLevel="0" collapsed="false">
      <c r="A243" s="250" t="n">
        <f aca="false">Results!J80</f>
        <v>21</v>
      </c>
      <c r="B243" s="251" t="n">
        <v>2</v>
      </c>
      <c r="C243" s="240" t="str">
        <f aca="false">IF(A243=0,"",INDEX('Team Declaration'!$C$22:$BI$33,MATCH(A241,'Team Declaration'!$B$22:$B$33,0),MATCH(A243,'Team Declaration'!$C$20:$BI$20,0)))</f>
        <v>Tracey Brockbank</v>
      </c>
      <c r="D243" s="240" t="str">
        <f aca="false">IF(A243=0,"",INDEX('Team Declaration'!$C$19:$BI$33,1,MATCH(A243,'Team Declaration'!$C$20:$BI$20,0)-4))</f>
        <v>Brighton &amp; Hove AC</v>
      </c>
      <c r="E243" s="252" t="n">
        <f aca="false">Results!K80</f>
        <v>6.2</v>
      </c>
      <c r="F243" s="251" t="n">
        <v>5</v>
      </c>
      <c r="H243" s="226" t="str">
        <f aca="false">IF($A243="","",IF($A243=H$13,$F243,""))</f>
        <v/>
      </c>
      <c r="I243" s="226" t="n">
        <f aca="false">IF($A243="","",IF($A243=I$13,$F243,""))</f>
        <v>5</v>
      </c>
      <c r="J243" s="226" t="str">
        <f aca="false">IF($A243="","",IF($A243=J$13,$F243,""))</f>
        <v/>
      </c>
      <c r="K243" s="226" t="str">
        <f aca="false">IF($A243="","",IF($A243=K$13,$F243,""))</f>
        <v/>
      </c>
      <c r="L243" s="226" t="str">
        <f aca="false">IF($A243="","",IF($A243=L$13,$F243,""))</f>
        <v/>
      </c>
      <c r="M243" s="226" t="str">
        <f aca="false">IF($A243="","",IF($A243=M$13,$F243,""))</f>
        <v/>
      </c>
      <c r="N243" s="226" t="str">
        <f aca="false">IF($A243="","",IF($A243=N$13,$F243,""))</f>
        <v/>
      </c>
      <c r="O243" s="0"/>
    </row>
    <row r="244" customFormat="false" ht="12.75" hidden="false" customHeight="false" outlineLevel="0" collapsed="false">
      <c r="A244" s="250" t="n">
        <f aca="false">Results!J81</f>
        <v>0</v>
      </c>
      <c r="B244" s="251" t="n">
        <v>3</v>
      </c>
      <c r="C244" s="240" t="str">
        <f aca="false">IF(A244=0,"",INDEX('Team Declaration'!$C$22:$BI$33,MATCH(A241,'Team Declaration'!$B$22:$B$33,0),MATCH(A244,'Team Declaration'!$C$20:$BI$20,0)))</f>
        <v/>
      </c>
      <c r="D244" s="240" t="str">
        <f aca="false">IF(A244=0,"",INDEX('Team Declaration'!$C$19:$BI$33,1,MATCH(A244,'Team Declaration'!$C$20:$BI$20,0)-4))</f>
        <v/>
      </c>
      <c r="E244" s="252" t="n">
        <f aca="false">Results!K81</f>
        <v>0</v>
      </c>
      <c r="F244" s="251" t="n">
        <v>4</v>
      </c>
      <c r="H244" s="226" t="str">
        <f aca="false">IF($A244="","",IF($A244=H$13,$F244,""))</f>
        <v/>
      </c>
      <c r="I244" s="226" t="str">
        <f aca="false">IF($A244="","",IF($A244=I$13,$F244,""))</f>
        <v/>
      </c>
      <c r="J244" s="226" t="str">
        <f aca="false">IF($A244="","",IF($A244=J$13,$F244,""))</f>
        <v/>
      </c>
      <c r="K244" s="226" t="str">
        <f aca="false">IF($A244="","",IF($A244=K$13,$F244,""))</f>
        <v/>
      </c>
      <c r="L244" s="226" t="str">
        <f aca="false">IF($A244="","",IF($A244=L$13,$F244,""))</f>
        <v/>
      </c>
      <c r="M244" s="226" t="str">
        <f aca="false">IF($A244="","",IF($A244=M$13,$F244,""))</f>
        <v/>
      </c>
      <c r="N244" s="226" t="str">
        <f aca="false">IF($A244="","",IF($A244=N$13,$F244,""))</f>
        <v/>
      </c>
      <c r="O244" s="0"/>
    </row>
    <row r="245" customFormat="false" ht="12.75" hidden="false" customHeight="false" outlineLevel="0" collapsed="false">
      <c r="A245" s="250" t="n">
        <f aca="false">Results!J82</f>
        <v>0</v>
      </c>
      <c r="B245" s="251" t="n">
        <v>4</v>
      </c>
      <c r="C245" s="240" t="str">
        <f aca="false">IF(A245=0,"",INDEX('Team Declaration'!$C$22:$BI$33,MATCH(A241,'Team Declaration'!$B$22:$B$33,0),MATCH(A245,'Team Declaration'!$C$20:$BI$20,0)))</f>
        <v/>
      </c>
      <c r="D245" s="240" t="str">
        <f aca="false">IF(A245=0,"",INDEX('Team Declaration'!$C$19:$BI$33,1,MATCH(A245,'Team Declaration'!$C$20:$BI$20,0)-4))</f>
        <v/>
      </c>
      <c r="E245" s="252" t="n">
        <f aca="false">Results!K82</f>
        <v>0</v>
      </c>
      <c r="F245" s="251" t="n">
        <v>3</v>
      </c>
      <c r="H245" s="226" t="str">
        <f aca="false">IF($A245="","",IF($A245=H$13,$F245,""))</f>
        <v/>
      </c>
      <c r="I245" s="226" t="str">
        <f aca="false">IF($A245="","",IF($A245=I$13,$F245,""))</f>
        <v/>
      </c>
      <c r="J245" s="226" t="str">
        <f aca="false">IF($A245="","",IF($A245=J$13,$F245,""))</f>
        <v/>
      </c>
      <c r="K245" s="226" t="str">
        <f aca="false">IF($A245="","",IF($A245=K$13,$F245,""))</f>
        <v/>
      </c>
      <c r="L245" s="226" t="str">
        <f aca="false">IF($A245="","",IF($A245=L$13,$F245,""))</f>
        <v/>
      </c>
      <c r="M245" s="226" t="str">
        <f aca="false">IF($A245="","",IF($A245=M$13,$F245,""))</f>
        <v/>
      </c>
      <c r="N245" s="226" t="str">
        <f aca="false">IF($A245="","",IF($A245=N$13,$F245,""))</f>
        <v/>
      </c>
      <c r="O245" s="0"/>
    </row>
    <row r="246" customFormat="false" ht="12.75" hidden="false" customHeight="false" outlineLevel="0" collapsed="false">
      <c r="A246" s="250" t="n">
        <f aca="false">Results!J83</f>
        <v>0</v>
      </c>
      <c r="B246" s="251" t="n">
        <v>5</v>
      </c>
      <c r="C246" s="240" t="str">
        <f aca="false">IF(A246=0,"",INDEX('Team Declaration'!$C$22:$BI$33,MATCH(A241,'Team Declaration'!$B$22:$B$33,0),MATCH(A246,'Team Declaration'!$C$20:$BI$20,0)))</f>
        <v/>
      </c>
      <c r="D246" s="240" t="str">
        <f aca="false">IF(A246=0,"",INDEX('Team Declaration'!$C$19:$BI$33,1,MATCH(A246,'Team Declaration'!$C$20:$BI$20,0)-4))</f>
        <v/>
      </c>
      <c r="E246" s="252" t="n">
        <f aca="false">Results!K83</f>
        <v>0</v>
      </c>
      <c r="F246" s="251" t="n">
        <v>2</v>
      </c>
      <c r="H246" s="226" t="str">
        <f aca="false">IF($A246="","",IF($A246=H$13,$F246,""))</f>
        <v/>
      </c>
      <c r="I246" s="226" t="str">
        <f aca="false">IF($A246="","",IF($A246=I$13,$F246,""))</f>
        <v/>
      </c>
      <c r="J246" s="226" t="str">
        <f aca="false">IF($A246="","",IF($A246=J$13,$F246,""))</f>
        <v/>
      </c>
      <c r="K246" s="226" t="str">
        <f aca="false">IF($A246="","",IF($A246=K$13,$F246,""))</f>
        <v/>
      </c>
      <c r="L246" s="226" t="str">
        <f aca="false">IF($A246="","",IF($A246=L$13,$F246,""))</f>
        <v/>
      </c>
      <c r="M246" s="226" t="str">
        <f aca="false">IF($A246="","",IF($A246=M$13,$F246,""))</f>
        <v/>
      </c>
      <c r="N246" s="226" t="str">
        <f aca="false">IF($A246="","",IF($A246=N$13,$F246,""))</f>
        <v/>
      </c>
      <c r="O246" s="0"/>
    </row>
    <row r="247" customFormat="false" ht="12.75" hidden="false" customHeight="false" outlineLevel="0" collapsed="false">
      <c r="A247" s="250" t="n">
        <f aca="false">Results!J84</f>
        <v>0</v>
      </c>
      <c r="B247" s="251" t="n">
        <v>6</v>
      </c>
      <c r="C247" s="240" t="str">
        <f aca="false">IF(A247=0,"",INDEX('Team Declaration'!$C$22:$BI$33,MATCH(A241,'Team Declaration'!$B$22:$B$33,0),MATCH(A247,'Team Declaration'!$C$20:$BI$20,0)))</f>
        <v/>
      </c>
      <c r="D247" s="240" t="str">
        <f aca="false">IF(A247=0,"",INDEX('Team Declaration'!$C$19:$BI$33,1,MATCH(A247,'Team Declaration'!$C$20:$BI$20,0)-4))</f>
        <v/>
      </c>
      <c r="E247" s="252" t="n">
        <f aca="false">Results!K84</f>
        <v>0</v>
      </c>
      <c r="F247" s="251" t="n">
        <v>1</v>
      </c>
      <c r="H247" s="226" t="str">
        <f aca="false">IF($A247="","",IF($A247=H$13,$F247,""))</f>
        <v/>
      </c>
      <c r="I247" s="226" t="str">
        <f aca="false">IF($A247="","",IF($A247=I$13,$F247,""))</f>
        <v/>
      </c>
      <c r="J247" s="226" t="str">
        <f aca="false">IF($A247="","",IF($A247=J$13,$F247,""))</f>
        <v/>
      </c>
      <c r="K247" s="226" t="str">
        <f aca="false">IF($A247="","",IF($A247=K$13,$F247,""))</f>
        <v/>
      </c>
      <c r="L247" s="226" t="str">
        <f aca="false">IF($A247="","",IF($A247=L$13,$F247,""))</f>
        <v/>
      </c>
      <c r="M247" s="226" t="str">
        <f aca="false">IF($A247="","",IF($A247=M$13,$F247,""))</f>
        <v/>
      </c>
      <c r="N247" s="226" t="str">
        <f aca="false">IF($A247="","",IF($A247=N$13,$F247,""))</f>
        <v/>
      </c>
      <c r="O247" s="0"/>
    </row>
    <row r="248" customFormat="false" ht="12.75" hidden="false" customHeight="false" outlineLevel="0" collapsed="false">
      <c r="A248" s="219" t="str">
        <f aca="false">Results!M78</f>
        <v>Shot Putt</v>
      </c>
      <c r="C248" s="237" t="str">
        <f aca="false">CONCATENATE("Womens ",P248)</f>
        <v>Womens Shot Putt 60+</v>
      </c>
      <c r="E248" s="0"/>
      <c r="H248" s="0"/>
      <c r="I248" s="0"/>
      <c r="J248" s="0"/>
      <c r="K248" s="0"/>
      <c r="L248" s="0"/>
      <c r="M248" s="0"/>
      <c r="N248" s="0"/>
      <c r="O248" s="0"/>
      <c r="P248" s="0" t="str">
        <f aca="false">CONCATENATE(A248," 60+")</f>
        <v>Shot Putt 60+</v>
      </c>
    </row>
    <row r="249" customFormat="false" ht="12.75" hidden="false" customHeight="false" outlineLevel="0" collapsed="false">
      <c r="A249" s="250" t="n">
        <f aca="false">Results!P79</f>
        <v>37</v>
      </c>
      <c r="B249" s="251" t="n">
        <v>1</v>
      </c>
      <c r="C249" s="240" t="str">
        <f aca="false">IF(A249=0,"",INDEX('Team Declaration'!$C$22:$BI$33,MATCH(A248,'Team Declaration'!$B$22:$B$33,0),MATCH(A249,'Team Declaration'!$C$20:$BI$20,0)))</f>
        <v>Jenny Denyer</v>
      </c>
      <c r="D249" s="240" t="str">
        <f aca="false">IF(A249=0,"",INDEX('Team Declaration'!$C$19:$BI$33,1,MATCH(A249,'Team Declaration'!$C$20:$BI$20,0)-6))</f>
        <v>Haywards Heath &amp; Lewes</v>
      </c>
      <c r="E249" s="252" t="n">
        <f aca="false">Results!Q79</f>
        <v>6.63</v>
      </c>
      <c r="F249" s="251" t="n">
        <v>6</v>
      </c>
      <c r="H249" s="226" t="str">
        <f aca="false">IF($A249="","",IF($A249=H$14,$F249,""))</f>
        <v/>
      </c>
      <c r="I249" s="226" t="str">
        <f aca="false">IF($A249="","",IF($A249=I$14,$F249,""))</f>
        <v/>
      </c>
      <c r="J249" s="226" t="str">
        <f aca="false">IF($A249="","",IF($A249=J$14,$F249,""))</f>
        <v/>
      </c>
      <c r="K249" s="226" t="str">
        <f aca="false">IF($A249="","",IF($A249=K$14,$F249,""))</f>
        <v/>
      </c>
      <c r="L249" s="226" t="str">
        <f aca="false">IF($A249="","",IF($A249=L$14,$F249,""))</f>
        <v/>
      </c>
      <c r="M249" s="226" t="n">
        <f aca="false">IF($A249="","",IF($A249=M$14,$F249,""))</f>
        <v>6</v>
      </c>
      <c r="N249" s="226" t="str">
        <f aca="false">IF($A249="","",IF($A249=N$14,$F249,""))</f>
        <v/>
      </c>
      <c r="O249" s="0"/>
    </row>
    <row r="250" customFormat="false" ht="12.75" hidden="false" customHeight="false" outlineLevel="0" collapsed="false">
      <c r="A250" s="250" t="n">
        <f aca="false">Results!P80</f>
        <v>34</v>
      </c>
      <c r="B250" s="251" t="n">
        <v>2</v>
      </c>
      <c r="C250" s="240" t="str">
        <f aca="false">IF(A250=0,"",INDEX('Team Declaration'!$C$22:$BI$33,MATCH(A248,'Team Declaration'!$B$22:$B$33,0),MATCH(A250,'Team Declaration'!$C$20:$BI$20,0)))</f>
        <v>Liz Brandon</v>
      </c>
      <c r="D250" s="240" t="str">
        <f aca="false">IF(A250=0,"",INDEX('Team Declaration'!$C$19:$BI$33,1,MATCH(A250,'Team Declaration'!$C$20:$BI$20,0)-6))</f>
        <v>Eastbourne Rovers AC</v>
      </c>
      <c r="E250" s="252" t="n">
        <f aca="false">Results!Q80</f>
        <v>5.88</v>
      </c>
      <c r="F250" s="251" t="n">
        <v>5</v>
      </c>
      <c r="H250" s="226" t="str">
        <f aca="false">IF($A250="","",IF($A250=H$14,$F250,""))</f>
        <v/>
      </c>
      <c r="I250" s="226" t="str">
        <f aca="false">IF($A250="","",IF($A250=I$14,$F250,""))</f>
        <v/>
      </c>
      <c r="J250" s="226" t="str">
        <f aca="false">IF($A250="","",IF($A250=J$14,$F250,""))</f>
        <v/>
      </c>
      <c r="K250" s="226" t="n">
        <f aca="false">IF($A250="","",IF($A250=K$14,$F250,""))</f>
        <v>5</v>
      </c>
      <c r="L250" s="226" t="str">
        <f aca="false">IF($A250="","",IF($A250=L$14,$F250,""))</f>
        <v/>
      </c>
      <c r="M250" s="226" t="str">
        <f aca="false">IF($A250="","",IF($A250=M$14,$F250,""))</f>
        <v/>
      </c>
      <c r="N250" s="226" t="str">
        <f aca="false">IF($A250="","",IF($A250=N$14,$F250,""))</f>
        <v/>
      </c>
      <c r="O250" s="0"/>
    </row>
    <row r="251" customFormat="false" ht="12.75" hidden="false" customHeight="false" outlineLevel="0" collapsed="false">
      <c r="A251" s="250" t="n">
        <f aca="false">Results!P81</f>
        <v>0</v>
      </c>
      <c r="B251" s="251" t="n">
        <v>3</v>
      </c>
      <c r="C251" s="240" t="str">
        <f aca="false">IF(A251=0,"",INDEX('Team Declaration'!$C$22:$BI$33,MATCH(A248,'Team Declaration'!$B$22:$B$33,0),MATCH(A251,'Team Declaration'!$C$20:$BI$20,0)))</f>
        <v/>
      </c>
      <c r="D251" s="240" t="str">
        <f aca="false">IF(A251=0,"",INDEX('Team Declaration'!$C$19:$BI$33,1,MATCH(A251,'Team Declaration'!$C$20:$BI$20,0)-6))</f>
        <v/>
      </c>
      <c r="E251" s="252" t="n">
        <f aca="false">Results!Q81</f>
        <v>0</v>
      </c>
      <c r="F251" s="251" t="n">
        <v>4</v>
      </c>
      <c r="H251" s="226" t="str">
        <f aca="false">IF($A251="","",IF($A251=H$14,$F251,""))</f>
        <v/>
      </c>
      <c r="I251" s="226" t="str">
        <f aca="false">IF($A251="","",IF($A251=I$14,$F251,""))</f>
        <v/>
      </c>
      <c r="J251" s="226" t="str">
        <f aca="false">IF($A251="","",IF($A251=J$14,$F251,""))</f>
        <v/>
      </c>
      <c r="K251" s="226" t="str">
        <f aca="false">IF($A251="","",IF($A251=K$14,$F251,""))</f>
        <v/>
      </c>
      <c r="L251" s="226" t="str">
        <f aca="false">IF($A251="","",IF($A251=L$14,$F251,""))</f>
        <v/>
      </c>
      <c r="M251" s="226" t="str">
        <f aca="false">IF($A251="","",IF($A251=M$14,$F251,""))</f>
        <v/>
      </c>
      <c r="N251" s="226" t="str">
        <f aca="false">IF($A251="","",IF($A251=N$14,$F251,""))</f>
        <v/>
      </c>
      <c r="O251" s="0"/>
    </row>
    <row r="252" customFormat="false" ht="12.75" hidden="false" customHeight="false" outlineLevel="0" collapsed="false">
      <c r="A252" s="250" t="n">
        <f aca="false">Results!P82</f>
        <v>0</v>
      </c>
      <c r="B252" s="251" t="n">
        <v>4</v>
      </c>
      <c r="C252" s="240" t="str">
        <f aca="false">IF(A252=0,"",INDEX('Team Declaration'!$C$22:$BI$33,MATCH(A248,'Team Declaration'!$B$22:$B$33,0),MATCH(A252,'Team Declaration'!$C$20:$BI$20,0)))</f>
        <v/>
      </c>
      <c r="D252" s="240" t="str">
        <f aca="false">IF(A252=0,"",INDEX('Team Declaration'!$C$19:$BI$33,1,MATCH(A252,'Team Declaration'!$C$20:$BI$20,0)-6))</f>
        <v/>
      </c>
      <c r="E252" s="252" t="n">
        <f aca="false">Results!Q82</f>
        <v>0</v>
      </c>
      <c r="F252" s="251" t="n">
        <v>3</v>
      </c>
      <c r="H252" s="226" t="str">
        <f aca="false">IF($A252="","",IF($A252=H$14,$F252,""))</f>
        <v/>
      </c>
      <c r="I252" s="226" t="str">
        <f aca="false">IF($A252="","",IF($A252=I$14,$F252,""))</f>
        <v/>
      </c>
      <c r="J252" s="226" t="str">
        <f aca="false">IF($A252="","",IF($A252=J$14,$F252,""))</f>
        <v/>
      </c>
      <c r="K252" s="226" t="str">
        <f aca="false">IF($A252="","",IF($A252=K$14,$F252,""))</f>
        <v/>
      </c>
      <c r="L252" s="226" t="str">
        <f aca="false">IF($A252="","",IF($A252=L$14,$F252,""))</f>
        <v/>
      </c>
      <c r="M252" s="226" t="str">
        <f aca="false">IF($A252="","",IF($A252=M$14,$F252,""))</f>
        <v/>
      </c>
      <c r="N252" s="226" t="str">
        <f aca="false">IF($A252="","",IF($A252=N$14,$F252,""))</f>
        <v/>
      </c>
      <c r="O252" s="0"/>
    </row>
    <row r="253" customFormat="false" ht="12.75" hidden="false" customHeight="false" outlineLevel="0" collapsed="false">
      <c r="A253" s="250" t="n">
        <f aca="false">Results!P83</f>
        <v>0</v>
      </c>
      <c r="B253" s="251" t="n">
        <v>5</v>
      </c>
      <c r="C253" s="240" t="str">
        <f aca="false">IF(A253=0,"",INDEX('Team Declaration'!$C$22:$BI$33,MATCH(A248,'Team Declaration'!$B$22:$B$33,0),MATCH(A253,'Team Declaration'!$C$20:$BI$20,0)))</f>
        <v/>
      </c>
      <c r="D253" s="240" t="str">
        <f aca="false">IF(A253=0,"",INDEX('Team Declaration'!$C$19:$BI$33,1,MATCH(A253,'Team Declaration'!$C$20:$BI$20,0)-6))</f>
        <v/>
      </c>
      <c r="E253" s="252" t="n">
        <f aca="false">Results!Q83</f>
        <v>0</v>
      </c>
      <c r="F253" s="251" t="n">
        <v>2</v>
      </c>
      <c r="H253" s="226" t="str">
        <f aca="false">IF($A253="","",IF($A253=H$14,$F253,""))</f>
        <v/>
      </c>
      <c r="I253" s="226" t="str">
        <f aca="false">IF($A253="","",IF($A253=I$14,$F253,""))</f>
        <v/>
      </c>
      <c r="J253" s="226" t="str">
        <f aca="false">IF($A253="","",IF($A253=J$14,$F253,""))</f>
        <v/>
      </c>
      <c r="K253" s="226" t="str">
        <f aca="false">IF($A253="","",IF($A253=K$14,$F253,""))</f>
        <v/>
      </c>
      <c r="L253" s="226" t="str">
        <f aca="false">IF($A253="","",IF($A253=L$14,$F253,""))</f>
        <v/>
      </c>
      <c r="M253" s="226" t="str">
        <f aca="false">IF($A253="","",IF($A253=M$14,$F253,""))</f>
        <v/>
      </c>
      <c r="N253" s="226" t="str">
        <f aca="false">IF($A253="","",IF($A253=N$14,$F253,""))</f>
        <v/>
      </c>
      <c r="O253" s="0"/>
    </row>
    <row r="254" customFormat="false" ht="12.75" hidden="false" customHeight="false" outlineLevel="0" collapsed="false">
      <c r="A254" s="250" t="n">
        <f aca="false">Results!P84</f>
        <v>0</v>
      </c>
      <c r="B254" s="251" t="n">
        <v>6</v>
      </c>
      <c r="C254" s="240" t="str">
        <f aca="false">IF(A254=0,"",INDEX('Team Declaration'!$C$22:$BI$33,MATCH(A248,'Team Declaration'!$B$22:$B$33,0),MATCH(A254,'Team Declaration'!$C$20:$BI$20,0)))</f>
        <v/>
      </c>
      <c r="D254" s="240" t="str">
        <f aca="false">IF(A254=0,"",INDEX('Team Declaration'!$C$19:$BI$33,1,MATCH(A254,'Team Declaration'!$C$20:$BI$20,0)-6))</f>
        <v/>
      </c>
      <c r="E254" s="252" t="n">
        <f aca="false">Results!Q84</f>
        <v>0</v>
      </c>
      <c r="F254" s="251" t="n">
        <v>1</v>
      </c>
      <c r="H254" s="226" t="str">
        <f aca="false">IF($A254="","",IF($A254=H$14,$F254,""))</f>
        <v/>
      </c>
      <c r="I254" s="226" t="str">
        <f aca="false">IF($A254="","",IF($A254=I$14,$F254,""))</f>
        <v/>
      </c>
      <c r="J254" s="226" t="str">
        <f aca="false">IF($A254="","",IF($A254=J$14,$F254,""))</f>
        <v/>
      </c>
      <c r="K254" s="226" t="str">
        <f aca="false">IF($A254="","",IF($A254=K$14,$F254,""))</f>
        <v/>
      </c>
      <c r="L254" s="226" t="str">
        <f aca="false">IF($A254="","",IF($A254=L$14,$F254,""))</f>
        <v/>
      </c>
      <c r="M254" s="226" t="str">
        <f aca="false">IF($A254="","",IF($A254=M$14,$F254,""))</f>
        <v/>
      </c>
      <c r="N254" s="226" t="str">
        <f aca="false">IF($A254="","",IF($A254=N$14,$F254,""))</f>
        <v/>
      </c>
      <c r="O254" s="0"/>
    </row>
    <row r="255" customFormat="false" ht="12.75" hidden="false" customHeight="false" outlineLevel="0" collapsed="false">
      <c r="A255" s="219" t="str">
        <f aca="false">Results!A99</f>
        <v>1500 metres</v>
      </c>
      <c r="C255" s="237" t="str">
        <f aca="false">CONCATENATE("Womens ",P255)</f>
        <v>Womens 1500 metres A</v>
      </c>
      <c r="E255" s="0"/>
      <c r="H255" s="0"/>
      <c r="I255" s="0"/>
      <c r="J255" s="0"/>
      <c r="K255" s="0"/>
      <c r="L255" s="0"/>
      <c r="M255" s="0"/>
      <c r="N255" s="0"/>
      <c r="O255" s="0"/>
      <c r="P255" s="0" t="str">
        <f aca="false">CONCATENATE(A255," A")</f>
        <v>1500 metres A</v>
      </c>
    </row>
    <row r="256" customFormat="false" ht="12.75" hidden="false" customHeight="false" outlineLevel="0" collapsed="false">
      <c r="A256" s="250" t="str">
        <f aca="false">Results!D100</f>
        <v>D</v>
      </c>
      <c r="B256" s="251" t="n">
        <v>1</v>
      </c>
      <c r="C256" s="240" t="str">
        <f aca="false">IF(A256=0,"",INDEX('Team Declaration'!$C$22:$BI$33,MATCH(A255,'Team Declaration'!$B$22:$B$33,0),MATCH(A256,'Team Declaration'!$C$20:$BI$20,0)))</f>
        <v>Sue Fry</v>
      </c>
      <c r="D256" s="240" t="str">
        <f aca="false">IF(A256=0,"",INDEX('Team Declaration'!$C$19:$BI$33,1,MATCH(LEFT(A256,1),'Team Declaration'!$C$20:$BI$20,0)))</f>
        <v>Eastbourne Rovers AC</v>
      </c>
      <c r="E256" s="253" t="str">
        <f aca="false">Results!E100</f>
        <v>5.18.3</v>
      </c>
      <c r="F256" s="251" t="n">
        <v>6</v>
      </c>
      <c r="H256" s="226" t="str">
        <f aca="false">IF($A256="","",IF(LEFT($A256,1)=H$10,$F256,""))</f>
        <v/>
      </c>
      <c r="I256" s="226" t="str">
        <f aca="false">IF($A256="","",IF(LEFT($A256,1)=I$10,$F256,""))</f>
        <v/>
      </c>
      <c r="J256" s="226" t="str">
        <f aca="false">IF($A256="","",IF(LEFT($A256,1)=J$10,$F256,""))</f>
        <v/>
      </c>
      <c r="K256" s="226" t="n">
        <f aca="false">IF($A256="","",IF(LEFT($A256,1)=K$10,$F256,""))</f>
        <v>6</v>
      </c>
      <c r="L256" s="226" t="str">
        <f aca="false">IF($A256="","",IF(LEFT($A256,1)=L$10,$F256,""))</f>
        <v/>
      </c>
      <c r="M256" s="226" t="str">
        <f aca="false">IF($A256="","",IF(LEFT($A256,1)=M$10,$F256,""))</f>
        <v/>
      </c>
      <c r="N256" s="226" t="str">
        <f aca="false">IF($A256="","",IF(LEFT($A256,1)=N$10,$F256,""))</f>
        <v/>
      </c>
      <c r="O256" s="0"/>
    </row>
    <row r="257" customFormat="false" ht="12.75" hidden="false" customHeight="false" outlineLevel="0" collapsed="false">
      <c r="A257" s="250" t="str">
        <f aca="false">Results!D101</f>
        <v>C</v>
      </c>
      <c r="B257" s="251" t="n">
        <v>2</v>
      </c>
      <c r="C257" s="240" t="str">
        <f aca="false">IF(A257=0,"",INDEX('Team Declaration'!$C$22:$BI$33,MATCH(A255,'Team Declaration'!$B$22:$B$33,0),MATCH(A257,'Team Declaration'!$C$20:$BI$20,0)))</f>
        <v>Paula Blackledge</v>
      </c>
      <c r="D257" s="240" t="str">
        <f aca="false">IF(A257=0,"",INDEX('Team Declaration'!$C$19:$BI$33,1,MATCH(LEFT(A257,1),'Team Declaration'!$C$20:$BI$20,0)))</f>
        <v>Brighton &amp; Hove AC</v>
      </c>
      <c r="E257" s="253" t="str">
        <f aca="false">Results!E101</f>
        <v>5.44.6</v>
      </c>
      <c r="F257" s="251" t="n">
        <v>5</v>
      </c>
      <c r="H257" s="226" t="str">
        <f aca="false">IF($A257="","",IF(LEFT($A257,1)=H$10,$F257,""))</f>
        <v/>
      </c>
      <c r="I257" s="226" t="n">
        <f aca="false">IF($A257="","",IF(LEFT($A257,1)=I$10,$F257,""))</f>
        <v>5</v>
      </c>
      <c r="J257" s="226" t="str">
        <f aca="false">IF($A257="","",IF(LEFT($A257,1)=J$10,$F257,""))</f>
        <v/>
      </c>
      <c r="K257" s="226" t="str">
        <f aca="false">IF($A257="","",IF(LEFT($A257,1)=K$10,$F257,""))</f>
        <v/>
      </c>
      <c r="L257" s="226" t="str">
        <f aca="false">IF($A257="","",IF(LEFT($A257,1)=L$10,$F257,""))</f>
        <v/>
      </c>
      <c r="M257" s="226" t="str">
        <f aca="false">IF($A257="","",IF(LEFT($A257,1)=M$10,$F257,""))</f>
        <v/>
      </c>
      <c r="N257" s="226" t="str">
        <f aca="false">IF($A257="","",IF(LEFT($A257,1)=N$10,$F257,""))</f>
        <v/>
      </c>
      <c r="O257" s="0"/>
    </row>
    <row r="258" customFormat="false" ht="12.75" hidden="false" customHeight="false" outlineLevel="0" collapsed="false">
      <c r="A258" s="250" t="str">
        <f aca="false">Results!D102</f>
        <v>X</v>
      </c>
      <c r="B258" s="251" t="n">
        <v>3</v>
      </c>
      <c r="C258" s="240" t="n">
        <f aca="false">IF(A258=0,"",INDEX('Team Declaration'!$C$22:$BI$33,MATCH(A255,'Team Declaration'!$B$22:$B$33,0),MATCH(A258,'Team Declaration'!$C$20:$BI$20,0)))</f>
        <v>0</v>
      </c>
      <c r="D258" s="240" t="str">
        <f aca="false">IF(A258=0,"",INDEX('Team Declaration'!$C$19:$BI$33,1,MATCH(LEFT(A258,1),'Team Declaration'!$C$20:$BI$20,0)))</f>
        <v>Worthing &amp; Steyning</v>
      </c>
      <c r="E258" s="253" t="str">
        <f aca="false">Results!E102</f>
        <v>5.52.1</v>
      </c>
      <c r="F258" s="251" t="n">
        <v>4</v>
      </c>
      <c r="H258" s="226" t="str">
        <f aca="false">IF($A258="","",IF(LEFT($A258,1)=H$10,$F258,""))</f>
        <v/>
      </c>
      <c r="I258" s="226" t="str">
        <f aca="false">IF($A258="","",IF(LEFT($A258,1)=I$10,$F258,""))</f>
        <v/>
      </c>
      <c r="J258" s="226" t="str">
        <f aca="false">IF($A258="","",IF(LEFT($A258,1)=J$10,$F258,""))</f>
        <v/>
      </c>
      <c r="K258" s="226" t="str">
        <f aca="false">IF($A258="","",IF(LEFT($A258,1)=K$10,$F258,""))</f>
        <v/>
      </c>
      <c r="L258" s="226" t="str">
        <f aca="false">IF($A258="","",IF(LEFT($A258,1)=L$10,$F258,""))</f>
        <v/>
      </c>
      <c r="M258" s="226" t="str">
        <f aca="false">IF($A258="","",IF(LEFT($A258,1)=M$10,$F258,""))</f>
        <v/>
      </c>
      <c r="N258" s="226" t="n">
        <f aca="false">IF($A258="","",IF(LEFT($A258,1)=N$10,$F258,""))</f>
        <v>4</v>
      </c>
      <c r="O258" s="0"/>
    </row>
    <row r="259" customFormat="false" ht="12.75" hidden="false" customHeight="false" outlineLevel="0" collapsed="false">
      <c r="A259" s="250" t="str">
        <f aca="false">Results!D103</f>
        <v>K</v>
      </c>
      <c r="B259" s="251" t="n">
        <v>4</v>
      </c>
      <c r="C259" s="240" t="str">
        <f aca="false">IF(A259=0,"",INDEX('Team Declaration'!$C$22:$BI$33,MATCH(A255,'Team Declaration'!$B$22:$B$33,0),MATCH(A259,'Team Declaration'!$C$20:$BI$20,0)))</f>
        <v>Abigail Redd</v>
      </c>
      <c r="D259" s="240" t="str">
        <f aca="false">IF(A259=0,"",INDEX('Team Declaration'!$C$19:$BI$33,1,MATCH(LEFT(A259,1),'Team Declaration'!$C$20:$BI$20,0)))</f>
        <v>Haywards Heath &amp; Lewes</v>
      </c>
      <c r="E259" s="253" t="str">
        <f aca="false">Results!E103</f>
        <v>5.59.3</v>
      </c>
      <c r="F259" s="251" t="n">
        <v>3</v>
      </c>
      <c r="H259" s="226" t="str">
        <f aca="false">IF($A259="","",IF(LEFT($A259,1)=H$10,$F259,""))</f>
        <v/>
      </c>
      <c r="I259" s="226" t="str">
        <f aca="false">IF($A259="","",IF(LEFT($A259,1)=I$10,$F259,""))</f>
        <v/>
      </c>
      <c r="J259" s="226" t="str">
        <f aca="false">IF($A259="","",IF(LEFT($A259,1)=J$10,$F259,""))</f>
        <v/>
      </c>
      <c r="K259" s="226" t="str">
        <f aca="false">IF($A259="","",IF(LEFT($A259,1)=K$10,$F259,""))</f>
        <v/>
      </c>
      <c r="L259" s="226" t="str">
        <f aca="false">IF($A259="","",IF(LEFT($A259,1)=L$10,$F259,""))</f>
        <v/>
      </c>
      <c r="M259" s="226" t="n">
        <f aca="false">IF($A259="","",IF(LEFT($A259,1)=M$10,$F259,""))</f>
        <v>3</v>
      </c>
      <c r="N259" s="226" t="str">
        <f aca="false">IF($A259="","",IF(LEFT($A259,1)=N$10,$F259,""))</f>
        <v/>
      </c>
      <c r="O259" s="0"/>
    </row>
    <row r="260" customFormat="false" ht="12.75" hidden="false" customHeight="false" outlineLevel="0" collapsed="false">
      <c r="A260" s="250" t="n">
        <f aca="false">Results!D104</f>
        <v>0</v>
      </c>
      <c r="B260" s="251" t="n">
        <v>5</v>
      </c>
      <c r="C260" s="240" t="str">
        <f aca="false">IF(A260=0,"",INDEX('Team Declaration'!$C$22:$BI$33,MATCH(A255,'Team Declaration'!$B$22:$B$33,0),MATCH(A260,'Team Declaration'!$C$20:$BI$20,0)))</f>
        <v/>
      </c>
      <c r="D260" s="240" t="str">
        <f aca="false">IF(A260=0,"",INDEX('Team Declaration'!$C$19:$BI$33,1,MATCH(LEFT(A260,1),'Team Declaration'!$C$20:$BI$20,0)))</f>
        <v/>
      </c>
      <c r="E260" s="253" t="n">
        <f aca="false">Results!E104</f>
        <v>0</v>
      </c>
      <c r="F260" s="251" t="n">
        <v>2</v>
      </c>
      <c r="H260" s="226" t="str">
        <f aca="false">IF($A260="","",IF(LEFT($A260,1)=H$10,$F260,""))</f>
        <v/>
      </c>
      <c r="I260" s="226" t="str">
        <f aca="false">IF($A260="","",IF(LEFT($A260,1)=I$10,$F260,""))</f>
        <v/>
      </c>
      <c r="J260" s="226" t="str">
        <f aca="false">IF($A260="","",IF(LEFT($A260,1)=J$10,$F260,""))</f>
        <v/>
      </c>
      <c r="K260" s="226" t="str">
        <f aca="false">IF($A260="","",IF(LEFT($A260,1)=K$10,$F260,""))</f>
        <v/>
      </c>
      <c r="L260" s="226" t="str">
        <f aca="false">IF($A260="","",IF(LEFT($A260,1)=L$10,$F260,""))</f>
        <v/>
      </c>
      <c r="M260" s="226" t="str">
        <f aca="false">IF($A260="","",IF(LEFT($A260,1)=M$10,$F260,""))</f>
        <v/>
      </c>
      <c r="N260" s="226" t="str">
        <f aca="false">IF($A260="","",IF(LEFT($A260,1)=N$10,$F260,""))</f>
        <v/>
      </c>
      <c r="O260" s="0"/>
    </row>
    <row r="261" customFormat="false" ht="12.75" hidden="false" customHeight="false" outlineLevel="0" collapsed="false">
      <c r="A261" s="250" t="n">
        <f aca="false">Results!D105</f>
        <v>0</v>
      </c>
      <c r="B261" s="251" t="n">
        <v>6</v>
      </c>
      <c r="C261" s="240" t="str">
        <f aca="false">IF(A261=0,"",INDEX('Team Declaration'!$C$22:$BI$33,MATCH(A255,'Team Declaration'!$B$22:$B$33,0),MATCH(A261,'Team Declaration'!$C$20:$BI$20,0)))</f>
        <v/>
      </c>
      <c r="D261" s="240" t="str">
        <f aca="false">IF(A261=0,"",INDEX('Team Declaration'!$C$19:$BI$33,1,MATCH(LEFT(A261,1),'Team Declaration'!$C$20:$BI$20,0)))</f>
        <v/>
      </c>
      <c r="E261" s="253" t="n">
        <f aca="false">Results!E105</f>
        <v>0</v>
      </c>
      <c r="F261" s="251" t="n">
        <v>1</v>
      </c>
      <c r="H261" s="226" t="str">
        <f aca="false">IF($A261="","",IF(LEFT($A261,1)=H$10,$F261,""))</f>
        <v/>
      </c>
      <c r="I261" s="226" t="str">
        <f aca="false">IF($A261="","",IF(LEFT($A261,1)=I$10,$F261,""))</f>
        <v/>
      </c>
      <c r="J261" s="226" t="str">
        <f aca="false">IF($A261="","",IF(LEFT($A261,1)=J$10,$F261,""))</f>
        <v/>
      </c>
      <c r="K261" s="226" t="str">
        <f aca="false">IF($A261="","",IF(LEFT($A261,1)=K$10,$F261,""))</f>
        <v/>
      </c>
      <c r="L261" s="226" t="str">
        <f aca="false">IF($A261="","",IF(LEFT($A261,1)=L$10,$F261,""))</f>
        <v/>
      </c>
      <c r="M261" s="226" t="str">
        <f aca="false">IF($A261="","",IF(LEFT($A261,1)=M$10,$F261,""))</f>
        <v/>
      </c>
      <c r="N261" s="226" t="str">
        <f aca="false">IF($A261="","",IF(LEFT($A261,1)=N$10,$F261,""))</f>
        <v/>
      </c>
      <c r="O261" s="0"/>
    </row>
    <row r="262" customFormat="false" ht="12.75" hidden="false" customHeight="false" outlineLevel="0" collapsed="false">
      <c r="A262" s="219" t="str">
        <f aca="false">Results!G99</f>
        <v>1500 metres</v>
      </c>
      <c r="C262" s="237" t="str">
        <f aca="false">CONCATENATE("Womens ",P262)</f>
        <v>Womens 1500 metres B</v>
      </c>
      <c r="E262" s="0"/>
      <c r="H262" s="0"/>
      <c r="I262" s="0"/>
      <c r="J262" s="0"/>
      <c r="K262" s="0"/>
      <c r="L262" s="0"/>
      <c r="M262" s="0"/>
      <c r="N262" s="0"/>
      <c r="O262" s="0"/>
      <c r="P262" s="0" t="str">
        <f aca="false">CONCATENATE(A262," B")</f>
        <v>1500 metres B</v>
      </c>
    </row>
    <row r="263" customFormat="false" ht="12.75" hidden="false" customHeight="false" outlineLevel="0" collapsed="false">
      <c r="A263" s="250" t="str">
        <f aca="false">Results!J100</f>
        <v>DD</v>
      </c>
      <c r="B263" s="251" t="n">
        <v>1</v>
      </c>
      <c r="C263" s="240" t="str">
        <f aca="false">IF(A263=0,"",INDEX('Team Declaration'!$C$22:$BI$33,MATCH(A262,'Team Declaration'!$B$22:$B$33,0),MATCH(A263,'Team Declaration'!$C$20:$BI$20,0)))</f>
        <v>Alissa Ellis</v>
      </c>
      <c r="D263" s="240" t="str">
        <f aca="false">IF(A263=0,"",INDEX('Team Declaration'!$C$19:$BI$33,1,MATCH(LEFT(A263,1),'Team Declaration'!$C$20:$BI$20,0)))</f>
        <v>Eastbourne Rovers AC</v>
      </c>
      <c r="E263" s="253" t="str">
        <f aca="false">Results!K100</f>
        <v>5.20.9</v>
      </c>
      <c r="F263" s="251" t="n">
        <v>6</v>
      </c>
      <c r="H263" s="226" t="str">
        <f aca="false">IF($A263="","",IF(LEFT($A263,1)=H$10,$F263,""))</f>
        <v/>
      </c>
      <c r="I263" s="226" t="str">
        <f aca="false">IF($A263="","",IF(LEFT($A263,1)=I$10,$F263,""))</f>
        <v/>
      </c>
      <c r="J263" s="226" t="str">
        <f aca="false">IF($A263="","",IF(LEFT($A263,1)=J$10,$F263,""))</f>
        <v/>
      </c>
      <c r="K263" s="226" t="n">
        <f aca="false">IF($A263="","",IF(LEFT($A263,1)=K$10,$F263,""))</f>
        <v>6</v>
      </c>
      <c r="L263" s="226" t="str">
        <f aca="false">IF($A263="","",IF(LEFT($A263,1)=L$10,$F263,""))</f>
        <v/>
      </c>
      <c r="M263" s="226" t="str">
        <f aca="false">IF($A263="","",IF(LEFT($A263,1)=M$10,$F263,""))</f>
        <v/>
      </c>
      <c r="N263" s="226" t="str">
        <f aca="false">IF($A263="","",IF(LEFT($A263,1)=N$10,$F263,""))</f>
        <v/>
      </c>
      <c r="O263" s="0"/>
    </row>
    <row r="264" customFormat="false" ht="12.75" hidden="false" customHeight="false" outlineLevel="0" collapsed="false">
      <c r="A264" s="250" t="str">
        <f aca="false">Results!J101</f>
        <v>CC</v>
      </c>
      <c r="B264" s="251" t="n">
        <v>2</v>
      </c>
      <c r="C264" s="240" t="str">
        <f aca="false">IF(A264=0,"",INDEX('Team Declaration'!$C$22:$BI$33,MATCH(A262,'Team Declaration'!$B$22:$B$33,0),MATCH(A264,'Team Declaration'!$C$20:$BI$20,0)))</f>
        <v>Sian Williams</v>
      </c>
      <c r="D264" s="240" t="str">
        <f aca="false">IF(A264=0,"",INDEX('Team Declaration'!$C$19:$BI$33,1,MATCH(LEFT(A264,1),'Team Declaration'!$C$20:$BI$20,0)))</f>
        <v>Brighton &amp; Hove AC</v>
      </c>
      <c r="E264" s="253" t="str">
        <f aca="false">Results!K101</f>
        <v>6.59.4</v>
      </c>
      <c r="F264" s="251" t="n">
        <v>5</v>
      </c>
      <c r="H264" s="226" t="str">
        <f aca="false">IF($A264="","",IF(LEFT($A264,1)=H$10,$F264,""))</f>
        <v/>
      </c>
      <c r="I264" s="226" t="n">
        <f aca="false">IF($A264="","",IF(LEFT($A264,1)=I$10,$F264,""))</f>
        <v>5</v>
      </c>
      <c r="J264" s="226" t="str">
        <f aca="false">IF($A264="","",IF(LEFT($A264,1)=J$10,$F264,""))</f>
        <v/>
      </c>
      <c r="K264" s="226" t="str">
        <f aca="false">IF($A264="","",IF(LEFT($A264,1)=K$10,$F264,""))</f>
        <v/>
      </c>
      <c r="L264" s="226" t="str">
        <f aca="false">IF($A264="","",IF(LEFT($A264,1)=L$10,$F264,""))</f>
        <v/>
      </c>
      <c r="M264" s="226" t="str">
        <f aca="false">IF($A264="","",IF(LEFT($A264,1)=M$10,$F264,""))</f>
        <v/>
      </c>
      <c r="N264" s="226" t="str">
        <f aca="false">IF($A264="","",IF(LEFT($A264,1)=N$10,$F264,""))</f>
        <v/>
      </c>
      <c r="O264" s="0"/>
    </row>
    <row r="265" customFormat="false" ht="12.75" hidden="false" customHeight="false" outlineLevel="0" collapsed="false">
      <c r="A265" s="250" t="n">
        <f aca="false">Results!J102</f>
        <v>0</v>
      </c>
      <c r="B265" s="251" t="n">
        <v>3</v>
      </c>
      <c r="C265" s="240" t="str">
        <f aca="false">IF(A265=0,"",INDEX('Team Declaration'!$C$22:$BI$33,MATCH(A262,'Team Declaration'!$B$22:$B$33,0),MATCH(A265,'Team Declaration'!$C$20:$BI$20,0)))</f>
        <v/>
      </c>
      <c r="D265" s="240" t="str">
        <f aca="false">IF(A265=0,"",INDEX('Team Declaration'!$C$19:$BI$33,1,MATCH(LEFT(A265,1),'Team Declaration'!$C$20:$BI$20,0)))</f>
        <v/>
      </c>
      <c r="E265" s="253" t="n">
        <f aca="false">Results!K102</f>
        <v>0</v>
      </c>
      <c r="F265" s="251" t="n">
        <v>4</v>
      </c>
      <c r="H265" s="226" t="str">
        <f aca="false">IF($A265="","",IF(LEFT($A265,1)=H$10,$F265,""))</f>
        <v/>
      </c>
      <c r="I265" s="226" t="str">
        <f aca="false">IF($A265="","",IF(LEFT($A265,1)=I$10,$F265,""))</f>
        <v/>
      </c>
      <c r="J265" s="226" t="str">
        <f aca="false">IF($A265="","",IF(LEFT($A265,1)=J$10,$F265,""))</f>
        <v/>
      </c>
      <c r="K265" s="226" t="str">
        <f aca="false">IF($A265="","",IF(LEFT($A265,1)=K$10,$F265,""))</f>
        <v/>
      </c>
      <c r="L265" s="226" t="str">
        <f aca="false">IF($A265="","",IF(LEFT($A265,1)=L$10,$F265,""))</f>
        <v/>
      </c>
      <c r="M265" s="226" t="str">
        <f aca="false">IF($A265="","",IF(LEFT($A265,1)=M$10,$F265,""))</f>
        <v/>
      </c>
      <c r="N265" s="226" t="str">
        <f aca="false">IF($A265="","",IF(LEFT($A265,1)=N$10,$F265,""))</f>
        <v/>
      </c>
      <c r="O265" s="0"/>
    </row>
    <row r="266" customFormat="false" ht="12.75" hidden="false" customHeight="false" outlineLevel="0" collapsed="false">
      <c r="A266" s="250" t="n">
        <f aca="false">Results!J103</f>
        <v>0</v>
      </c>
      <c r="B266" s="251" t="n">
        <v>4</v>
      </c>
      <c r="C266" s="240" t="str">
        <f aca="false">IF(A266=0,"",INDEX('Team Declaration'!$C$22:$BI$33,MATCH(A262,'Team Declaration'!$B$22:$B$33,0),MATCH(A266,'Team Declaration'!$C$20:$BI$20,0)))</f>
        <v/>
      </c>
      <c r="D266" s="240" t="str">
        <f aca="false">IF(A266=0,"",INDEX('Team Declaration'!$C$19:$BI$33,1,MATCH(LEFT(A266,1),'Team Declaration'!$C$20:$BI$20,0)))</f>
        <v/>
      </c>
      <c r="E266" s="253" t="n">
        <f aca="false">Results!K103</f>
        <v>0</v>
      </c>
      <c r="F266" s="251" t="n">
        <v>3</v>
      </c>
      <c r="H266" s="226" t="str">
        <f aca="false">IF($A266="","",IF(LEFT($A266,1)=H$10,$F266,""))</f>
        <v/>
      </c>
      <c r="I266" s="226" t="str">
        <f aca="false">IF($A266="","",IF(LEFT($A266,1)=I$10,$F266,""))</f>
        <v/>
      </c>
      <c r="J266" s="226" t="str">
        <f aca="false">IF($A266="","",IF(LEFT($A266,1)=J$10,$F266,""))</f>
        <v/>
      </c>
      <c r="K266" s="226" t="str">
        <f aca="false">IF($A266="","",IF(LEFT($A266,1)=K$10,$F266,""))</f>
        <v/>
      </c>
      <c r="L266" s="226" t="str">
        <f aca="false">IF($A266="","",IF(LEFT($A266,1)=L$10,$F266,""))</f>
        <v/>
      </c>
      <c r="M266" s="226" t="str">
        <f aca="false">IF($A266="","",IF(LEFT($A266,1)=M$10,$F266,""))</f>
        <v/>
      </c>
      <c r="N266" s="226" t="str">
        <f aca="false">IF($A266="","",IF(LEFT($A266,1)=N$10,$F266,""))</f>
        <v/>
      </c>
      <c r="O266" s="0"/>
    </row>
    <row r="267" customFormat="false" ht="12.75" hidden="false" customHeight="false" outlineLevel="0" collapsed="false">
      <c r="A267" s="250" t="n">
        <f aca="false">Results!J104</f>
        <v>0</v>
      </c>
      <c r="B267" s="251" t="n">
        <v>5</v>
      </c>
      <c r="C267" s="240" t="str">
        <f aca="false">IF(A267=0,"",INDEX('Team Declaration'!$C$22:$BI$33,MATCH(A262,'Team Declaration'!$B$22:$B$33,0),MATCH(A267,'Team Declaration'!$C$20:$BI$20,0)))</f>
        <v/>
      </c>
      <c r="D267" s="240" t="str">
        <f aca="false">IF(A267=0,"",INDEX('Team Declaration'!$C$19:$BI$33,1,MATCH(LEFT(A267,1),'Team Declaration'!$C$20:$BI$20,0)))</f>
        <v/>
      </c>
      <c r="E267" s="253" t="n">
        <f aca="false">Results!K104</f>
        <v>0</v>
      </c>
      <c r="F267" s="251" t="n">
        <v>2</v>
      </c>
      <c r="H267" s="226" t="str">
        <f aca="false">IF($A267="","",IF(LEFT($A267,1)=H$10,$F267,""))</f>
        <v/>
      </c>
      <c r="I267" s="226" t="str">
        <f aca="false">IF($A267="","",IF(LEFT($A267,1)=I$10,$F267,""))</f>
        <v/>
      </c>
      <c r="J267" s="226" t="str">
        <f aca="false">IF($A267="","",IF(LEFT($A267,1)=J$10,$F267,""))</f>
        <v/>
      </c>
      <c r="K267" s="226" t="str">
        <f aca="false">IF($A267="","",IF(LEFT($A267,1)=K$10,$F267,""))</f>
        <v/>
      </c>
      <c r="L267" s="226" t="str">
        <f aca="false">IF($A267="","",IF(LEFT($A267,1)=L$10,$F267,""))</f>
        <v/>
      </c>
      <c r="M267" s="226" t="str">
        <f aca="false">IF($A267="","",IF(LEFT($A267,1)=M$10,$F267,""))</f>
        <v/>
      </c>
      <c r="N267" s="226" t="str">
        <f aca="false">IF($A267="","",IF(LEFT($A267,1)=N$10,$F267,""))</f>
        <v/>
      </c>
      <c r="O267" s="0"/>
    </row>
    <row r="268" customFormat="false" ht="12.75" hidden="false" customHeight="false" outlineLevel="0" collapsed="false">
      <c r="A268" s="250" t="n">
        <f aca="false">Results!J105</f>
        <v>0</v>
      </c>
      <c r="B268" s="251" t="n">
        <v>6</v>
      </c>
      <c r="C268" s="240" t="str">
        <f aca="false">IF(A268=0,"",INDEX('Team Declaration'!$C$22:$BI$33,MATCH(A262,'Team Declaration'!$B$22:$B$33,0),MATCH(A268,'Team Declaration'!$C$20:$BI$20,0)))</f>
        <v/>
      </c>
      <c r="D268" s="240" t="str">
        <f aca="false">IF(A268=0,"",INDEX('Team Declaration'!$C$19:$BI$33,1,MATCH(LEFT(A268,1),'Team Declaration'!$C$20:$BI$20,0)))</f>
        <v/>
      </c>
      <c r="E268" s="253" t="n">
        <f aca="false">Results!K105</f>
        <v>0</v>
      </c>
      <c r="F268" s="251" t="n">
        <v>1</v>
      </c>
      <c r="H268" s="226" t="str">
        <f aca="false">IF($A268="","",IF(LEFT($A268,1)=H$10,$F268,""))</f>
        <v/>
      </c>
      <c r="I268" s="226" t="str">
        <f aca="false">IF($A268="","",IF(LEFT($A268,1)=I$10,$F268,""))</f>
        <v/>
      </c>
      <c r="J268" s="226" t="str">
        <f aca="false">IF($A268="","",IF(LEFT($A268,1)=J$10,$F268,""))</f>
        <v/>
      </c>
      <c r="K268" s="226" t="str">
        <f aca="false">IF($A268="","",IF(LEFT($A268,1)=K$10,$F268,""))</f>
        <v/>
      </c>
      <c r="L268" s="226" t="str">
        <f aca="false">IF($A268="","",IF(LEFT($A268,1)=L$10,$F268,""))</f>
        <v/>
      </c>
      <c r="M268" s="226" t="str">
        <f aca="false">IF($A268="","",IF(LEFT($A268,1)=M$10,$F268,""))</f>
        <v/>
      </c>
      <c r="N268" s="226" t="str">
        <f aca="false">IF($A268="","",IF(LEFT($A268,1)=N$10,$F268,""))</f>
        <v/>
      </c>
      <c r="O268" s="0"/>
    </row>
    <row r="269" customFormat="false" ht="12.75" hidden="false" customHeight="false" outlineLevel="0" collapsed="false">
      <c r="A269" s="219" t="str">
        <f aca="false">Results!M99</f>
        <v>1500 metres</v>
      </c>
      <c r="C269" s="237" t="str">
        <f aca="false">CONCATENATE("Womens ",P269)</f>
        <v>Womens 1500 metres 50+</v>
      </c>
      <c r="E269" s="0"/>
      <c r="H269" s="0"/>
      <c r="I269" s="0"/>
      <c r="J269" s="0"/>
      <c r="K269" s="0"/>
      <c r="L269" s="0"/>
      <c r="M269" s="0"/>
      <c r="N269" s="0"/>
      <c r="O269" s="0"/>
      <c r="P269" s="0" t="str">
        <f aca="false">CONCATENATE(A269," 50+")</f>
        <v>1500 metres 50+</v>
      </c>
    </row>
    <row r="270" customFormat="false" ht="12.75" hidden="false" customHeight="false" outlineLevel="0" collapsed="false">
      <c r="A270" s="250" t="n">
        <f aca="false">Results!P100</f>
        <v>21</v>
      </c>
      <c r="B270" s="251" t="n">
        <v>1</v>
      </c>
      <c r="C270" s="240" t="str">
        <f aca="false">IF(A270=0,"",INDEX('Team Declaration'!$C$22:$BI$33,MATCH(A269,'Team Declaration'!$B$22:$B$33,0),MATCH(A270,'Team Declaration'!$C$20:$BI$20,0)))</f>
        <v>Judith Carder</v>
      </c>
      <c r="D270" s="240" t="str">
        <f aca="false">IF(A270=0,"",INDEX('Team Declaration'!$C$19:$BI$33,1,MATCH(A270,'Team Declaration'!$C$20:$BI$20,0)-4))</f>
        <v>Brighton &amp; Hove AC</v>
      </c>
      <c r="E270" s="253" t="str">
        <f aca="false">Results!Q100</f>
        <v>5.52.6</v>
      </c>
      <c r="F270" s="251" t="n">
        <v>6</v>
      </c>
      <c r="H270" s="226" t="str">
        <f aca="false">IF($A270="","",IF($A270=H$13,$F270,""))</f>
        <v/>
      </c>
      <c r="I270" s="226" t="n">
        <f aca="false">IF($A270="","",IF($A270=I$13,$F270,""))</f>
        <v>6</v>
      </c>
      <c r="J270" s="226" t="str">
        <f aca="false">IF($A270="","",IF($A270=J$13,$F270,""))</f>
        <v/>
      </c>
      <c r="K270" s="226" t="str">
        <f aca="false">IF($A270="","",IF($A270=K$13,$F270,""))</f>
        <v/>
      </c>
      <c r="L270" s="226" t="str">
        <f aca="false">IF($A270="","",IF($A270=L$13,$F270,""))</f>
        <v/>
      </c>
      <c r="M270" s="226" t="str">
        <f aca="false">IF($A270="","",IF($A270=M$13,$F270,""))</f>
        <v/>
      </c>
      <c r="N270" s="226" t="str">
        <f aca="false">IF($A270="","",IF($A270=N$13,$F270,""))</f>
        <v/>
      </c>
      <c r="O270" s="0"/>
    </row>
    <row r="271" customFormat="false" ht="12.75" hidden="false" customHeight="false" outlineLevel="0" collapsed="false">
      <c r="A271" s="250" t="n">
        <f aca="false">Results!P101</f>
        <v>27</v>
      </c>
      <c r="B271" s="251" t="n">
        <v>2</v>
      </c>
      <c r="C271" s="240" t="str">
        <f aca="false">IF(A271=0,"",INDEX('Team Declaration'!$C$22:$BI$33,MATCH(A269,'Team Declaration'!$B$22:$B$33,0),MATCH(A271,'Team Declaration'!$C$20:$BI$20,0)))</f>
        <v>Karin Divall</v>
      </c>
      <c r="D271" s="240" t="str">
        <f aca="false">IF(A271=0,"",INDEX('Team Declaration'!$C$19:$BI$33,1,MATCH(A271,'Team Declaration'!$C$20:$BI$20,0)-4))</f>
        <v>Haywards Heath &amp; Lewes</v>
      </c>
      <c r="E271" s="253" t="str">
        <f aca="false">Results!Q101</f>
        <v>6.03.2</v>
      </c>
      <c r="F271" s="251" t="n">
        <v>5</v>
      </c>
      <c r="H271" s="226" t="str">
        <f aca="false">IF($A271="","",IF($A271=H$13,$F271,""))</f>
        <v/>
      </c>
      <c r="I271" s="226" t="str">
        <f aca="false">IF($A271="","",IF($A271=I$13,$F271,""))</f>
        <v/>
      </c>
      <c r="J271" s="226" t="str">
        <f aca="false">IF($A271="","",IF($A271=J$13,$F271,""))</f>
        <v/>
      </c>
      <c r="K271" s="226" t="str">
        <f aca="false">IF($A271="","",IF($A271=K$13,$F271,""))</f>
        <v/>
      </c>
      <c r="L271" s="226" t="str">
        <f aca="false">IF($A271="","",IF($A271=L$13,$F271,""))</f>
        <v/>
      </c>
      <c r="M271" s="226" t="n">
        <f aca="false">IF($A271="","",IF($A271=M$13,$F271,""))</f>
        <v>5</v>
      </c>
      <c r="N271" s="226" t="str">
        <f aca="false">IF($A271="","",IF($A271=N$13,$F271,""))</f>
        <v/>
      </c>
      <c r="O271" s="0"/>
    </row>
    <row r="272" customFormat="false" ht="12.75" hidden="false" customHeight="false" outlineLevel="0" collapsed="false">
      <c r="A272" s="250" t="n">
        <f aca="false">Results!P102</f>
        <v>24</v>
      </c>
      <c r="B272" s="251" t="n">
        <v>3</v>
      </c>
      <c r="C272" s="240" t="str">
        <f aca="false">IF(A272=0,"",INDEX('Team Declaration'!$C$22:$BI$33,MATCH(A269,'Team Declaration'!$B$22:$B$33,0),MATCH(A272,'Team Declaration'!$C$20:$BI$20,0)))</f>
        <v>Jayne Barlow</v>
      </c>
      <c r="D272" s="240" t="str">
        <f aca="false">IF(A272=0,"",INDEX('Team Declaration'!$C$19:$BI$33,1,MATCH(A272,'Team Declaration'!$C$20:$BI$20,0)-4))</f>
        <v>Eastbourne Rovers AC</v>
      </c>
      <c r="E272" s="253" t="str">
        <f aca="false">Results!Q102</f>
        <v>6.29.5</v>
      </c>
      <c r="F272" s="251" t="n">
        <v>4</v>
      </c>
      <c r="H272" s="226" t="str">
        <f aca="false">IF($A272="","",IF($A272=H$13,$F272,""))</f>
        <v/>
      </c>
      <c r="I272" s="226" t="str">
        <f aca="false">IF($A272="","",IF($A272=I$13,$F272,""))</f>
        <v/>
      </c>
      <c r="J272" s="226" t="str">
        <f aca="false">IF($A272="","",IF($A272=J$13,$F272,""))</f>
        <v/>
      </c>
      <c r="K272" s="226" t="n">
        <f aca="false">IF($A272="","",IF($A272=K$13,$F272,""))</f>
        <v>4</v>
      </c>
      <c r="L272" s="226" t="str">
        <f aca="false">IF($A272="","",IF($A272=L$13,$F272,""))</f>
        <v/>
      </c>
      <c r="M272" s="226" t="str">
        <f aca="false">IF($A272="","",IF($A272=M$13,$F272,""))</f>
        <v/>
      </c>
      <c r="N272" s="226" t="str">
        <f aca="false">IF($A272="","",IF($A272=N$13,$F272,""))</f>
        <v/>
      </c>
      <c r="O272" s="0"/>
    </row>
    <row r="273" customFormat="false" ht="12.75" hidden="false" customHeight="false" outlineLevel="0" collapsed="false">
      <c r="A273" s="250" t="n">
        <f aca="false">Results!P103</f>
        <v>0</v>
      </c>
      <c r="B273" s="251" t="n">
        <v>4</v>
      </c>
      <c r="C273" s="240" t="str">
        <f aca="false">IF(A273=0,"",INDEX('Team Declaration'!$C$22:$BI$33,MATCH(A269,'Team Declaration'!$B$22:$B$33,0),MATCH(A273,'Team Declaration'!$C$20:$BI$20,0)))</f>
        <v/>
      </c>
      <c r="D273" s="240" t="str">
        <f aca="false">IF(A273=0,"",INDEX('Team Declaration'!$C$19:$BI$33,1,MATCH(A273,'Team Declaration'!$C$20:$BI$20,0)-4))</f>
        <v/>
      </c>
      <c r="E273" s="253" t="n">
        <f aca="false">Results!Q103</f>
        <v>0</v>
      </c>
      <c r="F273" s="251" t="n">
        <v>3</v>
      </c>
      <c r="H273" s="226" t="str">
        <f aca="false">IF($A273="","",IF($A273=H$13,$F273,""))</f>
        <v/>
      </c>
      <c r="I273" s="226" t="str">
        <f aca="false">IF($A273="","",IF($A273=I$13,$F273,""))</f>
        <v/>
      </c>
      <c r="J273" s="226" t="str">
        <f aca="false">IF($A273="","",IF($A273=J$13,$F273,""))</f>
        <v/>
      </c>
      <c r="K273" s="226" t="str">
        <f aca="false">IF($A273="","",IF($A273=K$13,$F273,""))</f>
        <v/>
      </c>
      <c r="L273" s="226" t="str">
        <f aca="false">IF($A273="","",IF($A273=L$13,$F273,""))</f>
        <v/>
      </c>
      <c r="M273" s="226" t="str">
        <f aca="false">IF($A273="","",IF($A273=M$13,$F273,""))</f>
        <v/>
      </c>
      <c r="N273" s="226" t="str">
        <f aca="false">IF($A273="","",IF($A273=N$13,$F273,""))</f>
        <v/>
      </c>
      <c r="O273" s="0"/>
    </row>
    <row r="274" customFormat="false" ht="12.75" hidden="false" customHeight="false" outlineLevel="0" collapsed="false">
      <c r="A274" s="250" t="n">
        <f aca="false">Results!P104</f>
        <v>0</v>
      </c>
      <c r="B274" s="251" t="n">
        <v>5</v>
      </c>
      <c r="C274" s="240" t="str">
        <f aca="false">IF(A274=0,"",INDEX('Team Declaration'!$C$22:$BI$33,MATCH(A269,'Team Declaration'!$B$22:$B$33,0),MATCH(A274,'Team Declaration'!$C$20:$BI$20,0)))</f>
        <v/>
      </c>
      <c r="D274" s="240" t="str">
        <f aca="false">IF(A274=0,"",INDEX('Team Declaration'!$C$19:$BI$33,1,MATCH(A274,'Team Declaration'!$C$20:$BI$20,0)-4))</f>
        <v/>
      </c>
      <c r="E274" s="253" t="n">
        <f aca="false">Results!Q104</f>
        <v>0</v>
      </c>
      <c r="F274" s="251" t="n">
        <v>2</v>
      </c>
      <c r="H274" s="226" t="str">
        <f aca="false">IF($A274="","",IF($A274=H$13,$F274,""))</f>
        <v/>
      </c>
      <c r="I274" s="226" t="str">
        <f aca="false">IF($A274="","",IF($A274=I$13,$F274,""))</f>
        <v/>
      </c>
      <c r="J274" s="226" t="str">
        <f aca="false">IF($A274="","",IF($A274=J$13,$F274,""))</f>
        <v/>
      </c>
      <c r="K274" s="226" t="str">
        <f aca="false">IF($A274="","",IF($A274=K$13,$F274,""))</f>
        <v/>
      </c>
      <c r="L274" s="226" t="str">
        <f aca="false">IF($A274="","",IF($A274=L$13,$F274,""))</f>
        <v/>
      </c>
      <c r="M274" s="226" t="str">
        <f aca="false">IF($A274="","",IF($A274=M$13,$F274,""))</f>
        <v/>
      </c>
      <c r="N274" s="226" t="str">
        <f aca="false">IF($A274="","",IF($A274=N$13,$F274,""))</f>
        <v/>
      </c>
      <c r="O274" s="0"/>
    </row>
    <row r="275" customFormat="false" ht="12.75" hidden="false" customHeight="false" outlineLevel="0" collapsed="false">
      <c r="A275" s="250" t="n">
        <f aca="false">Results!P105</f>
        <v>0</v>
      </c>
      <c r="B275" s="251" t="n">
        <v>6</v>
      </c>
      <c r="C275" s="240" t="str">
        <f aca="false">IF(A275=0,"",INDEX('Team Declaration'!$C$22:$BI$33,MATCH(A269,'Team Declaration'!$B$22:$B$33,0),MATCH(A275,'Team Declaration'!$C$20:$BI$20,0)))</f>
        <v/>
      </c>
      <c r="D275" s="240" t="str">
        <f aca="false">IF(A275=0,"",INDEX('Team Declaration'!$C$19:$BI$33,1,MATCH(A275,'Team Declaration'!$C$20:$BI$20,0)-4))</f>
        <v/>
      </c>
      <c r="E275" s="253" t="n">
        <f aca="false">Results!Q105</f>
        <v>0</v>
      </c>
      <c r="F275" s="251" t="n">
        <v>1</v>
      </c>
      <c r="H275" s="226" t="str">
        <f aca="false">IF($A275="","",IF($A275=H$13,$F275,""))</f>
        <v/>
      </c>
      <c r="I275" s="226" t="str">
        <f aca="false">IF($A275="","",IF($A275=I$13,$F275,""))</f>
        <v/>
      </c>
      <c r="J275" s="226" t="str">
        <f aca="false">IF($A275="","",IF($A275=J$13,$F275,""))</f>
        <v/>
      </c>
      <c r="K275" s="226" t="str">
        <f aca="false">IF($A275="","",IF($A275=K$13,$F275,""))</f>
        <v/>
      </c>
      <c r="L275" s="226" t="str">
        <f aca="false">IF($A275="","",IF($A275=L$13,$F275,""))</f>
        <v/>
      </c>
      <c r="M275" s="226" t="str">
        <f aca="false">IF($A275="","",IF($A275=M$13,$F275,""))</f>
        <v/>
      </c>
      <c r="N275" s="226" t="str">
        <f aca="false">IF($A275="","",IF($A275=N$13,$F275,""))</f>
        <v/>
      </c>
      <c r="O275" s="0"/>
    </row>
    <row r="276" customFormat="false" ht="12.75" hidden="false" customHeight="false" outlineLevel="0" collapsed="false">
      <c r="A276" s="219" t="str">
        <f aca="false">Results!A92</f>
        <v>400 metres</v>
      </c>
      <c r="C276" s="237" t="str">
        <f aca="false">CONCATENATE("Womens ",P276)</f>
        <v>Womens 400 metres A</v>
      </c>
      <c r="E276" s="219" t="n">
        <f aca="false">Results!E206</f>
        <v>0</v>
      </c>
      <c r="H276" s="0"/>
      <c r="I276" s="0"/>
      <c r="J276" s="0"/>
      <c r="K276" s="0"/>
      <c r="L276" s="0"/>
      <c r="M276" s="0"/>
      <c r="N276" s="0"/>
      <c r="O276" s="0"/>
      <c r="P276" s="0" t="str">
        <f aca="false">CONCATENATE(A276," A")</f>
        <v>400 metres A</v>
      </c>
    </row>
    <row r="277" customFormat="false" ht="12.75" hidden="false" customHeight="false" outlineLevel="0" collapsed="false">
      <c r="A277" s="250" t="str">
        <f aca="false">Results!D93</f>
        <v>D</v>
      </c>
      <c r="B277" s="251" t="n">
        <v>1</v>
      </c>
      <c r="C277" s="240" t="str">
        <f aca="false">IF(A277=0,"",INDEX('Team Declaration'!$C$22:$BI$33,MATCH(A276,'Team Declaration'!$B$22:$B$33,0),MATCH(A277,'Team Declaration'!$C$20:$BI$20,0)))</f>
        <v>Olivia Webb</v>
      </c>
      <c r="D277" s="240" t="str">
        <f aca="false">IF(A277=0,"",INDEX('Team Declaration'!$C$19:$BI$33,1,MATCH(LEFT(A277,1),'Team Declaration'!$C$20:$BI$20,0)))</f>
        <v>Eastbourne Rovers AC</v>
      </c>
      <c r="E277" s="254" t="n">
        <f aca="false">Results!E93</f>
        <v>65.6</v>
      </c>
      <c r="F277" s="251" t="n">
        <v>6</v>
      </c>
      <c r="H277" s="226" t="str">
        <f aca="false">IF($A277="","",IF(LEFT($A277,1)=H$10,$F277,""))</f>
        <v/>
      </c>
      <c r="I277" s="226" t="str">
        <f aca="false">IF($A277="","",IF(LEFT($A277,1)=I$10,$F277,""))</f>
        <v/>
      </c>
      <c r="J277" s="226" t="str">
        <f aca="false">IF($A277="","",IF(LEFT($A277,1)=J$10,$F277,""))</f>
        <v/>
      </c>
      <c r="K277" s="226" t="n">
        <f aca="false">IF($A277="","",IF(LEFT($A277,1)=K$10,$F277,""))</f>
        <v>6</v>
      </c>
      <c r="L277" s="226" t="str">
        <f aca="false">IF($A277="","",IF(LEFT($A277,1)=L$10,$F277,""))</f>
        <v/>
      </c>
      <c r="M277" s="226" t="str">
        <f aca="false">IF($A277="","",IF(LEFT($A277,1)=M$10,$F277,""))</f>
        <v/>
      </c>
      <c r="N277" s="226" t="str">
        <f aca="false">IF($A277="","",IF(LEFT($A277,1)=N$10,$F277,""))</f>
        <v/>
      </c>
      <c r="O277" s="0"/>
    </row>
    <row r="278" customFormat="false" ht="12.75" hidden="false" customHeight="false" outlineLevel="0" collapsed="false">
      <c r="A278" s="250" t="str">
        <f aca="false">Results!D94</f>
        <v>X</v>
      </c>
      <c r="B278" s="251" t="n">
        <v>2</v>
      </c>
      <c r="C278" s="240" t="n">
        <f aca="false">IF(A278=0,"",INDEX('Team Declaration'!$C$22:$BI$33,MATCH(A276,'Team Declaration'!$B$22:$B$33,0),MATCH(A278,'Team Declaration'!$C$20:$BI$20,0)))</f>
        <v>0</v>
      </c>
      <c r="D278" s="240" t="str">
        <f aca="false">IF(A278=0,"",INDEX('Team Declaration'!$C$19:$BI$33,1,MATCH(LEFT(A278,1),'Team Declaration'!$C$20:$BI$20,0)))</f>
        <v>Worthing &amp; Steyning</v>
      </c>
      <c r="E278" s="254" t="n">
        <f aca="false">Results!E94</f>
        <v>69.2</v>
      </c>
      <c r="F278" s="251" t="n">
        <v>5</v>
      </c>
      <c r="H278" s="226" t="str">
        <f aca="false">IF($A278="","",IF(LEFT($A278,1)=H$10,$F278,""))</f>
        <v/>
      </c>
      <c r="I278" s="226" t="str">
        <f aca="false">IF($A278="","",IF(LEFT($A278,1)=I$10,$F278,""))</f>
        <v/>
      </c>
      <c r="J278" s="226" t="str">
        <f aca="false">IF($A278="","",IF(LEFT($A278,1)=J$10,$F278,""))</f>
        <v/>
      </c>
      <c r="K278" s="226" t="str">
        <f aca="false">IF($A278="","",IF(LEFT($A278,1)=K$10,$F278,""))</f>
        <v/>
      </c>
      <c r="L278" s="226" t="str">
        <f aca="false">IF($A278="","",IF(LEFT($A278,1)=L$10,$F278,""))</f>
        <v/>
      </c>
      <c r="M278" s="226" t="str">
        <f aca="false">IF($A278="","",IF(LEFT($A278,1)=M$10,$F278,""))</f>
        <v/>
      </c>
      <c r="N278" s="226" t="n">
        <f aca="false">IF($A278="","",IF(LEFT($A278,1)=N$10,$F278,""))</f>
        <v>5</v>
      </c>
      <c r="O278" s="0"/>
    </row>
    <row r="279" customFormat="false" ht="12.75" hidden="false" customHeight="false" outlineLevel="0" collapsed="false">
      <c r="A279" s="250" t="str">
        <f aca="false">Results!D95</f>
        <v>C</v>
      </c>
      <c r="B279" s="251" t="n">
        <v>3</v>
      </c>
      <c r="C279" s="240" t="str">
        <f aca="false">IF(A279=0,"",INDEX('Team Declaration'!$C$22:$BI$33,MATCH(A276,'Team Declaration'!$B$22:$B$33,0),MATCH(A279,'Team Declaration'!$C$20:$BI$20,0)))</f>
        <v>Paula Blackledge</v>
      </c>
      <c r="D279" s="240" t="str">
        <f aca="false">IF(A279=0,"",INDEX('Team Declaration'!$C$19:$BI$33,1,MATCH(LEFT(A279,1),'Team Declaration'!$C$20:$BI$20,0)))</f>
        <v>Brighton &amp; Hove AC</v>
      </c>
      <c r="E279" s="254" t="n">
        <f aca="false">Results!E95</f>
        <v>70.4</v>
      </c>
      <c r="F279" s="251" t="n">
        <v>4</v>
      </c>
      <c r="H279" s="226" t="str">
        <f aca="false">IF($A279="","",IF(LEFT($A279,1)=H$10,$F279,""))</f>
        <v/>
      </c>
      <c r="I279" s="226" t="n">
        <f aca="false">IF($A279="","",IF(LEFT($A279,1)=I$10,$F279,""))</f>
        <v>4</v>
      </c>
      <c r="J279" s="226" t="str">
        <f aca="false">IF($A279="","",IF(LEFT($A279,1)=J$10,$F279,""))</f>
        <v/>
      </c>
      <c r="K279" s="226" t="str">
        <f aca="false">IF($A279="","",IF(LEFT($A279,1)=K$10,$F279,""))</f>
        <v/>
      </c>
      <c r="L279" s="226" t="str">
        <f aca="false">IF($A279="","",IF(LEFT($A279,1)=L$10,$F279,""))</f>
        <v/>
      </c>
      <c r="M279" s="226" t="str">
        <f aca="false">IF($A279="","",IF(LEFT($A279,1)=M$10,$F279,""))</f>
        <v/>
      </c>
      <c r="N279" s="226" t="str">
        <f aca="false">IF($A279="","",IF(LEFT($A279,1)=N$10,$F279,""))</f>
        <v/>
      </c>
      <c r="O279" s="0"/>
    </row>
    <row r="280" customFormat="false" ht="12.75" hidden="false" customHeight="false" outlineLevel="0" collapsed="false">
      <c r="A280" s="250" t="str">
        <f aca="false">Results!D96</f>
        <v>K</v>
      </c>
      <c r="B280" s="251" t="n">
        <v>4</v>
      </c>
      <c r="C280" s="240" t="str">
        <f aca="false">IF(A280=0,"",INDEX('Team Declaration'!$C$22:$BI$33,MATCH(A276,'Team Declaration'!$B$22:$B$33,0),MATCH(A280,'Team Declaration'!$C$20:$BI$20,0)))</f>
        <v>Jo Buckley</v>
      </c>
      <c r="D280" s="240" t="str">
        <f aca="false">IF(A280=0,"",INDEX('Team Declaration'!$C$19:$BI$33,1,MATCH(LEFT(A280,1),'Team Declaration'!$C$20:$BI$20,0)))</f>
        <v>Haywards Heath &amp; Lewes</v>
      </c>
      <c r="E280" s="254" t="n">
        <f aca="false">Results!E96</f>
        <v>81.5</v>
      </c>
      <c r="F280" s="251" t="n">
        <v>3</v>
      </c>
      <c r="H280" s="226" t="str">
        <f aca="false">IF($A280="","",IF(LEFT($A280,1)=H$10,$F280,""))</f>
        <v/>
      </c>
      <c r="I280" s="226" t="str">
        <f aca="false">IF($A280="","",IF(LEFT($A280,1)=I$10,$F280,""))</f>
        <v/>
      </c>
      <c r="J280" s="226" t="str">
        <f aca="false">IF($A280="","",IF(LEFT($A280,1)=J$10,$F280,""))</f>
        <v/>
      </c>
      <c r="K280" s="226" t="str">
        <f aca="false">IF($A280="","",IF(LEFT($A280,1)=K$10,$F280,""))</f>
        <v/>
      </c>
      <c r="L280" s="226" t="str">
        <f aca="false">IF($A280="","",IF(LEFT($A280,1)=L$10,$F280,""))</f>
        <v/>
      </c>
      <c r="M280" s="226" t="n">
        <f aca="false">IF($A280="","",IF(LEFT($A280,1)=M$10,$F280,""))</f>
        <v>3</v>
      </c>
      <c r="N280" s="226" t="str">
        <f aca="false">IF($A280="","",IF(LEFT($A280,1)=N$10,$F280,""))</f>
        <v/>
      </c>
      <c r="O280" s="0"/>
    </row>
    <row r="281" customFormat="false" ht="12.75" hidden="false" customHeight="false" outlineLevel="0" collapsed="false">
      <c r="A281" s="250" t="n">
        <f aca="false">Results!D97</f>
        <v>0</v>
      </c>
      <c r="B281" s="251" t="n">
        <v>5</v>
      </c>
      <c r="C281" s="240" t="str">
        <f aca="false">IF(A281=0,"",INDEX('Team Declaration'!$C$22:$BI$33,MATCH(A276,'Team Declaration'!$B$22:$B$33,0),MATCH(A281,'Team Declaration'!$C$20:$BI$20,0)))</f>
        <v/>
      </c>
      <c r="D281" s="240" t="str">
        <f aca="false">IF(A281=0,"",INDEX('Team Declaration'!$C$19:$BI$33,1,MATCH(LEFT(A281,1),'Team Declaration'!$C$20:$BI$20,0)))</f>
        <v/>
      </c>
      <c r="E281" s="254" t="n">
        <f aca="false">Results!E97</f>
        <v>0</v>
      </c>
      <c r="F281" s="251" t="n">
        <v>2</v>
      </c>
      <c r="H281" s="226" t="str">
        <f aca="false">IF($A281="","",IF(LEFT($A281,1)=H$10,$F281,""))</f>
        <v/>
      </c>
      <c r="I281" s="226" t="str">
        <f aca="false">IF($A281="","",IF(LEFT($A281,1)=I$10,$F281,""))</f>
        <v/>
      </c>
      <c r="J281" s="226" t="str">
        <f aca="false">IF($A281="","",IF(LEFT($A281,1)=J$10,$F281,""))</f>
        <v/>
      </c>
      <c r="K281" s="226" t="str">
        <f aca="false">IF($A281="","",IF(LEFT($A281,1)=K$10,$F281,""))</f>
        <v/>
      </c>
      <c r="L281" s="226" t="str">
        <f aca="false">IF($A281="","",IF(LEFT($A281,1)=L$10,$F281,""))</f>
        <v/>
      </c>
      <c r="M281" s="226" t="str">
        <f aca="false">IF($A281="","",IF(LEFT($A281,1)=M$10,$F281,""))</f>
        <v/>
      </c>
      <c r="N281" s="226" t="str">
        <f aca="false">IF($A281="","",IF(LEFT($A281,1)=N$10,$F281,""))</f>
        <v/>
      </c>
      <c r="O281" s="0"/>
    </row>
    <row r="282" customFormat="false" ht="12.75" hidden="false" customHeight="false" outlineLevel="0" collapsed="false">
      <c r="A282" s="250" t="n">
        <f aca="false">Results!D98</f>
        <v>0</v>
      </c>
      <c r="B282" s="251" t="n">
        <v>6</v>
      </c>
      <c r="C282" s="240" t="str">
        <f aca="false">IF(A282=0,"",INDEX('Team Declaration'!$C$22:$BI$33,MATCH(A276,'Team Declaration'!$B$22:$B$33,0),MATCH(A282,'Team Declaration'!$C$20:$BI$20,0)))</f>
        <v/>
      </c>
      <c r="D282" s="240" t="str">
        <f aca="false">IF(A282=0,"",INDEX('Team Declaration'!$C$19:$BI$33,1,MATCH(LEFT(A282,1),'Team Declaration'!$C$20:$BI$20,0)))</f>
        <v/>
      </c>
      <c r="E282" s="254" t="n">
        <f aca="false">Results!E98</f>
        <v>0</v>
      </c>
      <c r="F282" s="251" t="n">
        <v>1</v>
      </c>
      <c r="H282" s="226" t="str">
        <f aca="false">IF($A282="","",IF(LEFT($A282,1)=H$10,$F282,""))</f>
        <v/>
      </c>
      <c r="I282" s="226" t="str">
        <f aca="false">IF($A282="","",IF(LEFT($A282,1)=I$10,$F282,""))</f>
        <v/>
      </c>
      <c r="J282" s="226" t="str">
        <f aca="false">IF($A282="","",IF(LEFT($A282,1)=J$10,$F282,""))</f>
        <v/>
      </c>
      <c r="K282" s="226" t="str">
        <f aca="false">IF($A282="","",IF(LEFT($A282,1)=K$10,$F282,""))</f>
        <v/>
      </c>
      <c r="L282" s="226" t="str">
        <f aca="false">IF($A282="","",IF(LEFT($A282,1)=L$10,$F282,""))</f>
        <v/>
      </c>
      <c r="M282" s="226" t="str">
        <f aca="false">IF($A282="","",IF(LEFT($A282,1)=M$10,$F282,""))</f>
        <v/>
      </c>
      <c r="N282" s="226" t="str">
        <f aca="false">IF($A282="","",IF(LEFT($A282,1)=N$10,$F282,""))</f>
        <v/>
      </c>
      <c r="O282" s="0"/>
    </row>
    <row r="283" customFormat="false" ht="12.75" hidden="false" customHeight="false" outlineLevel="0" collapsed="false">
      <c r="A283" s="219" t="str">
        <f aca="false">Results!G92</f>
        <v>400 metres</v>
      </c>
      <c r="C283" s="237" t="str">
        <f aca="false">CONCATENATE("Womens ",P283)</f>
        <v>Womens 400 metres B</v>
      </c>
      <c r="E283" s="219" t="n">
        <f aca="false">Results!E217</f>
        <v>0</v>
      </c>
      <c r="H283" s="0"/>
      <c r="I283" s="0"/>
      <c r="J283" s="0"/>
      <c r="K283" s="0"/>
      <c r="L283" s="0"/>
      <c r="M283" s="0"/>
      <c r="N283" s="0"/>
      <c r="O283" s="0"/>
      <c r="P283" s="0" t="str">
        <f aca="false">CONCATENATE(A283," B")</f>
        <v>400 metres B</v>
      </c>
    </row>
    <row r="284" customFormat="false" ht="12.75" hidden="false" customHeight="false" outlineLevel="0" collapsed="false">
      <c r="A284" s="250" t="str">
        <f aca="false">Results!J93</f>
        <v>DD</v>
      </c>
      <c r="B284" s="251" t="n">
        <v>1</v>
      </c>
      <c r="C284" s="240" t="str">
        <f aca="false">IF(A284=0,"",INDEX('Team Declaration'!$C$22:$BI$33,MATCH(A283,'Team Declaration'!$B$22:$B$33,0),MATCH(A284,'Team Declaration'!$C$20:$BI$20,0)))</f>
        <v>Alissa Ellis</v>
      </c>
      <c r="D284" s="240" t="str">
        <f aca="false">IF(A284=0,"",INDEX('Team Declaration'!$C$19:$BI$33,1,MATCH(LEFT(A284,1),'Team Declaration'!$C$20:$BI$20,0)))</f>
        <v>Eastbourne Rovers AC</v>
      </c>
      <c r="E284" s="254" t="n">
        <f aca="false">Results!K93</f>
        <v>70.8</v>
      </c>
      <c r="F284" s="251" t="n">
        <v>6</v>
      </c>
      <c r="H284" s="226" t="str">
        <f aca="false">IF($A284="","",IF(LEFT($A284,1)=H$10,$F284,""))</f>
        <v/>
      </c>
      <c r="I284" s="226" t="str">
        <f aca="false">IF($A284="","",IF(LEFT($A284,1)=I$10,$F284,""))</f>
        <v/>
      </c>
      <c r="J284" s="226" t="str">
        <f aca="false">IF($A284="","",IF(LEFT($A284,1)=J$10,$F284,""))</f>
        <v/>
      </c>
      <c r="K284" s="226" t="n">
        <f aca="false">IF($A284="","",IF(LEFT($A284,1)=K$10,$F284,""))</f>
        <v>6</v>
      </c>
      <c r="L284" s="226" t="str">
        <f aca="false">IF($A284="","",IF(LEFT($A284,1)=L$10,$F284,""))</f>
        <v/>
      </c>
      <c r="M284" s="226" t="str">
        <f aca="false">IF($A284="","",IF(LEFT($A284,1)=M$10,$F284,""))</f>
        <v/>
      </c>
      <c r="N284" s="226" t="str">
        <f aca="false">IF($A284="","",IF(LEFT($A284,1)=N$10,$F284,""))</f>
        <v/>
      </c>
      <c r="O284" s="0"/>
    </row>
    <row r="285" customFormat="false" ht="12.75" hidden="false" customHeight="false" outlineLevel="0" collapsed="false">
      <c r="A285" s="250" t="str">
        <f aca="false">Results!J94</f>
        <v>CC</v>
      </c>
      <c r="B285" s="251" t="n">
        <v>2</v>
      </c>
      <c r="C285" s="240" t="str">
        <f aca="false">IF(A285=0,"",INDEX('Team Declaration'!$C$22:$BI$33,MATCH(A283,'Team Declaration'!$B$22:$B$33,0),MATCH(A285,'Team Declaration'!$C$20:$BI$20,0)))</f>
        <v>Catriona Gardiner</v>
      </c>
      <c r="D285" s="240" t="str">
        <f aca="false">IF(A285=0,"",INDEX('Team Declaration'!$C$19:$BI$33,1,MATCH(LEFT(A285,1),'Team Declaration'!$C$20:$BI$20,0)))</f>
        <v>Brighton &amp; Hove AC</v>
      </c>
      <c r="E285" s="254" t="n">
        <f aca="false">Results!K94</f>
        <v>81.1</v>
      </c>
      <c r="F285" s="251" t="n">
        <v>5</v>
      </c>
      <c r="H285" s="226" t="str">
        <f aca="false">IF($A285="","",IF(LEFT($A285,1)=H$10,$F285,""))</f>
        <v/>
      </c>
      <c r="I285" s="226" t="n">
        <f aca="false">IF($A285="","",IF(LEFT($A285,1)=I$10,$F285,""))</f>
        <v>5</v>
      </c>
      <c r="J285" s="226" t="str">
        <f aca="false">IF($A285="","",IF(LEFT($A285,1)=J$10,$F285,""))</f>
        <v/>
      </c>
      <c r="K285" s="226" t="str">
        <f aca="false">IF($A285="","",IF(LEFT($A285,1)=K$10,$F285,""))</f>
        <v/>
      </c>
      <c r="L285" s="226" t="str">
        <f aca="false">IF($A285="","",IF(LEFT($A285,1)=L$10,$F285,""))</f>
        <v/>
      </c>
      <c r="M285" s="226" t="str">
        <f aca="false">IF($A285="","",IF(LEFT($A285,1)=M$10,$F285,""))</f>
        <v/>
      </c>
      <c r="N285" s="226" t="str">
        <f aca="false">IF($A285="","",IF(LEFT($A285,1)=N$10,$F285,""))</f>
        <v/>
      </c>
      <c r="O285" s="0"/>
    </row>
    <row r="286" customFormat="false" ht="12.75" hidden="false" customHeight="false" outlineLevel="0" collapsed="false">
      <c r="A286" s="250" t="n">
        <f aca="false">Results!J95</f>
        <v>0</v>
      </c>
      <c r="B286" s="251" t="n">
        <v>3</v>
      </c>
      <c r="C286" s="240" t="str">
        <f aca="false">IF(A286=0,"",INDEX('Team Declaration'!$C$22:$BI$33,MATCH(A283,'Team Declaration'!$B$22:$B$33,0),MATCH(A286,'Team Declaration'!$C$20:$BI$20,0)))</f>
        <v/>
      </c>
      <c r="D286" s="240" t="str">
        <f aca="false">IF(A286=0,"",INDEX('Team Declaration'!$C$19:$BI$33,1,MATCH(LEFT(A286,1),'Team Declaration'!$C$20:$BI$20,0)))</f>
        <v/>
      </c>
      <c r="E286" s="254" t="n">
        <f aca="false">Results!K95</f>
        <v>0</v>
      </c>
      <c r="F286" s="251" t="n">
        <v>4</v>
      </c>
      <c r="H286" s="226" t="str">
        <f aca="false">IF($A286="","",IF(LEFT($A286,1)=H$10,$F286,""))</f>
        <v/>
      </c>
      <c r="I286" s="226" t="str">
        <f aca="false">IF($A286="","",IF(LEFT($A286,1)=I$10,$F286,""))</f>
        <v/>
      </c>
      <c r="J286" s="226" t="str">
        <f aca="false">IF($A286="","",IF(LEFT($A286,1)=J$10,$F286,""))</f>
        <v/>
      </c>
      <c r="K286" s="226" t="str">
        <f aca="false">IF($A286="","",IF(LEFT($A286,1)=K$10,$F286,""))</f>
        <v/>
      </c>
      <c r="L286" s="226" t="str">
        <f aca="false">IF($A286="","",IF(LEFT($A286,1)=L$10,$F286,""))</f>
        <v/>
      </c>
      <c r="M286" s="226" t="str">
        <f aca="false">IF($A286="","",IF(LEFT($A286,1)=M$10,$F286,""))</f>
        <v/>
      </c>
      <c r="N286" s="226" t="str">
        <f aca="false">IF($A286="","",IF(LEFT($A286,1)=N$10,$F286,""))</f>
        <v/>
      </c>
      <c r="O286" s="0"/>
    </row>
    <row r="287" customFormat="false" ht="12.75" hidden="false" customHeight="false" outlineLevel="0" collapsed="false">
      <c r="A287" s="250" t="n">
        <f aca="false">Results!J96</f>
        <v>0</v>
      </c>
      <c r="B287" s="251" t="n">
        <v>4</v>
      </c>
      <c r="C287" s="240" t="str">
        <f aca="false">IF(A287=0,"",INDEX('Team Declaration'!$C$22:$BI$33,MATCH(A283,'Team Declaration'!$B$22:$B$33,0),MATCH(A287,'Team Declaration'!$C$20:$BI$20,0)))</f>
        <v/>
      </c>
      <c r="D287" s="240" t="str">
        <f aca="false">IF(A287=0,"",INDEX('Team Declaration'!$C$19:$BI$33,1,MATCH(LEFT(A287,1),'Team Declaration'!$C$20:$BI$20,0)))</f>
        <v/>
      </c>
      <c r="E287" s="254" t="n">
        <f aca="false">Results!K96</f>
        <v>0</v>
      </c>
      <c r="F287" s="251" t="n">
        <v>3</v>
      </c>
      <c r="H287" s="226" t="str">
        <f aca="false">IF($A287="","",IF(LEFT($A287,1)=H$10,$F287,""))</f>
        <v/>
      </c>
      <c r="I287" s="226" t="str">
        <f aca="false">IF($A287="","",IF(LEFT($A287,1)=I$10,$F287,""))</f>
        <v/>
      </c>
      <c r="J287" s="226" t="str">
        <f aca="false">IF($A287="","",IF(LEFT($A287,1)=J$10,$F287,""))</f>
        <v/>
      </c>
      <c r="K287" s="226" t="str">
        <f aca="false">IF($A287="","",IF(LEFT($A287,1)=K$10,$F287,""))</f>
        <v/>
      </c>
      <c r="L287" s="226" t="str">
        <f aca="false">IF($A287="","",IF(LEFT($A287,1)=L$10,$F287,""))</f>
        <v/>
      </c>
      <c r="M287" s="226" t="str">
        <f aca="false">IF($A287="","",IF(LEFT($A287,1)=M$10,$F287,""))</f>
        <v/>
      </c>
      <c r="N287" s="226" t="str">
        <f aca="false">IF($A287="","",IF(LEFT($A287,1)=N$10,$F287,""))</f>
        <v/>
      </c>
      <c r="O287" s="0"/>
    </row>
    <row r="288" customFormat="false" ht="12.75" hidden="false" customHeight="false" outlineLevel="0" collapsed="false">
      <c r="A288" s="250" t="n">
        <f aca="false">Results!J97</f>
        <v>0</v>
      </c>
      <c r="B288" s="251" t="n">
        <v>5</v>
      </c>
      <c r="C288" s="240" t="str">
        <f aca="false">IF(A288=0,"",INDEX('Team Declaration'!$C$22:$BI$33,MATCH(A283,'Team Declaration'!$B$22:$B$33,0),MATCH(A288,'Team Declaration'!$C$20:$BI$20,0)))</f>
        <v/>
      </c>
      <c r="D288" s="240" t="str">
        <f aca="false">IF(A288=0,"",INDEX('Team Declaration'!$C$19:$BI$33,1,MATCH(LEFT(A288,1),'Team Declaration'!$C$20:$BI$20,0)))</f>
        <v/>
      </c>
      <c r="E288" s="254" t="n">
        <f aca="false">Results!K97</f>
        <v>0</v>
      </c>
      <c r="F288" s="251" t="n">
        <v>2</v>
      </c>
      <c r="H288" s="226" t="str">
        <f aca="false">IF($A288="","",IF(LEFT($A288,1)=H$10,$F288,""))</f>
        <v/>
      </c>
      <c r="I288" s="226" t="str">
        <f aca="false">IF($A288="","",IF(LEFT($A288,1)=I$10,$F288,""))</f>
        <v/>
      </c>
      <c r="J288" s="226" t="str">
        <f aca="false">IF($A288="","",IF(LEFT($A288,1)=J$10,$F288,""))</f>
        <v/>
      </c>
      <c r="K288" s="226" t="str">
        <f aca="false">IF($A288="","",IF(LEFT($A288,1)=K$10,$F288,""))</f>
        <v/>
      </c>
      <c r="L288" s="226" t="str">
        <f aca="false">IF($A288="","",IF(LEFT($A288,1)=L$10,$F288,""))</f>
        <v/>
      </c>
      <c r="M288" s="226" t="str">
        <f aca="false">IF($A288="","",IF(LEFT($A288,1)=M$10,$F288,""))</f>
        <v/>
      </c>
      <c r="N288" s="226" t="str">
        <f aca="false">IF($A288="","",IF(LEFT($A288,1)=N$10,$F288,""))</f>
        <v/>
      </c>
      <c r="O288" s="0"/>
    </row>
    <row r="289" customFormat="false" ht="12.75" hidden="false" customHeight="false" outlineLevel="0" collapsed="false">
      <c r="A289" s="250" t="n">
        <f aca="false">Results!J98</f>
        <v>0</v>
      </c>
      <c r="B289" s="251" t="n">
        <v>6</v>
      </c>
      <c r="C289" s="240" t="str">
        <f aca="false">IF(A289=0,"",INDEX('Team Declaration'!$C$22:$BI$33,MATCH(A283,'Team Declaration'!$B$22:$B$33,0),MATCH(A289,'Team Declaration'!$C$20:$BI$20,0)))</f>
        <v/>
      </c>
      <c r="D289" s="240" t="str">
        <f aca="false">IF(A289=0,"",INDEX('Team Declaration'!$C$19:$BI$33,1,MATCH(LEFT(A289,1),'Team Declaration'!$C$20:$BI$20,0)))</f>
        <v/>
      </c>
      <c r="E289" s="254" t="n">
        <f aca="false">Results!K98</f>
        <v>0</v>
      </c>
      <c r="F289" s="251" t="n">
        <v>1</v>
      </c>
      <c r="H289" s="226" t="str">
        <f aca="false">IF($A289="","",IF(LEFT($A289,1)=H$10,$F289,""))</f>
        <v/>
      </c>
      <c r="I289" s="226" t="str">
        <f aca="false">IF($A289="","",IF(LEFT($A289,1)=I$10,$F289,""))</f>
        <v/>
      </c>
      <c r="J289" s="226" t="str">
        <f aca="false">IF($A289="","",IF(LEFT($A289,1)=J$10,$F289,""))</f>
        <v/>
      </c>
      <c r="K289" s="226" t="str">
        <f aca="false">IF($A289="","",IF(LEFT($A289,1)=K$10,$F289,""))</f>
        <v/>
      </c>
      <c r="L289" s="226" t="str">
        <f aca="false">IF($A289="","",IF(LEFT($A289,1)=L$10,$F289,""))</f>
        <v/>
      </c>
      <c r="M289" s="226" t="str">
        <f aca="false">IF($A289="","",IF(LEFT($A289,1)=M$10,$F289,""))</f>
        <v/>
      </c>
      <c r="N289" s="226" t="str">
        <f aca="false">IF($A289="","",IF(LEFT($A289,1)=N$10,$F289,""))</f>
        <v/>
      </c>
      <c r="O289" s="0"/>
    </row>
    <row r="290" customFormat="false" ht="12.75" hidden="false" customHeight="false" outlineLevel="0" collapsed="false">
      <c r="A290" s="219" t="str">
        <f aca="false">Results!M92</f>
        <v>400 metres</v>
      </c>
      <c r="C290" s="237" t="str">
        <f aca="false">CONCATENATE("Womens ",P290)</f>
        <v>Womens 400 metres 50+</v>
      </c>
      <c r="E290" s="219" t="n">
        <f aca="false">Results!E228</f>
        <v>0</v>
      </c>
      <c r="H290" s="0"/>
      <c r="I290" s="0"/>
      <c r="J290" s="0"/>
      <c r="K290" s="0"/>
      <c r="L290" s="0"/>
      <c r="M290" s="0"/>
      <c r="N290" s="0"/>
      <c r="O290" s="0"/>
      <c r="P290" s="0" t="str">
        <f aca="false">CONCATENATE(A290," 50+")</f>
        <v>400 metres 50+</v>
      </c>
    </row>
    <row r="291" customFormat="false" ht="12.75" hidden="false" customHeight="false" outlineLevel="0" collapsed="false">
      <c r="A291" s="250" t="n">
        <f aca="false">Results!P93</f>
        <v>20</v>
      </c>
      <c r="B291" s="251" t="n">
        <v>1</v>
      </c>
      <c r="C291" s="240" t="str">
        <f aca="false">IF(A291=0,"",INDEX('Team Declaration'!$C$22:$BI$33,MATCH(A290,'Team Declaration'!$B$22:$B$33,0),MATCH(A291,'Team Declaration'!$C$20:$BI$20,0)))</f>
        <v>Lesley Parsons</v>
      </c>
      <c r="D291" s="240" t="str">
        <f aca="false">IF(A291=0,"",INDEX('Team Declaration'!$C$19:$BI$33,1,MATCH(A291,'Team Declaration'!$C$20:$BI$20,0)-4))</f>
        <v>Arena 80</v>
      </c>
      <c r="E291" s="254" t="n">
        <f aca="false">Results!Q93</f>
        <v>76.9</v>
      </c>
      <c r="F291" s="251" t="n">
        <v>6</v>
      </c>
      <c r="H291" s="226" t="n">
        <f aca="false">IF($A291="","",IF($A291=H$13,$F291,""))</f>
        <v>6</v>
      </c>
      <c r="I291" s="226" t="str">
        <f aca="false">IF($A291="","",IF($A291=I$13,$F291,""))</f>
        <v/>
      </c>
      <c r="J291" s="226" t="str">
        <f aca="false">IF($A291="","",IF($A291=J$13,$F291,""))</f>
        <v/>
      </c>
      <c r="K291" s="226" t="str">
        <f aca="false">IF($A291="","",IF($A291=K$13,$F291,""))</f>
        <v/>
      </c>
      <c r="L291" s="226" t="str">
        <f aca="false">IF($A291="","",IF($A291=L$13,$F291,""))</f>
        <v/>
      </c>
      <c r="M291" s="226" t="str">
        <f aca="false">IF($A291="","",IF($A291=M$13,$F291,""))</f>
        <v/>
      </c>
      <c r="N291" s="226" t="str">
        <f aca="false">IF($A291="","",IF($A291=N$13,$F291,""))</f>
        <v/>
      </c>
      <c r="O291" s="0"/>
    </row>
    <row r="292" customFormat="false" ht="12.75" hidden="false" customHeight="false" outlineLevel="0" collapsed="false">
      <c r="A292" s="250" t="n">
        <f aca="false">Results!P94</f>
        <v>21</v>
      </c>
      <c r="B292" s="251" t="n">
        <v>2</v>
      </c>
      <c r="C292" s="240" t="str">
        <f aca="false">IF(A292=0,"",INDEX('Team Declaration'!$C$22:$BI$33,MATCH(A290,'Team Declaration'!$B$22:$B$33,0),MATCH(A292,'Team Declaration'!$C$20:$BI$20,0)))</f>
        <v>Judith Carder</v>
      </c>
      <c r="D292" s="240" t="str">
        <f aca="false">IF(A292=0,"",INDEX('Team Declaration'!$C$19:$BI$33,1,MATCH(A292,'Team Declaration'!$C$20:$BI$20,0)-4))</f>
        <v>Brighton &amp; Hove AC</v>
      </c>
      <c r="E292" s="254" t="n">
        <f aca="false">Results!Q94</f>
        <v>80.1</v>
      </c>
      <c r="F292" s="251" t="n">
        <v>5</v>
      </c>
      <c r="H292" s="226" t="str">
        <f aca="false">IF($A292="","",IF($A292=H$13,$F292,""))</f>
        <v/>
      </c>
      <c r="I292" s="226" t="n">
        <f aca="false">IF($A292="","",IF($A292=I$13,$F292,""))</f>
        <v>5</v>
      </c>
      <c r="J292" s="226" t="str">
        <f aca="false">IF($A292="","",IF($A292=J$13,$F292,""))</f>
        <v/>
      </c>
      <c r="K292" s="226" t="str">
        <f aca="false">IF($A292="","",IF($A292=K$13,$F292,""))</f>
        <v/>
      </c>
      <c r="L292" s="226" t="str">
        <f aca="false">IF($A292="","",IF($A292=L$13,$F292,""))</f>
        <v/>
      </c>
      <c r="M292" s="226" t="str">
        <f aca="false">IF($A292="","",IF($A292=M$13,$F292,""))</f>
        <v/>
      </c>
      <c r="N292" s="226" t="str">
        <f aca="false">IF($A292="","",IF($A292=N$13,$F292,""))</f>
        <v/>
      </c>
      <c r="O292" s="0"/>
    </row>
    <row r="293" customFormat="false" ht="12.75" hidden="false" customHeight="false" outlineLevel="0" collapsed="false">
      <c r="A293" s="250" t="n">
        <f aca="false">Results!P95</f>
        <v>24</v>
      </c>
      <c r="B293" s="251" t="n">
        <v>3</v>
      </c>
      <c r="C293" s="240" t="str">
        <f aca="false">IF(A293=0,"",INDEX('Team Declaration'!$C$22:$BI$33,MATCH(A290,'Team Declaration'!$B$22:$B$33,0),MATCH(A293,'Team Declaration'!$C$20:$BI$20,0)))</f>
        <v>Julie Chicken</v>
      </c>
      <c r="D293" s="240" t="str">
        <f aca="false">IF(A293=0,"",INDEX('Team Declaration'!$C$19:$BI$33,1,MATCH(A293,'Team Declaration'!$C$20:$BI$20,0)-4))</f>
        <v>Eastbourne Rovers AC</v>
      </c>
      <c r="E293" s="254" t="n">
        <f aca="false">Results!Q95</f>
        <v>86.5</v>
      </c>
      <c r="F293" s="251" t="n">
        <v>4</v>
      </c>
      <c r="H293" s="226" t="str">
        <f aca="false">IF($A293="","",IF($A293=H$13,$F293,""))</f>
        <v/>
      </c>
      <c r="I293" s="226" t="str">
        <f aca="false">IF($A293="","",IF($A293=I$13,$F293,""))</f>
        <v/>
      </c>
      <c r="J293" s="226" t="str">
        <f aca="false">IF($A293="","",IF($A293=J$13,$F293,""))</f>
        <v/>
      </c>
      <c r="K293" s="226" t="n">
        <f aca="false">IF($A293="","",IF($A293=K$13,$F293,""))</f>
        <v>4</v>
      </c>
      <c r="L293" s="226" t="str">
        <f aca="false">IF($A293="","",IF($A293=L$13,$F293,""))</f>
        <v/>
      </c>
      <c r="M293" s="226" t="str">
        <f aca="false">IF($A293="","",IF($A293=M$13,$F293,""))</f>
        <v/>
      </c>
      <c r="N293" s="226" t="str">
        <f aca="false">IF($A293="","",IF($A293=N$13,$F293,""))</f>
        <v/>
      </c>
      <c r="O293" s="0"/>
    </row>
    <row r="294" customFormat="false" ht="12.75" hidden="false" customHeight="false" outlineLevel="0" collapsed="false">
      <c r="A294" s="250" t="n">
        <f aca="false">Results!P96</f>
        <v>27</v>
      </c>
      <c r="B294" s="251" t="n">
        <v>4</v>
      </c>
      <c r="C294" s="240" t="str">
        <f aca="false">IF(A294=0,"",INDEX('Team Declaration'!$C$22:$BI$33,MATCH(A290,'Team Declaration'!$B$22:$B$33,0),MATCH(A294,'Team Declaration'!$C$20:$BI$20,0)))</f>
        <v>Hazel Bennington</v>
      </c>
      <c r="D294" s="240" t="str">
        <f aca="false">IF(A294=0,"",INDEX('Team Declaration'!$C$19:$BI$33,1,MATCH(A294,'Team Declaration'!$C$20:$BI$20,0)-4))</f>
        <v>Haywards Heath &amp; Lewes</v>
      </c>
      <c r="E294" s="254" t="n">
        <f aca="false">Results!Q96</f>
        <v>92.6</v>
      </c>
      <c r="F294" s="251" t="n">
        <v>3</v>
      </c>
      <c r="H294" s="226" t="str">
        <f aca="false">IF($A294="","",IF($A294=H$13,$F294,""))</f>
        <v/>
      </c>
      <c r="I294" s="226" t="str">
        <f aca="false">IF($A294="","",IF($A294=I$13,$F294,""))</f>
        <v/>
      </c>
      <c r="J294" s="226" t="str">
        <f aca="false">IF($A294="","",IF($A294=J$13,$F294,""))</f>
        <v/>
      </c>
      <c r="K294" s="226" t="str">
        <f aca="false">IF($A294="","",IF($A294=K$13,$F294,""))</f>
        <v/>
      </c>
      <c r="L294" s="226" t="str">
        <f aca="false">IF($A294="","",IF($A294=L$13,$F294,""))</f>
        <v/>
      </c>
      <c r="M294" s="226" t="n">
        <f aca="false">IF($A294="","",IF($A294=M$13,$F294,""))</f>
        <v>3</v>
      </c>
      <c r="N294" s="226" t="str">
        <f aca="false">IF($A294="","",IF($A294=N$13,$F294,""))</f>
        <v/>
      </c>
      <c r="O294" s="0"/>
    </row>
    <row r="295" customFormat="false" ht="12.75" hidden="false" customHeight="false" outlineLevel="0" collapsed="false">
      <c r="A295" s="250" t="n">
        <f aca="false">Results!P97</f>
        <v>0</v>
      </c>
      <c r="B295" s="251" t="n">
        <v>5</v>
      </c>
      <c r="C295" s="240" t="str">
        <f aca="false">IF(A295=0,"",INDEX('Team Declaration'!$C$22:$BI$33,MATCH(A290,'Team Declaration'!$B$22:$B$33,0),MATCH(A295,'Team Declaration'!$C$20:$BI$20,0)))</f>
        <v/>
      </c>
      <c r="D295" s="240" t="str">
        <f aca="false">IF(A295=0,"",INDEX('Team Declaration'!$C$19:$BI$33,1,MATCH(A295,'Team Declaration'!$C$20:$BI$20,0)-4))</f>
        <v/>
      </c>
      <c r="E295" s="254" t="n">
        <f aca="false">Results!Q97</f>
        <v>0</v>
      </c>
      <c r="F295" s="251" t="n">
        <v>2</v>
      </c>
      <c r="H295" s="226" t="str">
        <f aca="false">IF($A295="","",IF($A295=H$13,$F295,""))</f>
        <v/>
      </c>
      <c r="I295" s="226" t="str">
        <f aca="false">IF($A295="","",IF($A295=I$13,$F295,""))</f>
        <v/>
      </c>
      <c r="J295" s="226" t="str">
        <f aca="false">IF($A295="","",IF($A295=J$13,$F295,""))</f>
        <v/>
      </c>
      <c r="K295" s="226" t="str">
        <f aca="false">IF($A295="","",IF($A295=K$13,$F295,""))</f>
        <v/>
      </c>
      <c r="L295" s="226" t="str">
        <f aca="false">IF($A295="","",IF($A295=L$13,$F295,""))</f>
        <v/>
      </c>
      <c r="M295" s="226" t="str">
        <f aca="false">IF($A295="","",IF($A295=M$13,$F295,""))</f>
        <v/>
      </c>
      <c r="N295" s="226" t="str">
        <f aca="false">IF($A295="","",IF($A295=N$13,$F295,""))</f>
        <v/>
      </c>
      <c r="O295" s="0"/>
    </row>
    <row r="296" customFormat="false" ht="12.75" hidden="false" customHeight="false" outlineLevel="0" collapsed="false">
      <c r="A296" s="250" t="n">
        <f aca="false">Results!P98</f>
        <v>0</v>
      </c>
      <c r="B296" s="251" t="n">
        <v>6</v>
      </c>
      <c r="C296" s="240" t="str">
        <f aca="false">IF(A296=0,"",INDEX('Team Declaration'!$C$22:$BI$33,MATCH(A290,'Team Declaration'!$B$22:$B$33,0),MATCH(A296,'Team Declaration'!$C$20:$BI$20,0)))</f>
        <v/>
      </c>
      <c r="D296" s="240" t="str">
        <f aca="false">IF(A296=0,"",INDEX('Team Declaration'!$C$19:$BI$33,1,MATCH(A296,'Team Declaration'!$C$20:$BI$20,0)-4))</f>
        <v/>
      </c>
      <c r="E296" s="254" t="n">
        <f aca="false">Results!Q98</f>
        <v>0</v>
      </c>
      <c r="F296" s="251" t="n">
        <v>1</v>
      </c>
      <c r="H296" s="226" t="str">
        <f aca="false">IF($A296="","",IF($A296=H$13,$F296,""))</f>
        <v/>
      </c>
      <c r="I296" s="226" t="str">
        <f aca="false">IF($A296="","",IF($A296=I$13,$F296,""))</f>
        <v/>
      </c>
      <c r="J296" s="226" t="str">
        <f aca="false">IF($A296="","",IF($A296=J$13,$F296,""))</f>
        <v/>
      </c>
      <c r="K296" s="226" t="str">
        <f aca="false">IF($A296="","",IF($A296=K$13,$F296,""))</f>
        <v/>
      </c>
      <c r="L296" s="226" t="str">
        <f aca="false">IF($A296="","",IF($A296=L$13,$F296,""))</f>
        <v/>
      </c>
      <c r="M296" s="226" t="str">
        <f aca="false">IF($A296="","",IF($A296=M$13,$F296,""))</f>
        <v/>
      </c>
      <c r="N296" s="226" t="str">
        <f aca="false">IF($A296="","",IF($A296=N$13,$F296,""))</f>
        <v/>
      </c>
      <c r="O296" s="0"/>
    </row>
    <row r="297" customFormat="false" ht="12.75" hidden="false" customHeight="false" outlineLevel="0" collapsed="false">
      <c r="A297" s="219" t="str">
        <f aca="false">Results!A85</f>
        <v>1000m Walk</v>
      </c>
      <c r="C297" s="237" t="str">
        <f aca="false">CONCATENATE("Womens ",P297)</f>
        <v>Womens 1000m Walk A</v>
      </c>
      <c r="E297" s="219" t="n">
        <f aca="false">Results!E239</f>
        <v>0</v>
      </c>
      <c r="H297" s="0"/>
      <c r="I297" s="0"/>
      <c r="J297" s="0"/>
      <c r="K297" s="0"/>
      <c r="L297" s="0"/>
      <c r="M297" s="0"/>
      <c r="N297" s="0"/>
      <c r="O297" s="0"/>
      <c r="P297" s="0" t="str">
        <f aca="false">CONCATENATE(A297," A")</f>
        <v>1000m Walk A</v>
      </c>
    </row>
    <row r="298" customFormat="false" ht="12.75" hidden="false" customHeight="false" outlineLevel="0" collapsed="false">
      <c r="A298" s="250" t="str">
        <f aca="false">Results!D86</f>
        <v>K</v>
      </c>
      <c r="B298" s="251" t="n">
        <v>1</v>
      </c>
      <c r="C298" s="240" t="str">
        <f aca="false">IF(A298=0,"",INDEX('Team Declaration'!$C$22:$BI$33,MATCH(A297,'Team Declaration'!$B$22:$B$33,0),MATCH(A298,'Team Declaration'!$C$20:$BI$20,0)))</f>
        <v>Abigail Redd</v>
      </c>
      <c r="D298" s="240" t="str">
        <f aca="false">IF(A298=0,"",INDEX('Team Declaration'!$C$19:$BI$33,1,MATCH(LEFT(A298,1),'Team Declaration'!$C$20:$BI$20,0)))</f>
        <v>Haywards Heath &amp; Lewes</v>
      </c>
      <c r="E298" s="254" t="str">
        <f aca="false">Results!E86</f>
        <v>5.38.7</v>
      </c>
      <c r="F298" s="251" t="n">
        <v>6</v>
      </c>
      <c r="H298" s="226" t="str">
        <f aca="false">IF($A298="","",IF(LEFT($A298,1)=H$10,$F298,""))</f>
        <v/>
      </c>
      <c r="I298" s="226" t="str">
        <f aca="false">IF($A298="","",IF(LEFT($A298,1)=I$10,$F298,""))</f>
        <v/>
      </c>
      <c r="J298" s="226" t="str">
        <f aca="false">IF($A298="","",IF(LEFT($A298,1)=J$10,$F298,""))</f>
        <v/>
      </c>
      <c r="K298" s="226" t="str">
        <f aca="false">IF($A298="","",IF(LEFT($A298,1)=K$10,$F298,""))</f>
        <v/>
      </c>
      <c r="L298" s="226" t="str">
        <f aca="false">IF($A298="","",IF(LEFT($A298,1)=L$10,$F298,""))</f>
        <v/>
      </c>
      <c r="M298" s="226" t="n">
        <f aca="false">IF($A298="","",IF(LEFT($A298,1)=M$10,$F298,""))</f>
        <v>6</v>
      </c>
      <c r="N298" s="226" t="str">
        <f aca="false">IF($A298="","",IF(LEFT($A298,1)=N$10,$F298,""))</f>
        <v/>
      </c>
      <c r="O298" s="0"/>
    </row>
    <row r="299" customFormat="false" ht="12.75" hidden="false" customHeight="false" outlineLevel="0" collapsed="false">
      <c r="A299" s="250" t="str">
        <f aca="false">Results!D87</f>
        <v>D</v>
      </c>
      <c r="B299" s="251" t="n">
        <v>2</v>
      </c>
      <c r="C299" s="240" t="str">
        <f aca="false">IF(A299=0,"",INDEX('Team Declaration'!$C$22:$BI$33,MATCH(A297,'Team Declaration'!$B$22:$B$33,0),MATCH(A299,'Team Declaration'!$C$20:$BI$20,0)))</f>
        <v>Jayne Barlow</v>
      </c>
      <c r="D299" s="240" t="str">
        <f aca="false">IF(A299=0,"",INDEX('Team Declaration'!$C$19:$BI$33,1,MATCH(LEFT(A299,1),'Team Declaration'!$C$20:$BI$20,0)))</f>
        <v>Eastbourne Rovers AC</v>
      </c>
      <c r="E299" s="254" t="str">
        <f aca="false">Results!E87</f>
        <v>5.46.7</v>
      </c>
      <c r="F299" s="251" t="n">
        <v>5</v>
      </c>
      <c r="H299" s="226" t="str">
        <f aca="false">IF($A299="","",IF(LEFT($A299,1)=H$10,$F299,""))</f>
        <v/>
      </c>
      <c r="I299" s="226" t="str">
        <f aca="false">IF($A299="","",IF(LEFT($A299,1)=I$10,$F299,""))</f>
        <v/>
      </c>
      <c r="J299" s="226" t="str">
        <f aca="false">IF($A299="","",IF(LEFT($A299,1)=J$10,$F299,""))</f>
        <v/>
      </c>
      <c r="K299" s="226" t="n">
        <f aca="false">IF($A299="","",IF(LEFT($A299,1)=K$10,$F299,""))</f>
        <v>5</v>
      </c>
      <c r="L299" s="226" t="str">
        <f aca="false">IF($A299="","",IF(LEFT($A299,1)=L$10,$F299,""))</f>
        <v/>
      </c>
      <c r="M299" s="226" t="str">
        <f aca="false">IF($A299="","",IF(LEFT($A299,1)=M$10,$F299,""))</f>
        <v/>
      </c>
      <c r="N299" s="226" t="str">
        <f aca="false">IF($A299="","",IF(LEFT($A299,1)=N$10,$F299,""))</f>
        <v/>
      </c>
      <c r="O299" s="0"/>
    </row>
    <row r="300" customFormat="false" ht="12.75" hidden="false" customHeight="false" outlineLevel="0" collapsed="false">
      <c r="A300" s="250" t="str">
        <f aca="false">Results!D88</f>
        <v>C</v>
      </c>
      <c r="B300" s="251" t="n">
        <v>3</v>
      </c>
      <c r="C300" s="240" t="str">
        <f aca="false">IF(A300=0,"",INDEX('Team Declaration'!$C$22:$BI$33,MATCH(A297,'Team Declaration'!$B$22:$B$33,0),MATCH(A300,'Team Declaration'!$C$20:$BI$20,0)))</f>
        <v>Melanie Anning</v>
      </c>
      <c r="D300" s="240" t="str">
        <f aca="false">IF(A300=0,"",INDEX('Team Declaration'!$C$19:$BI$33,1,MATCH(LEFT(A300,1),'Team Declaration'!$C$20:$BI$20,0)))</f>
        <v>Brighton &amp; Hove AC</v>
      </c>
      <c r="E300" s="254" t="str">
        <f aca="false">Results!E88</f>
        <v>6.13.2</v>
      </c>
      <c r="F300" s="251" t="n">
        <v>4</v>
      </c>
      <c r="H300" s="226" t="str">
        <f aca="false">IF($A300="","",IF(LEFT($A300,1)=H$10,$F300,""))</f>
        <v/>
      </c>
      <c r="I300" s="226" t="n">
        <f aca="false">IF($A300="","",IF(LEFT($A300,1)=I$10,$F300,""))</f>
        <v>4</v>
      </c>
      <c r="J300" s="226" t="str">
        <f aca="false">IF($A300="","",IF(LEFT($A300,1)=J$10,$F300,""))</f>
        <v/>
      </c>
      <c r="K300" s="226" t="str">
        <f aca="false">IF($A300="","",IF(LEFT($A300,1)=K$10,$F300,""))</f>
        <v/>
      </c>
      <c r="L300" s="226" t="str">
        <f aca="false">IF($A300="","",IF(LEFT($A300,1)=L$10,$F300,""))</f>
        <v/>
      </c>
      <c r="M300" s="226" t="str">
        <f aca="false">IF($A300="","",IF(LEFT($A300,1)=M$10,$F300,""))</f>
        <v/>
      </c>
      <c r="N300" s="226" t="str">
        <f aca="false">IF($A300="","",IF(LEFT($A300,1)=N$10,$F300,""))</f>
        <v/>
      </c>
      <c r="O300" s="0"/>
    </row>
    <row r="301" customFormat="false" ht="12.75" hidden="false" customHeight="false" outlineLevel="0" collapsed="false">
      <c r="A301" s="250" t="n">
        <f aca="false">Results!D89</f>
        <v>0</v>
      </c>
      <c r="B301" s="251" t="n">
        <v>4</v>
      </c>
      <c r="C301" s="240" t="str">
        <f aca="false">IF(A301=0,"",INDEX('Team Declaration'!$C$22:$BI$33,MATCH(A297,'Team Declaration'!$B$22:$B$33,0),MATCH(A301,'Team Declaration'!$C$20:$BI$20,0)))</f>
        <v/>
      </c>
      <c r="D301" s="240" t="str">
        <f aca="false">IF(A301=0,"",INDEX('Team Declaration'!$C$19:$BI$33,1,MATCH(LEFT(A301,1),'Team Declaration'!$C$20:$BI$20,0)))</f>
        <v/>
      </c>
      <c r="E301" s="254" t="n">
        <f aca="false">Results!E89</f>
        <v>0</v>
      </c>
      <c r="F301" s="251" t="n">
        <v>3</v>
      </c>
      <c r="H301" s="226" t="str">
        <f aca="false">IF($A301="","",IF(LEFT($A301,1)=H$10,$F301,""))</f>
        <v/>
      </c>
      <c r="I301" s="226" t="str">
        <f aca="false">IF($A301="","",IF(LEFT($A301,1)=I$10,$F301,""))</f>
        <v/>
      </c>
      <c r="J301" s="226" t="str">
        <f aca="false">IF($A301="","",IF(LEFT($A301,1)=J$10,$F301,""))</f>
        <v/>
      </c>
      <c r="K301" s="226" t="str">
        <f aca="false">IF($A301="","",IF(LEFT($A301,1)=K$10,$F301,""))</f>
        <v/>
      </c>
      <c r="L301" s="226" t="str">
        <f aca="false">IF($A301="","",IF(LEFT($A301,1)=L$10,$F301,""))</f>
        <v/>
      </c>
      <c r="M301" s="226" t="str">
        <f aca="false">IF($A301="","",IF(LEFT($A301,1)=M$10,$F301,""))</f>
        <v/>
      </c>
      <c r="N301" s="226" t="str">
        <f aca="false">IF($A301="","",IF(LEFT($A301,1)=N$10,$F301,""))</f>
        <v/>
      </c>
      <c r="O301" s="0"/>
    </row>
    <row r="302" customFormat="false" ht="12.75" hidden="false" customHeight="false" outlineLevel="0" collapsed="false">
      <c r="A302" s="250" t="n">
        <f aca="false">Results!D90</f>
        <v>0</v>
      </c>
      <c r="B302" s="251" t="n">
        <v>5</v>
      </c>
      <c r="C302" s="240" t="str">
        <f aca="false">IF(A302=0,"",INDEX('Team Declaration'!$C$22:$BI$33,MATCH(A297,'Team Declaration'!$B$22:$B$33,0),MATCH(A302,'Team Declaration'!$C$20:$BI$20,0)))</f>
        <v/>
      </c>
      <c r="D302" s="240" t="str">
        <f aca="false">IF(A302=0,"",INDEX('Team Declaration'!$C$19:$BI$33,1,MATCH(LEFT(A302,1),'Team Declaration'!$C$20:$BI$20,0)))</f>
        <v/>
      </c>
      <c r="E302" s="254" t="n">
        <f aca="false">Results!E90</f>
        <v>0</v>
      </c>
      <c r="F302" s="251" t="n">
        <v>2</v>
      </c>
      <c r="H302" s="226" t="str">
        <f aca="false">IF($A302="","",IF(LEFT($A302,1)=H$10,$F302,""))</f>
        <v/>
      </c>
      <c r="I302" s="226" t="str">
        <f aca="false">IF($A302="","",IF(LEFT($A302,1)=I$10,$F302,""))</f>
        <v/>
      </c>
      <c r="J302" s="226" t="str">
        <f aca="false">IF($A302="","",IF(LEFT($A302,1)=J$10,$F302,""))</f>
        <v/>
      </c>
      <c r="K302" s="226" t="str">
        <f aca="false">IF($A302="","",IF(LEFT($A302,1)=K$10,$F302,""))</f>
        <v/>
      </c>
      <c r="L302" s="226" t="str">
        <f aca="false">IF($A302="","",IF(LEFT($A302,1)=L$10,$F302,""))</f>
        <v/>
      </c>
      <c r="M302" s="226" t="str">
        <f aca="false">IF($A302="","",IF(LEFT($A302,1)=M$10,$F302,""))</f>
        <v/>
      </c>
      <c r="N302" s="226" t="str">
        <f aca="false">IF($A302="","",IF(LEFT($A302,1)=N$10,$F302,""))</f>
        <v/>
      </c>
      <c r="O302" s="0"/>
    </row>
    <row r="303" customFormat="false" ht="12.75" hidden="false" customHeight="false" outlineLevel="0" collapsed="false">
      <c r="A303" s="250" t="n">
        <f aca="false">Results!D91</f>
        <v>0</v>
      </c>
      <c r="B303" s="251" t="n">
        <v>6</v>
      </c>
      <c r="C303" s="240" t="str">
        <f aca="false">IF(A303=0,"",INDEX('Team Declaration'!$C$22:$BI$33,MATCH(A297,'Team Declaration'!$B$22:$B$33,0),MATCH(A303,'Team Declaration'!$C$20:$BI$20,0)))</f>
        <v/>
      </c>
      <c r="D303" s="240" t="str">
        <f aca="false">IF(A303=0,"",INDEX('Team Declaration'!$C$19:$BI$33,1,MATCH(LEFT(A303,1),'Team Declaration'!$C$20:$BI$20,0)))</f>
        <v/>
      </c>
      <c r="E303" s="254" t="n">
        <f aca="false">Results!E91</f>
        <v>0</v>
      </c>
      <c r="F303" s="251" t="n">
        <v>1</v>
      </c>
      <c r="H303" s="226" t="str">
        <f aca="false">IF($A303="","",IF(LEFT($A303,1)=H$10,$F303,""))</f>
        <v/>
      </c>
      <c r="I303" s="226" t="str">
        <f aca="false">IF($A303="","",IF(LEFT($A303,1)=I$10,$F303,""))</f>
        <v/>
      </c>
      <c r="J303" s="226" t="str">
        <f aca="false">IF($A303="","",IF(LEFT($A303,1)=J$10,$F303,""))</f>
        <v/>
      </c>
      <c r="K303" s="226" t="str">
        <f aca="false">IF($A303="","",IF(LEFT($A303,1)=K$10,$F303,""))</f>
        <v/>
      </c>
      <c r="L303" s="226" t="str">
        <f aca="false">IF($A303="","",IF(LEFT($A303,1)=L$10,$F303,""))</f>
        <v/>
      </c>
      <c r="M303" s="226" t="str">
        <f aca="false">IF($A303="","",IF(LEFT($A303,1)=M$10,$F303,""))</f>
        <v/>
      </c>
      <c r="N303" s="226" t="str">
        <f aca="false">IF($A303="","",IF(LEFT($A303,1)=N$10,$F303,""))</f>
        <v/>
      </c>
      <c r="O303" s="0"/>
    </row>
    <row r="304" customFormat="false" ht="12.75" hidden="false" customHeight="false" outlineLevel="0" collapsed="false">
      <c r="A304" s="219" t="str">
        <f aca="false">Results!G85</f>
        <v>1000m Walk</v>
      </c>
      <c r="C304" s="237" t="str">
        <f aca="false">CONCATENATE("Womens ",P304)</f>
        <v>Womens 1000m Walk B</v>
      </c>
      <c r="E304" s="219" t="n">
        <f aca="false">Results!E250</f>
        <v>0</v>
      </c>
      <c r="H304" s="0"/>
      <c r="I304" s="0"/>
      <c r="J304" s="0"/>
      <c r="K304" s="0"/>
      <c r="L304" s="0"/>
      <c r="M304" s="0"/>
      <c r="N304" s="0"/>
      <c r="O304" s="0"/>
      <c r="P304" s="0" t="str">
        <f aca="false">CONCATENATE(A304," B")</f>
        <v>1000m Walk B</v>
      </c>
    </row>
    <row r="305" customFormat="false" ht="12.75" hidden="false" customHeight="false" outlineLevel="0" collapsed="false">
      <c r="A305" s="250" t="str">
        <f aca="false">Results!J86</f>
        <v>KK</v>
      </c>
      <c r="B305" s="251" t="n">
        <v>1</v>
      </c>
      <c r="C305" s="240" t="str">
        <f aca="false">IF(A305=0,"",INDEX('Team Declaration'!$C$22:$BI$33,MATCH(A304,'Team Declaration'!$B$22:$B$33,0),MATCH(A305,'Team Declaration'!$C$20:$BI$20,0)))</f>
        <v>Jenny Denyer</v>
      </c>
      <c r="D305" s="240" t="str">
        <f aca="false">IF(A305=0,"",INDEX('Team Declaration'!$C$19:$BI$33,1,MATCH(LEFT(A305,1),'Team Declaration'!$C$20:$BI$20,0)))</f>
        <v>Haywards Heath &amp; Lewes</v>
      </c>
      <c r="E305" s="254" t="str">
        <f aca="false">Results!K86</f>
        <v>7.13.5</v>
      </c>
      <c r="F305" s="251" t="n">
        <v>6</v>
      </c>
      <c r="H305" s="226" t="str">
        <f aca="false">IF($A305="","",IF(LEFT($A305,1)=H$10,$F305,""))</f>
        <v/>
      </c>
      <c r="I305" s="226" t="str">
        <f aca="false">IF($A305="","",IF(LEFT($A305,1)=I$10,$F305,""))</f>
        <v/>
      </c>
      <c r="J305" s="226" t="str">
        <f aca="false">IF($A305="","",IF(LEFT($A305,1)=J$10,$F305,""))</f>
        <v/>
      </c>
      <c r="K305" s="226" t="str">
        <f aca="false">IF($A305="","",IF(LEFT($A305,1)=K$10,$F305,""))</f>
        <v/>
      </c>
      <c r="L305" s="226" t="str">
        <f aca="false">IF($A305="","",IF(LEFT($A305,1)=L$10,$F305,""))</f>
        <v/>
      </c>
      <c r="M305" s="226" t="n">
        <f aca="false">IF($A305="","",IF(LEFT($A305,1)=M$10,$F305,""))</f>
        <v>6</v>
      </c>
      <c r="N305" s="226" t="str">
        <f aca="false">IF($A305="","",IF(LEFT($A305,1)=N$10,$F305,""))</f>
        <v/>
      </c>
      <c r="O305" s="0"/>
    </row>
    <row r="306" customFormat="false" ht="12.75" hidden="false" customHeight="false" outlineLevel="0" collapsed="false">
      <c r="A306" s="250" t="n">
        <f aca="false">Results!J87</f>
        <v>0</v>
      </c>
      <c r="B306" s="251" t="n">
        <v>2</v>
      </c>
      <c r="C306" s="240" t="str">
        <f aca="false">IF(A306=0,"",INDEX('Team Declaration'!$C$22:$BI$33,MATCH(A304,'Team Declaration'!$B$22:$B$33,0),MATCH(A306,'Team Declaration'!$C$20:$BI$20,0)))</f>
        <v/>
      </c>
      <c r="D306" s="240" t="str">
        <f aca="false">IF(A306=0,"",INDEX('Team Declaration'!$C$19:$BI$33,1,MATCH(LEFT(A306,1),'Team Declaration'!$C$20:$BI$20,0)))</f>
        <v/>
      </c>
      <c r="E306" s="254" t="n">
        <f aca="false">Results!K87</f>
        <v>0</v>
      </c>
      <c r="F306" s="251" t="n">
        <v>5</v>
      </c>
      <c r="H306" s="226" t="str">
        <f aca="false">IF($A306="","",IF(LEFT($A306,1)=H$10,$F306,""))</f>
        <v/>
      </c>
      <c r="I306" s="226" t="str">
        <f aca="false">IF($A306="","",IF(LEFT($A306,1)=I$10,$F306,""))</f>
        <v/>
      </c>
      <c r="J306" s="226" t="str">
        <f aca="false">IF($A306="","",IF(LEFT($A306,1)=J$10,$F306,""))</f>
        <v/>
      </c>
      <c r="K306" s="226" t="str">
        <f aca="false">IF($A306="","",IF(LEFT($A306,1)=K$10,$F306,""))</f>
        <v/>
      </c>
      <c r="L306" s="226" t="str">
        <f aca="false">IF($A306="","",IF(LEFT($A306,1)=L$10,$F306,""))</f>
        <v/>
      </c>
      <c r="M306" s="226" t="str">
        <f aca="false">IF($A306="","",IF(LEFT($A306,1)=M$10,$F306,""))</f>
        <v/>
      </c>
      <c r="N306" s="226" t="str">
        <f aca="false">IF($A306="","",IF(LEFT($A306,1)=N$10,$F306,""))</f>
        <v/>
      </c>
      <c r="O306" s="0"/>
    </row>
    <row r="307" customFormat="false" ht="12.75" hidden="false" customHeight="false" outlineLevel="0" collapsed="false">
      <c r="A307" s="250" t="n">
        <f aca="false">Results!J88</f>
        <v>0</v>
      </c>
      <c r="B307" s="251" t="n">
        <v>3</v>
      </c>
      <c r="C307" s="240" t="str">
        <f aca="false">IF(A307=0,"",INDEX('Team Declaration'!$C$22:$BI$33,MATCH(A304,'Team Declaration'!$B$22:$B$33,0),MATCH(A307,'Team Declaration'!$C$20:$BI$20,0)))</f>
        <v/>
      </c>
      <c r="D307" s="240" t="str">
        <f aca="false">IF(A307=0,"",INDEX('Team Declaration'!$C$19:$BI$33,1,MATCH(LEFT(A307,1),'Team Declaration'!$C$20:$BI$20,0)))</f>
        <v/>
      </c>
      <c r="E307" s="254" t="n">
        <f aca="false">Results!K88</f>
        <v>0</v>
      </c>
      <c r="F307" s="251" t="n">
        <v>4</v>
      </c>
      <c r="H307" s="226" t="str">
        <f aca="false">IF($A307="","",IF(LEFT($A307,1)=H$10,$F307,""))</f>
        <v/>
      </c>
      <c r="I307" s="226" t="str">
        <f aca="false">IF($A307="","",IF(LEFT($A307,1)=I$10,$F307,""))</f>
        <v/>
      </c>
      <c r="J307" s="226" t="str">
        <f aca="false">IF($A307="","",IF(LEFT($A307,1)=J$10,$F307,""))</f>
        <v/>
      </c>
      <c r="K307" s="226" t="str">
        <f aca="false">IF($A307="","",IF(LEFT($A307,1)=K$10,$F307,""))</f>
        <v/>
      </c>
      <c r="L307" s="226" t="str">
        <f aca="false">IF($A307="","",IF(LEFT($A307,1)=L$10,$F307,""))</f>
        <v/>
      </c>
      <c r="M307" s="226" t="str">
        <f aca="false">IF($A307="","",IF(LEFT($A307,1)=M$10,$F307,""))</f>
        <v/>
      </c>
      <c r="N307" s="226" t="str">
        <f aca="false">IF($A307="","",IF(LEFT($A307,1)=N$10,$F307,""))</f>
        <v/>
      </c>
      <c r="O307" s="0"/>
    </row>
    <row r="308" customFormat="false" ht="12.75" hidden="false" customHeight="false" outlineLevel="0" collapsed="false">
      <c r="A308" s="250" t="n">
        <f aca="false">Results!J89</f>
        <v>0</v>
      </c>
      <c r="B308" s="251" t="n">
        <v>4</v>
      </c>
      <c r="C308" s="240" t="str">
        <f aca="false">IF(A308=0,"",INDEX('Team Declaration'!$C$22:$BI$33,MATCH(A304,'Team Declaration'!$B$22:$B$33,0),MATCH(A308,'Team Declaration'!$C$20:$BI$20,0)))</f>
        <v/>
      </c>
      <c r="D308" s="240" t="str">
        <f aca="false">IF(A308=0,"",INDEX('Team Declaration'!$C$19:$BI$33,1,MATCH(LEFT(A308,1),'Team Declaration'!$C$20:$BI$20,0)))</f>
        <v/>
      </c>
      <c r="E308" s="254" t="n">
        <f aca="false">Results!K89</f>
        <v>0</v>
      </c>
      <c r="F308" s="251" t="n">
        <v>3</v>
      </c>
      <c r="H308" s="226" t="str">
        <f aca="false">IF($A308="","",IF(LEFT($A308,1)=H$10,$F308,""))</f>
        <v/>
      </c>
      <c r="I308" s="226" t="str">
        <f aca="false">IF($A308="","",IF(LEFT($A308,1)=I$10,$F308,""))</f>
        <v/>
      </c>
      <c r="J308" s="226" t="str">
        <f aca="false">IF($A308="","",IF(LEFT($A308,1)=J$10,$F308,""))</f>
        <v/>
      </c>
      <c r="K308" s="226" t="str">
        <f aca="false">IF($A308="","",IF(LEFT($A308,1)=K$10,$F308,""))</f>
        <v/>
      </c>
      <c r="L308" s="226" t="str">
        <f aca="false">IF($A308="","",IF(LEFT($A308,1)=L$10,$F308,""))</f>
        <v/>
      </c>
      <c r="M308" s="226" t="str">
        <f aca="false">IF($A308="","",IF(LEFT($A308,1)=M$10,$F308,""))</f>
        <v/>
      </c>
      <c r="N308" s="226" t="str">
        <f aca="false">IF($A308="","",IF(LEFT($A308,1)=N$10,$F308,""))</f>
        <v/>
      </c>
      <c r="O308" s="0"/>
    </row>
    <row r="309" customFormat="false" ht="12.75" hidden="false" customHeight="false" outlineLevel="0" collapsed="false">
      <c r="A309" s="250" t="n">
        <f aca="false">Results!J90</f>
        <v>0</v>
      </c>
      <c r="B309" s="251" t="n">
        <v>5</v>
      </c>
      <c r="C309" s="240" t="str">
        <f aca="false">IF(A309=0,"",INDEX('Team Declaration'!$C$22:$BI$33,MATCH(A304,'Team Declaration'!$B$22:$B$33,0),MATCH(A309,'Team Declaration'!$C$20:$BI$20,0)))</f>
        <v/>
      </c>
      <c r="D309" s="240" t="str">
        <f aca="false">IF(A309=0,"",INDEX('Team Declaration'!$C$19:$BI$33,1,MATCH(LEFT(A309,1),'Team Declaration'!$C$20:$BI$20,0)))</f>
        <v/>
      </c>
      <c r="E309" s="254" t="n">
        <f aca="false">Results!K90</f>
        <v>0</v>
      </c>
      <c r="F309" s="251" t="n">
        <v>2</v>
      </c>
      <c r="H309" s="226" t="str">
        <f aca="false">IF($A309="","",IF(LEFT($A309,1)=H$10,$F309,""))</f>
        <v/>
      </c>
      <c r="I309" s="226" t="str">
        <f aca="false">IF($A309="","",IF(LEFT($A309,1)=I$10,$F309,""))</f>
        <v/>
      </c>
      <c r="J309" s="226" t="str">
        <f aca="false">IF($A309="","",IF(LEFT($A309,1)=J$10,$F309,""))</f>
        <v/>
      </c>
      <c r="K309" s="226" t="str">
        <f aca="false">IF($A309="","",IF(LEFT($A309,1)=K$10,$F309,""))</f>
        <v/>
      </c>
      <c r="L309" s="226" t="str">
        <f aca="false">IF($A309="","",IF(LEFT($A309,1)=L$10,$F309,""))</f>
        <v/>
      </c>
      <c r="M309" s="226" t="str">
        <f aca="false">IF($A309="","",IF(LEFT($A309,1)=M$10,$F309,""))</f>
        <v/>
      </c>
      <c r="N309" s="226" t="str">
        <f aca="false">IF($A309="","",IF(LEFT($A309,1)=N$10,$F309,""))</f>
        <v/>
      </c>
      <c r="O309" s="0"/>
    </row>
    <row r="310" customFormat="false" ht="12.75" hidden="false" customHeight="false" outlineLevel="0" collapsed="false">
      <c r="A310" s="250" t="n">
        <f aca="false">Results!J91</f>
        <v>0</v>
      </c>
      <c r="B310" s="251" t="n">
        <v>6</v>
      </c>
      <c r="C310" s="240" t="str">
        <f aca="false">IF(A310=0,"",INDEX('Team Declaration'!$C$22:$BI$33,MATCH(A304,'Team Declaration'!$B$22:$B$33,0),MATCH(A310,'Team Declaration'!$C$20:$BI$20,0)))</f>
        <v/>
      </c>
      <c r="D310" s="240" t="str">
        <f aca="false">IF(A310=0,"",INDEX('Team Declaration'!$C$19:$BI$33,1,MATCH(LEFT(A310,1),'Team Declaration'!$C$20:$BI$20,0)))</f>
        <v/>
      </c>
      <c r="E310" s="254" t="n">
        <f aca="false">Results!K91</f>
        <v>0</v>
      </c>
      <c r="F310" s="251" t="n">
        <v>1</v>
      </c>
      <c r="H310" s="226" t="str">
        <f aca="false">IF($A310="","",IF(LEFT($A310,1)=H$10,$F310,""))</f>
        <v/>
      </c>
      <c r="I310" s="226" t="str">
        <f aca="false">IF($A310="","",IF(LEFT($A310,1)=I$10,$F310,""))</f>
        <v/>
      </c>
      <c r="J310" s="226" t="str">
        <f aca="false">IF($A310="","",IF(LEFT($A310,1)=J$10,$F310,""))</f>
        <v/>
      </c>
      <c r="K310" s="226" t="str">
        <f aca="false">IF($A310="","",IF(LEFT($A310,1)=K$10,$F310,""))</f>
        <v/>
      </c>
      <c r="L310" s="226" t="str">
        <f aca="false">IF($A310="","",IF(LEFT($A310,1)=L$10,$F310,""))</f>
        <v/>
      </c>
      <c r="M310" s="226" t="str">
        <f aca="false">IF($A310="","",IF(LEFT($A310,1)=M$10,$F310,""))</f>
        <v/>
      </c>
      <c r="N310" s="226" t="str">
        <f aca="false">IF($A310="","",IF(LEFT($A310,1)=N$10,$F310,""))</f>
        <v/>
      </c>
      <c r="O310" s="0"/>
    </row>
    <row r="311" customFormat="false" ht="12.75" hidden="false" customHeight="false" outlineLevel="0" collapsed="false">
      <c r="A311" s="219" t="str">
        <f aca="false">Results!M85</f>
        <v>1000m Walk</v>
      </c>
      <c r="C311" s="237" t="str">
        <f aca="false">CONCATENATE("Womens ",P311)</f>
        <v>Womens 1000m Walk 50+</v>
      </c>
      <c r="E311" s="219" t="n">
        <f aca="false">Results!E261</f>
        <v>0</v>
      </c>
      <c r="H311" s="0"/>
      <c r="I311" s="0"/>
      <c r="J311" s="0"/>
      <c r="K311" s="0"/>
      <c r="L311" s="0"/>
      <c r="M311" s="0"/>
      <c r="N311" s="0"/>
      <c r="O311" s="0"/>
      <c r="P311" s="0" t="str">
        <f aca="false">CONCATENATE(A311," 50+")</f>
        <v>1000m Walk 50+</v>
      </c>
    </row>
    <row r="312" customFormat="false" ht="12.75" hidden="false" customHeight="false" outlineLevel="0" collapsed="false">
      <c r="A312" s="250" t="n">
        <f aca="false">Results!P86</f>
        <v>27</v>
      </c>
      <c r="B312" s="251" t="n">
        <v>1</v>
      </c>
      <c r="C312" s="240" t="str">
        <f aca="false">IF(A312=0,"",INDEX('Team Declaration'!$C$22:$BI$33,MATCH(A311,'Team Declaration'!$B$22:$B$33,0),MATCH(A312,'Team Declaration'!$C$20:$BI$20,0)))</f>
        <v>Andrea Ingram</v>
      </c>
      <c r="D312" s="240" t="str">
        <f aca="false">IF(A312=0,"",INDEX('Team Declaration'!$C$19:$BI$33,1,MATCH(A312,'Team Declaration'!$C$20:$BI$20,0)-4))</f>
        <v>Haywards Heath &amp; Lewes</v>
      </c>
      <c r="E312" s="254" t="str">
        <f aca="false">Results!Q86</f>
        <v>5.34.4</v>
      </c>
      <c r="F312" s="251" t="n">
        <v>6</v>
      </c>
      <c r="H312" s="226" t="str">
        <f aca="false">IF($A312="","",IF($A312=H$13,$F312,""))</f>
        <v/>
      </c>
      <c r="I312" s="226" t="str">
        <f aca="false">IF($A312="","",IF($A312=I$13,$F312,""))</f>
        <v/>
      </c>
      <c r="J312" s="226" t="str">
        <f aca="false">IF($A312="","",IF($A312=J$13,$F312,""))</f>
        <v/>
      </c>
      <c r="K312" s="226" t="str">
        <f aca="false">IF($A312="","",IF($A312=K$13,$F312,""))</f>
        <v/>
      </c>
      <c r="L312" s="226" t="str">
        <f aca="false">IF($A312="","",IF($A312=L$13,$F312,""))</f>
        <v/>
      </c>
      <c r="M312" s="226" t="n">
        <f aca="false">IF($A312="","",IF($A312=M$13,$F312,""))</f>
        <v>6</v>
      </c>
      <c r="N312" s="226" t="str">
        <f aca="false">IF($A312="","",IF($A312=N$13,$F312,""))</f>
        <v/>
      </c>
      <c r="O312" s="0"/>
    </row>
    <row r="313" customFormat="false" ht="12.75" hidden="false" customHeight="false" outlineLevel="0" collapsed="false">
      <c r="A313" s="250" t="n">
        <f aca="false">Results!P87</f>
        <v>24</v>
      </c>
      <c r="B313" s="251" t="n">
        <v>2</v>
      </c>
      <c r="C313" s="240" t="str">
        <f aca="false">IF(A313=0,"",INDEX('Team Declaration'!$C$22:$BI$33,MATCH(A311,'Team Declaration'!$B$22:$B$33,0),MATCH(A313,'Team Declaration'!$C$20:$BI$20,0)))</f>
        <v>Julie Chicken</v>
      </c>
      <c r="D313" s="240" t="str">
        <f aca="false">IF(A313=0,"",INDEX('Team Declaration'!$C$19:$BI$33,1,MATCH(A313,'Team Declaration'!$C$20:$BI$20,0)-4))</f>
        <v>Eastbourne Rovers AC</v>
      </c>
      <c r="E313" s="254" t="str">
        <f aca="false">Results!Q87</f>
        <v>6.14.2</v>
      </c>
      <c r="F313" s="251" t="n">
        <v>5</v>
      </c>
      <c r="H313" s="226" t="str">
        <f aca="false">IF($A313="","",IF($A313=H$13,$F313,""))</f>
        <v/>
      </c>
      <c r="I313" s="226" t="str">
        <f aca="false">IF($A313="","",IF($A313=I$13,$F313,""))</f>
        <v/>
      </c>
      <c r="J313" s="226" t="str">
        <f aca="false">IF($A313="","",IF($A313=J$13,$F313,""))</f>
        <v/>
      </c>
      <c r="K313" s="226" t="n">
        <f aca="false">IF($A313="","",IF($A313=K$13,$F313,""))</f>
        <v>5</v>
      </c>
      <c r="L313" s="226" t="str">
        <f aca="false">IF($A313="","",IF($A313=L$13,$F313,""))</f>
        <v/>
      </c>
      <c r="M313" s="226" t="str">
        <f aca="false">IF($A313="","",IF($A313=M$13,$F313,""))</f>
        <v/>
      </c>
      <c r="N313" s="226" t="str">
        <f aca="false">IF($A313="","",IF($A313=N$13,$F313,""))</f>
        <v/>
      </c>
      <c r="O313" s="0"/>
    </row>
    <row r="314" customFormat="false" ht="12.75" hidden="false" customHeight="false" outlineLevel="0" collapsed="false">
      <c r="A314" s="250" t="n">
        <f aca="false">Results!P88</f>
        <v>21</v>
      </c>
      <c r="B314" s="251" t="n">
        <v>3</v>
      </c>
      <c r="C314" s="240" t="str">
        <f aca="false">IF(A314=0,"",INDEX('Team Declaration'!$C$22:$BI$33,MATCH(A311,'Team Declaration'!$B$22:$B$33,0),MATCH(A314,'Team Declaration'!$C$20:$BI$20,0)))</f>
        <v>Judith Carder</v>
      </c>
      <c r="D314" s="240" t="str">
        <f aca="false">IF(A314=0,"",INDEX('Team Declaration'!$C$19:$BI$33,1,MATCH(A314,'Team Declaration'!$C$20:$BI$20,0)-4))</f>
        <v>Brighton &amp; Hove AC</v>
      </c>
      <c r="E314" s="254" t="str">
        <f aca="false">Results!Q88</f>
        <v>6.21.7</v>
      </c>
      <c r="F314" s="251" t="n">
        <v>4</v>
      </c>
      <c r="H314" s="226" t="str">
        <f aca="false">IF($A314="","",IF($A314=H$13,$F314,""))</f>
        <v/>
      </c>
      <c r="I314" s="226" t="n">
        <f aca="false">IF($A314="","",IF($A314=I$13,$F314,""))</f>
        <v>4</v>
      </c>
      <c r="J314" s="226" t="str">
        <f aca="false">IF($A314="","",IF($A314=J$13,$F314,""))</f>
        <v/>
      </c>
      <c r="K314" s="226" t="str">
        <f aca="false">IF($A314="","",IF($A314=K$13,$F314,""))</f>
        <v/>
      </c>
      <c r="L314" s="226" t="str">
        <f aca="false">IF($A314="","",IF($A314=L$13,$F314,""))</f>
        <v/>
      </c>
      <c r="M314" s="226" t="str">
        <f aca="false">IF($A314="","",IF($A314=M$13,$F314,""))</f>
        <v/>
      </c>
      <c r="N314" s="226" t="str">
        <f aca="false">IF($A314="","",IF($A314=N$13,$F314,""))</f>
        <v/>
      </c>
      <c r="O314" s="0"/>
    </row>
    <row r="315" customFormat="false" ht="12.75" hidden="false" customHeight="false" outlineLevel="0" collapsed="false">
      <c r="A315" s="250" t="n">
        <f aca="false">Results!P89</f>
        <v>0</v>
      </c>
      <c r="B315" s="251" t="n">
        <v>4</v>
      </c>
      <c r="C315" s="240" t="str">
        <f aca="false">IF(A315=0,"",INDEX('Team Declaration'!$C$22:$BI$33,MATCH(A311,'Team Declaration'!$B$22:$B$33,0),MATCH(A315,'Team Declaration'!$C$20:$BI$20,0)))</f>
        <v/>
      </c>
      <c r="D315" s="240" t="str">
        <f aca="false">IF(A315=0,"",INDEX('Team Declaration'!$C$19:$BI$33,1,MATCH(A315,'Team Declaration'!$C$20:$BI$20,0)-4))</f>
        <v/>
      </c>
      <c r="E315" s="254" t="n">
        <f aca="false">Results!Q89</f>
        <v>0</v>
      </c>
      <c r="F315" s="251" t="n">
        <v>3</v>
      </c>
      <c r="H315" s="226" t="str">
        <f aca="false">IF($A315="","",IF($A315=H$13,$F315,""))</f>
        <v/>
      </c>
      <c r="I315" s="226" t="str">
        <f aca="false">IF($A315="","",IF($A315=I$13,$F315,""))</f>
        <v/>
      </c>
      <c r="J315" s="226" t="str">
        <f aca="false">IF($A315="","",IF($A315=J$13,$F315,""))</f>
        <v/>
      </c>
      <c r="K315" s="226" t="str">
        <f aca="false">IF($A315="","",IF($A315=K$13,$F315,""))</f>
        <v/>
      </c>
      <c r="L315" s="226" t="str">
        <f aca="false">IF($A315="","",IF($A315=L$13,$F315,""))</f>
        <v/>
      </c>
      <c r="M315" s="226" t="str">
        <f aca="false">IF($A315="","",IF($A315=M$13,$F315,""))</f>
        <v/>
      </c>
      <c r="N315" s="226" t="str">
        <f aca="false">IF($A315="","",IF($A315=N$13,$F315,""))</f>
        <v/>
      </c>
      <c r="O315" s="0"/>
    </row>
    <row r="316" customFormat="false" ht="12.75" hidden="false" customHeight="false" outlineLevel="0" collapsed="false">
      <c r="A316" s="250" t="n">
        <f aca="false">Results!P90</f>
        <v>0</v>
      </c>
      <c r="B316" s="251" t="n">
        <v>5</v>
      </c>
      <c r="C316" s="240" t="str">
        <f aca="false">IF(A316=0,"",INDEX('Team Declaration'!$C$22:$BI$33,MATCH(A311,'Team Declaration'!$B$22:$B$33,0),MATCH(A316,'Team Declaration'!$C$20:$BI$20,0)))</f>
        <v/>
      </c>
      <c r="D316" s="240" t="str">
        <f aca="false">IF(A316=0,"",INDEX('Team Declaration'!$C$19:$BI$33,1,MATCH(A316,'Team Declaration'!$C$20:$BI$20,0)-4))</f>
        <v/>
      </c>
      <c r="E316" s="254" t="n">
        <f aca="false">Results!Q90</f>
        <v>0</v>
      </c>
      <c r="F316" s="251" t="n">
        <v>2</v>
      </c>
      <c r="H316" s="226" t="str">
        <f aca="false">IF($A316="","",IF($A316=H$13,$F316,""))</f>
        <v/>
      </c>
      <c r="I316" s="226" t="str">
        <f aca="false">IF($A316="","",IF($A316=I$13,$F316,""))</f>
        <v/>
      </c>
      <c r="J316" s="226" t="str">
        <f aca="false">IF($A316="","",IF($A316=J$13,$F316,""))</f>
        <v/>
      </c>
      <c r="K316" s="226" t="str">
        <f aca="false">IF($A316="","",IF($A316=K$13,$F316,""))</f>
        <v/>
      </c>
      <c r="L316" s="226" t="str">
        <f aca="false">IF($A316="","",IF($A316=L$13,$F316,""))</f>
        <v/>
      </c>
      <c r="M316" s="226" t="str">
        <f aca="false">IF($A316="","",IF($A316=M$13,$F316,""))</f>
        <v/>
      </c>
      <c r="N316" s="226" t="str">
        <f aca="false">IF($A316="","",IF($A316=N$13,$F316,""))</f>
        <v/>
      </c>
      <c r="O316" s="0"/>
    </row>
    <row r="317" customFormat="false" ht="12.75" hidden="false" customHeight="false" outlineLevel="0" collapsed="false">
      <c r="A317" s="250" t="n">
        <f aca="false">Results!P91</f>
        <v>0</v>
      </c>
      <c r="B317" s="251" t="n">
        <v>6</v>
      </c>
      <c r="C317" s="240" t="str">
        <f aca="false">IF(A317=0,"",INDEX('Team Declaration'!$C$22:$BI$33,MATCH(A311,'Team Declaration'!$B$22:$B$33,0),MATCH(A317,'Team Declaration'!$C$20:$BI$20,0)))</f>
        <v/>
      </c>
      <c r="D317" s="240" t="str">
        <f aca="false">IF(A317=0,"",INDEX('Team Declaration'!$C$19:$BI$33,1,MATCH(A317,'Team Declaration'!$C$20:$BI$20,0)-4))</f>
        <v/>
      </c>
      <c r="E317" s="254" t="n">
        <f aca="false">Results!Q91</f>
        <v>0</v>
      </c>
      <c r="F317" s="251" t="n">
        <v>1</v>
      </c>
      <c r="H317" s="226" t="str">
        <f aca="false">IF($A317="","",IF($A317=H$13,$F317,""))</f>
        <v/>
      </c>
      <c r="I317" s="226" t="str">
        <f aca="false">IF($A317="","",IF($A317=I$13,$F317,""))</f>
        <v/>
      </c>
      <c r="J317" s="226" t="str">
        <f aca="false">IF($A317="","",IF($A317=J$13,$F317,""))</f>
        <v/>
      </c>
      <c r="K317" s="226" t="str">
        <f aca="false">IF($A317="","",IF($A317=K$13,$F317,""))</f>
        <v/>
      </c>
      <c r="L317" s="226" t="str">
        <f aca="false">IF($A317="","",IF($A317=L$13,$F317,""))</f>
        <v/>
      </c>
      <c r="M317" s="226" t="str">
        <f aca="false">IF($A317="","",IF($A317=M$13,$F317,""))</f>
        <v/>
      </c>
      <c r="N317" s="226" t="str">
        <f aca="false">IF($A317="","",IF($A317=N$13,$F317,""))</f>
        <v/>
      </c>
      <c r="O317" s="0"/>
    </row>
    <row r="318" customFormat="false" ht="12.75" hidden="false" customHeight="false" outlineLevel="0" collapsed="false">
      <c r="A318" s="219" t="str">
        <f aca="false">Results!A106</f>
        <v>100 metres</v>
      </c>
      <c r="C318" s="237" t="str">
        <f aca="false">CONCATENATE("Womens ",P318)</f>
        <v>Womens 100 metres A</v>
      </c>
      <c r="E318" s="219" t="n">
        <f aca="false">Results!E272</f>
        <v>0</v>
      </c>
      <c r="H318" s="0"/>
      <c r="I318" s="0"/>
      <c r="J318" s="0"/>
      <c r="K318" s="0"/>
      <c r="L318" s="0"/>
      <c r="M318" s="0"/>
      <c r="N318" s="0"/>
      <c r="O318" s="0"/>
      <c r="P318" s="0" t="str">
        <f aca="false">CONCATENATE(A318," A")</f>
        <v>100 metres A</v>
      </c>
    </row>
    <row r="319" customFormat="false" ht="12.75" hidden="false" customHeight="false" outlineLevel="0" collapsed="false">
      <c r="A319" s="250" t="str">
        <f aca="false">Results!D107</f>
        <v>C</v>
      </c>
      <c r="B319" s="251" t="n">
        <v>1</v>
      </c>
      <c r="C319" s="240" t="str">
        <f aca="false">IF(A319=0,"",INDEX('Team Declaration'!$C$22:$BI$33,MATCH(A318,'Team Declaration'!$B$22:$B$33,0),MATCH(A319,'Team Declaration'!$C$20:$BI$20,0)))</f>
        <v>Catriona Gardiner</v>
      </c>
      <c r="D319" s="240" t="str">
        <f aca="false">IF(A319=0,"",INDEX('Team Declaration'!$C$19:$BI$33,1,MATCH(LEFT(A319,1),'Team Declaration'!$C$20:$BI$20,0)))</f>
        <v>Brighton &amp; Hove AC</v>
      </c>
      <c r="E319" s="254" t="n">
        <f aca="false">Results!E107</f>
        <v>14.7</v>
      </c>
      <c r="F319" s="251" t="n">
        <v>6</v>
      </c>
      <c r="H319" s="226" t="str">
        <f aca="false">IF($A319="","",IF(LEFT($A319,1)=H$10,$F319,""))</f>
        <v/>
      </c>
      <c r="I319" s="226" t="n">
        <f aca="false">IF($A319="","",IF(LEFT($A319,1)=I$10,$F319,""))</f>
        <v>6</v>
      </c>
      <c r="J319" s="226" t="str">
        <f aca="false">IF($A319="","",IF(LEFT($A319,1)=J$10,$F319,""))</f>
        <v/>
      </c>
      <c r="K319" s="226" t="str">
        <f aca="false">IF($A319="","",IF(LEFT($A319,1)=K$10,$F319,""))</f>
        <v/>
      </c>
      <c r="L319" s="226" t="str">
        <f aca="false">IF($A319="","",IF(LEFT($A319,1)=L$10,$F319,""))</f>
        <v/>
      </c>
      <c r="M319" s="226" t="str">
        <f aca="false">IF($A319="","",IF(LEFT($A319,1)=M$10,$F319,""))</f>
        <v/>
      </c>
      <c r="N319" s="226" t="str">
        <f aca="false">IF($A319="","",IF(LEFT($A319,1)=N$10,$F319,""))</f>
        <v/>
      </c>
      <c r="O319" s="0"/>
    </row>
    <row r="320" customFormat="false" ht="12.75" hidden="false" customHeight="false" outlineLevel="0" collapsed="false">
      <c r="A320" s="250" t="str">
        <f aca="false">Results!D108</f>
        <v>DD</v>
      </c>
      <c r="B320" s="251" t="n">
        <v>2</v>
      </c>
      <c r="C320" s="240" t="str">
        <f aca="false">IF(A320=0,"",INDEX('Team Declaration'!$C$22:$BI$33,MATCH(A318,'Team Declaration'!$B$22:$B$33,0),MATCH(A320,'Team Declaration'!$C$20:$BI$20,0)))</f>
        <v>Olivia Webb</v>
      </c>
      <c r="D320" s="240" t="str">
        <f aca="false">IF(A320=0,"",INDEX('Team Declaration'!$C$19:$BI$33,1,MATCH(LEFT(A320,1),'Team Declaration'!$C$20:$BI$20,0)))</f>
        <v>Eastbourne Rovers AC</v>
      </c>
      <c r="E320" s="254" t="n">
        <f aca="false">Results!E108</f>
        <v>14.9</v>
      </c>
      <c r="F320" s="251" t="n">
        <v>5</v>
      </c>
      <c r="H320" s="226" t="str">
        <f aca="false">IF($A320="","",IF(LEFT($A320,1)=H$10,$F320,""))</f>
        <v/>
      </c>
      <c r="I320" s="226" t="str">
        <f aca="false">IF($A320="","",IF(LEFT($A320,1)=I$10,$F320,""))</f>
        <v/>
      </c>
      <c r="J320" s="226" t="str">
        <f aca="false">IF($A320="","",IF(LEFT($A320,1)=J$10,$F320,""))</f>
        <v/>
      </c>
      <c r="K320" s="226" t="n">
        <f aca="false">IF($A320="","",IF(LEFT($A320,1)=K$10,$F320,""))</f>
        <v>5</v>
      </c>
      <c r="L320" s="226" t="str">
        <f aca="false">IF($A320="","",IF(LEFT($A320,1)=L$10,$F320,""))</f>
        <v/>
      </c>
      <c r="M320" s="226" t="str">
        <f aca="false">IF($A320="","",IF(LEFT($A320,1)=M$10,$F320,""))</f>
        <v/>
      </c>
      <c r="N320" s="226" t="str">
        <f aca="false">IF($A320="","",IF(LEFT($A320,1)=N$10,$F320,""))</f>
        <v/>
      </c>
      <c r="O320" s="0"/>
    </row>
    <row r="321" customFormat="false" ht="12.75" hidden="false" customHeight="false" outlineLevel="0" collapsed="false">
      <c r="A321" s="250" t="str">
        <f aca="false">Results!D109</f>
        <v>K</v>
      </c>
      <c r="B321" s="251" t="n">
        <v>3</v>
      </c>
      <c r="C321" s="240" t="str">
        <f aca="false">IF(A321=0,"",INDEX('Team Declaration'!$C$22:$BI$33,MATCH(A318,'Team Declaration'!$B$22:$B$33,0),MATCH(A321,'Team Declaration'!$C$20:$BI$20,0)))</f>
        <v>Jo Buckley</v>
      </c>
      <c r="D321" s="240" t="str">
        <f aca="false">IF(A321=0,"",INDEX('Team Declaration'!$C$19:$BI$33,1,MATCH(LEFT(A321,1),'Team Declaration'!$C$20:$BI$20,0)))</f>
        <v>Haywards Heath &amp; Lewes</v>
      </c>
      <c r="E321" s="254" t="n">
        <f aca="false">Results!E109</f>
        <v>17</v>
      </c>
      <c r="F321" s="251" t="n">
        <v>4</v>
      </c>
      <c r="H321" s="226" t="str">
        <f aca="false">IF($A321="","",IF(LEFT($A321,1)=H$10,$F321,""))</f>
        <v/>
      </c>
      <c r="I321" s="226" t="str">
        <f aca="false">IF($A321="","",IF(LEFT($A321,1)=I$10,$F321,""))</f>
        <v/>
      </c>
      <c r="J321" s="226" t="str">
        <f aca="false">IF($A321="","",IF(LEFT($A321,1)=J$10,$F321,""))</f>
        <v/>
      </c>
      <c r="K321" s="226" t="str">
        <f aca="false">IF($A321="","",IF(LEFT($A321,1)=K$10,$F321,""))</f>
        <v/>
      </c>
      <c r="L321" s="226" t="str">
        <f aca="false">IF($A321="","",IF(LEFT($A321,1)=L$10,$F321,""))</f>
        <v/>
      </c>
      <c r="M321" s="226" t="n">
        <f aca="false">IF($A321="","",IF(LEFT($A321,1)=M$10,$F321,""))</f>
        <v>4</v>
      </c>
      <c r="N321" s="226" t="str">
        <f aca="false">IF($A321="","",IF(LEFT($A321,1)=N$10,$F321,""))</f>
        <v/>
      </c>
      <c r="O321" s="0"/>
    </row>
    <row r="322" customFormat="false" ht="12.75" hidden="false" customHeight="false" outlineLevel="0" collapsed="false">
      <c r="A322" s="250" t="n">
        <f aca="false">Results!D110</f>
        <v>0</v>
      </c>
      <c r="B322" s="251" t="n">
        <v>4</v>
      </c>
      <c r="C322" s="240" t="str">
        <f aca="false">IF(A322=0,"",INDEX('Team Declaration'!$C$22:$BI$33,MATCH(A318,'Team Declaration'!$B$22:$B$33,0),MATCH(A322,'Team Declaration'!$C$20:$BI$20,0)))</f>
        <v/>
      </c>
      <c r="D322" s="240" t="str">
        <f aca="false">IF(A322=0,"",INDEX('Team Declaration'!$C$19:$BI$33,1,MATCH(LEFT(A322,1),'Team Declaration'!$C$20:$BI$20,0)))</f>
        <v/>
      </c>
      <c r="E322" s="254" t="n">
        <f aca="false">Results!E110</f>
        <v>0</v>
      </c>
      <c r="F322" s="251" t="n">
        <v>3</v>
      </c>
      <c r="H322" s="226" t="str">
        <f aca="false">IF($A322="","",IF(LEFT($A322,1)=H$10,$F322,""))</f>
        <v/>
      </c>
      <c r="I322" s="226" t="str">
        <f aca="false">IF($A322="","",IF(LEFT($A322,1)=I$10,$F322,""))</f>
        <v/>
      </c>
      <c r="J322" s="226" t="str">
        <f aca="false">IF($A322="","",IF(LEFT($A322,1)=J$10,$F322,""))</f>
        <v/>
      </c>
      <c r="K322" s="226" t="str">
        <f aca="false">IF($A322="","",IF(LEFT($A322,1)=K$10,$F322,""))</f>
        <v/>
      </c>
      <c r="L322" s="226" t="str">
        <f aca="false">IF($A322="","",IF(LEFT($A322,1)=L$10,$F322,""))</f>
        <v/>
      </c>
      <c r="M322" s="226" t="str">
        <f aca="false">IF($A322="","",IF(LEFT($A322,1)=M$10,$F322,""))</f>
        <v/>
      </c>
      <c r="N322" s="226" t="str">
        <f aca="false">IF($A322="","",IF(LEFT($A322,1)=N$10,$F322,""))</f>
        <v/>
      </c>
      <c r="O322" s="0"/>
    </row>
    <row r="323" customFormat="false" ht="12.75" hidden="false" customHeight="false" outlineLevel="0" collapsed="false">
      <c r="A323" s="250" t="n">
        <f aca="false">Results!D111</f>
        <v>0</v>
      </c>
      <c r="B323" s="251" t="n">
        <v>5</v>
      </c>
      <c r="C323" s="240" t="str">
        <f aca="false">IF(A323=0,"",INDEX('Team Declaration'!$C$22:$BI$33,MATCH(A318,'Team Declaration'!$B$22:$B$33,0),MATCH(A323,'Team Declaration'!$C$20:$BI$20,0)))</f>
        <v/>
      </c>
      <c r="D323" s="240" t="str">
        <f aca="false">IF(A323=0,"",INDEX('Team Declaration'!$C$19:$BI$33,1,MATCH(LEFT(A323,1),'Team Declaration'!$C$20:$BI$20,0)))</f>
        <v/>
      </c>
      <c r="E323" s="254" t="n">
        <f aca="false">Results!E111</f>
        <v>0</v>
      </c>
      <c r="F323" s="251" t="n">
        <v>2</v>
      </c>
      <c r="H323" s="226" t="str">
        <f aca="false">IF($A323="","",IF(LEFT($A323,1)=H$10,$F323,""))</f>
        <v/>
      </c>
      <c r="I323" s="226" t="str">
        <f aca="false">IF($A323="","",IF(LEFT($A323,1)=I$10,$F323,""))</f>
        <v/>
      </c>
      <c r="J323" s="226" t="str">
        <f aca="false">IF($A323="","",IF(LEFT($A323,1)=J$10,$F323,""))</f>
        <v/>
      </c>
      <c r="K323" s="226" t="str">
        <f aca="false">IF($A323="","",IF(LEFT($A323,1)=K$10,$F323,""))</f>
        <v/>
      </c>
      <c r="L323" s="226" t="str">
        <f aca="false">IF($A323="","",IF(LEFT($A323,1)=L$10,$F323,""))</f>
        <v/>
      </c>
      <c r="M323" s="226" t="str">
        <f aca="false">IF($A323="","",IF(LEFT($A323,1)=M$10,$F323,""))</f>
        <v/>
      </c>
      <c r="N323" s="226" t="str">
        <f aca="false">IF($A323="","",IF(LEFT($A323,1)=N$10,$F323,""))</f>
        <v/>
      </c>
      <c r="O323" s="0"/>
    </row>
    <row r="324" customFormat="false" ht="12.75" hidden="false" customHeight="false" outlineLevel="0" collapsed="false">
      <c r="A324" s="250" t="n">
        <f aca="false">Results!D112</f>
        <v>0</v>
      </c>
      <c r="B324" s="251" t="n">
        <v>6</v>
      </c>
      <c r="C324" s="240" t="str">
        <f aca="false">IF(A324=0,"",INDEX('Team Declaration'!$C$22:$BI$33,MATCH(A318,'Team Declaration'!$B$22:$B$33,0),MATCH(A324,'Team Declaration'!$C$20:$BI$20,0)))</f>
        <v/>
      </c>
      <c r="D324" s="240" t="str">
        <f aca="false">IF(A324=0,"",INDEX('Team Declaration'!$C$19:$BI$33,1,MATCH(LEFT(A324,1),'Team Declaration'!$C$20:$BI$20,0)))</f>
        <v/>
      </c>
      <c r="E324" s="254" t="n">
        <f aca="false">Results!E112</f>
        <v>0</v>
      </c>
      <c r="F324" s="251" t="n">
        <v>1</v>
      </c>
      <c r="H324" s="226" t="str">
        <f aca="false">IF($A324="","",IF(LEFT($A324,1)=H$10,$F324,""))</f>
        <v/>
      </c>
      <c r="I324" s="226" t="str">
        <f aca="false">IF($A324="","",IF(LEFT($A324,1)=I$10,$F324,""))</f>
        <v/>
      </c>
      <c r="J324" s="226" t="str">
        <f aca="false">IF($A324="","",IF(LEFT($A324,1)=J$10,$F324,""))</f>
        <v/>
      </c>
      <c r="K324" s="226" t="str">
        <f aca="false">IF($A324="","",IF(LEFT($A324,1)=K$10,$F324,""))</f>
        <v/>
      </c>
      <c r="L324" s="226" t="str">
        <f aca="false">IF($A324="","",IF(LEFT($A324,1)=L$10,$F324,""))</f>
        <v/>
      </c>
      <c r="M324" s="226" t="str">
        <f aca="false">IF($A324="","",IF(LEFT($A324,1)=M$10,$F324,""))</f>
        <v/>
      </c>
      <c r="N324" s="226" t="str">
        <f aca="false">IF($A324="","",IF(LEFT($A324,1)=N$10,$F324,""))</f>
        <v/>
      </c>
      <c r="O324" s="0"/>
    </row>
    <row r="325" customFormat="false" ht="12.75" hidden="false" customHeight="false" outlineLevel="0" collapsed="false">
      <c r="A325" s="219" t="str">
        <f aca="false">Results!G106</f>
        <v>100 metres</v>
      </c>
      <c r="C325" s="237" t="str">
        <f aca="false">CONCATENATE("Womens ",P325)</f>
        <v>Womens 100 metres B</v>
      </c>
      <c r="E325" s="219" t="n">
        <f aca="false">Results!E283</f>
        <v>0</v>
      </c>
      <c r="H325" s="0"/>
      <c r="I325" s="0"/>
      <c r="J325" s="0"/>
      <c r="K325" s="0"/>
      <c r="L325" s="0"/>
      <c r="M325" s="0"/>
      <c r="N325" s="0"/>
      <c r="O325" s="0"/>
      <c r="P325" s="0" t="str">
        <f aca="false">CONCATENATE(A325," B")</f>
        <v>100 metres B</v>
      </c>
    </row>
    <row r="326" customFormat="false" ht="12.75" hidden="false" customHeight="false" outlineLevel="0" collapsed="false">
      <c r="A326" s="250" t="str">
        <f aca="false">Results!J107</f>
        <v>CC</v>
      </c>
      <c r="B326" s="251" t="n">
        <v>1</v>
      </c>
      <c r="C326" s="240" t="str">
        <f aca="false">IF(A326=0,"",INDEX('Team Declaration'!$C$22:$BI$33,MATCH(A325,'Team Declaration'!$B$22:$B$33,0),MATCH(A326,'Team Declaration'!$C$20:$BI$20,0)))</f>
        <v>Sian Williams</v>
      </c>
      <c r="D326" s="240" t="str">
        <f aca="false">IF(A326=0,"",INDEX('Team Declaration'!$C$19:$BI$33,1,MATCH(LEFT(A326,1),'Team Declaration'!$C$20:$BI$20,0)))</f>
        <v>Brighton &amp; Hove AC</v>
      </c>
      <c r="E326" s="254" t="n">
        <f aca="false">Results!K107</f>
        <v>15.8</v>
      </c>
      <c r="F326" s="251" t="n">
        <v>6</v>
      </c>
      <c r="H326" s="226" t="str">
        <f aca="false">IF($A326="","",IF(LEFT($A326,1)=H$10,$F326,""))</f>
        <v/>
      </c>
      <c r="I326" s="226" t="n">
        <f aca="false">IF($A326="","",IF(LEFT($A326,1)=I$10,$F326,""))</f>
        <v>6</v>
      </c>
      <c r="J326" s="226" t="str">
        <f aca="false">IF($A326="","",IF(LEFT($A326,1)=J$10,$F326,""))</f>
        <v/>
      </c>
      <c r="K326" s="226" t="str">
        <f aca="false">IF($A326="","",IF(LEFT($A326,1)=K$10,$F326,""))</f>
        <v/>
      </c>
      <c r="L326" s="226" t="str">
        <f aca="false">IF($A326="","",IF(LEFT($A326,1)=L$10,$F326,""))</f>
        <v/>
      </c>
      <c r="M326" s="226" t="str">
        <f aca="false">IF($A326="","",IF(LEFT($A326,1)=M$10,$F326,""))</f>
        <v/>
      </c>
      <c r="N326" s="226" t="str">
        <f aca="false">IF($A326="","",IF(LEFT($A326,1)=N$10,$F326,""))</f>
        <v/>
      </c>
      <c r="O326" s="0"/>
    </row>
    <row r="327" customFormat="false" ht="12.75" hidden="false" customHeight="false" outlineLevel="0" collapsed="false">
      <c r="A327" s="250" t="str">
        <f aca="false">Results!J108</f>
        <v>D</v>
      </c>
      <c r="B327" s="251" t="n">
        <v>2</v>
      </c>
      <c r="C327" s="240" t="str">
        <f aca="false">IF(A327=0,"",INDEX('Team Declaration'!$C$22:$BI$33,MATCH(A325,'Team Declaration'!$B$22:$B$33,0),MATCH(A327,'Team Declaration'!$C$20:$BI$20,0)))</f>
        <v>Sarah Hannam</v>
      </c>
      <c r="D327" s="240" t="str">
        <f aca="false">IF(A327=0,"",INDEX('Team Declaration'!$C$19:$BI$33,1,MATCH(LEFT(A327,1),'Team Declaration'!$C$20:$BI$20,0)))</f>
        <v>Eastbourne Rovers AC</v>
      </c>
      <c r="E327" s="254" t="n">
        <f aca="false">Results!K108</f>
        <v>16.7</v>
      </c>
      <c r="F327" s="251" t="n">
        <v>5</v>
      </c>
      <c r="H327" s="226" t="str">
        <f aca="false">IF($A327="","",IF(LEFT($A327,1)=H$10,$F327,""))</f>
        <v/>
      </c>
      <c r="I327" s="226" t="str">
        <f aca="false">IF($A327="","",IF(LEFT($A327,1)=I$10,$F327,""))</f>
        <v/>
      </c>
      <c r="J327" s="226" t="str">
        <f aca="false">IF($A327="","",IF(LEFT($A327,1)=J$10,$F327,""))</f>
        <v/>
      </c>
      <c r="K327" s="226" t="n">
        <f aca="false">IF($A327="","",IF(LEFT($A327,1)=K$10,$F327,""))</f>
        <v>5</v>
      </c>
      <c r="L327" s="226" t="str">
        <f aca="false">IF($A327="","",IF(LEFT($A327,1)=L$10,$F327,""))</f>
        <v/>
      </c>
      <c r="M327" s="226" t="str">
        <f aca="false">IF($A327="","",IF(LEFT($A327,1)=M$10,$F327,""))</f>
        <v/>
      </c>
      <c r="N327" s="226" t="str">
        <f aca="false">IF($A327="","",IF(LEFT($A327,1)=N$10,$F327,""))</f>
        <v/>
      </c>
      <c r="O327" s="0"/>
    </row>
    <row r="328" customFormat="false" ht="12.75" hidden="false" customHeight="false" outlineLevel="0" collapsed="false">
      <c r="A328" s="250" t="n">
        <f aca="false">Results!J109</f>
        <v>0</v>
      </c>
      <c r="B328" s="251" t="n">
        <v>3</v>
      </c>
      <c r="C328" s="240" t="str">
        <f aca="false">IF(A328=0,"",INDEX('Team Declaration'!$C$22:$BI$33,MATCH(A325,'Team Declaration'!$B$22:$B$33,0),MATCH(A328,'Team Declaration'!$C$20:$BI$20,0)))</f>
        <v/>
      </c>
      <c r="D328" s="240" t="str">
        <f aca="false">IF(A328=0,"",INDEX('Team Declaration'!$C$19:$BI$33,1,MATCH(LEFT(A328,1),'Team Declaration'!$C$20:$BI$20,0)))</f>
        <v/>
      </c>
      <c r="E328" s="254" t="n">
        <f aca="false">Results!K109</f>
        <v>0</v>
      </c>
      <c r="F328" s="251" t="n">
        <v>4</v>
      </c>
      <c r="H328" s="226" t="str">
        <f aca="false">IF($A328="","",IF(LEFT($A328,1)=H$10,$F328,""))</f>
        <v/>
      </c>
      <c r="I328" s="226" t="str">
        <f aca="false">IF($A328="","",IF(LEFT($A328,1)=I$10,$F328,""))</f>
        <v/>
      </c>
      <c r="J328" s="226" t="str">
        <f aca="false">IF($A328="","",IF(LEFT($A328,1)=J$10,$F328,""))</f>
        <v/>
      </c>
      <c r="K328" s="226" t="str">
        <f aca="false">IF($A328="","",IF(LEFT($A328,1)=K$10,$F328,""))</f>
        <v/>
      </c>
      <c r="L328" s="226" t="str">
        <f aca="false">IF($A328="","",IF(LEFT($A328,1)=L$10,$F328,""))</f>
        <v/>
      </c>
      <c r="M328" s="226" t="str">
        <f aca="false">IF($A328="","",IF(LEFT($A328,1)=M$10,$F328,""))</f>
        <v/>
      </c>
      <c r="N328" s="226" t="str">
        <f aca="false">IF($A328="","",IF(LEFT($A328,1)=N$10,$F328,""))</f>
        <v/>
      </c>
      <c r="O328" s="0"/>
    </row>
    <row r="329" customFormat="false" ht="12.75" hidden="false" customHeight="false" outlineLevel="0" collapsed="false">
      <c r="A329" s="250" t="n">
        <f aca="false">Results!J110</f>
        <v>0</v>
      </c>
      <c r="B329" s="251" t="n">
        <v>4</v>
      </c>
      <c r="C329" s="240" t="str">
        <f aca="false">IF(A329=0,"",INDEX('Team Declaration'!$C$22:$BI$33,MATCH(A325,'Team Declaration'!$B$22:$B$33,0),MATCH(A329,'Team Declaration'!$C$20:$BI$20,0)))</f>
        <v/>
      </c>
      <c r="D329" s="240" t="str">
        <f aca="false">IF(A329=0,"",INDEX('Team Declaration'!$C$19:$BI$33,1,MATCH(LEFT(A329,1),'Team Declaration'!$C$20:$BI$20,0)))</f>
        <v/>
      </c>
      <c r="E329" s="254" t="n">
        <f aca="false">Results!K110</f>
        <v>0</v>
      </c>
      <c r="F329" s="251" t="n">
        <v>3</v>
      </c>
      <c r="H329" s="226" t="str">
        <f aca="false">IF($A329="","",IF(LEFT($A329,1)=H$10,$F329,""))</f>
        <v/>
      </c>
      <c r="I329" s="226" t="str">
        <f aca="false">IF($A329="","",IF(LEFT($A329,1)=I$10,$F329,""))</f>
        <v/>
      </c>
      <c r="J329" s="226" t="str">
        <f aca="false">IF($A329="","",IF(LEFT($A329,1)=J$10,$F329,""))</f>
        <v/>
      </c>
      <c r="K329" s="226" t="str">
        <f aca="false">IF($A329="","",IF(LEFT($A329,1)=K$10,$F329,""))</f>
        <v/>
      </c>
      <c r="L329" s="226" t="str">
        <f aca="false">IF($A329="","",IF(LEFT($A329,1)=L$10,$F329,""))</f>
        <v/>
      </c>
      <c r="M329" s="226" t="str">
        <f aca="false">IF($A329="","",IF(LEFT($A329,1)=M$10,$F329,""))</f>
        <v/>
      </c>
      <c r="N329" s="226" t="str">
        <f aca="false">IF($A329="","",IF(LEFT($A329,1)=N$10,$F329,""))</f>
        <v/>
      </c>
      <c r="O329" s="0"/>
    </row>
    <row r="330" customFormat="false" ht="12.75" hidden="false" customHeight="false" outlineLevel="0" collapsed="false">
      <c r="A330" s="250" t="n">
        <f aca="false">Results!J111</f>
        <v>0</v>
      </c>
      <c r="B330" s="251" t="n">
        <v>5</v>
      </c>
      <c r="C330" s="240" t="str">
        <f aca="false">IF(A330=0,"",INDEX('Team Declaration'!$C$22:$BI$33,MATCH(A325,'Team Declaration'!$B$22:$B$33,0),MATCH(A330,'Team Declaration'!$C$20:$BI$20,0)))</f>
        <v/>
      </c>
      <c r="D330" s="240" t="str">
        <f aca="false">IF(A330=0,"",INDEX('Team Declaration'!$C$19:$BI$33,1,MATCH(LEFT(A330,1),'Team Declaration'!$C$20:$BI$20,0)))</f>
        <v/>
      </c>
      <c r="E330" s="254" t="n">
        <f aca="false">Results!K111</f>
        <v>0</v>
      </c>
      <c r="F330" s="251" t="n">
        <v>2</v>
      </c>
      <c r="H330" s="226" t="str">
        <f aca="false">IF($A330="","",IF(LEFT($A330,1)=H$10,$F330,""))</f>
        <v/>
      </c>
      <c r="I330" s="226" t="str">
        <f aca="false">IF($A330="","",IF(LEFT($A330,1)=I$10,$F330,""))</f>
        <v/>
      </c>
      <c r="J330" s="226" t="str">
        <f aca="false">IF($A330="","",IF(LEFT($A330,1)=J$10,$F330,""))</f>
        <v/>
      </c>
      <c r="K330" s="226" t="str">
        <f aca="false">IF($A330="","",IF(LEFT($A330,1)=K$10,$F330,""))</f>
        <v/>
      </c>
      <c r="L330" s="226" t="str">
        <f aca="false">IF($A330="","",IF(LEFT($A330,1)=L$10,$F330,""))</f>
        <v/>
      </c>
      <c r="M330" s="226" t="str">
        <f aca="false">IF($A330="","",IF(LEFT($A330,1)=M$10,$F330,""))</f>
        <v/>
      </c>
      <c r="N330" s="226" t="str">
        <f aca="false">IF($A330="","",IF(LEFT($A330,1)=N$10,$F330,""))</f>
        <v/>
      </c>
      <c r="O330" s="0"/>
    </row>
    <row r="331" customFormat="false" ht="12.75" hidden="false" customHeight="false" outlineLevel="0" collapsed="false">
      <c r="A331" s="250" t="n">
        <f aca="false">Results!J112</f>
        <v>0</v>
      </c>
      <c r="B331" s="251" t="n">
        <v>6</v>
      </c>
      <c r="C331" s="240" t="str">
        <f aca="false">IF(A331=0,"",INDEX('Team Declaration'!$C$22:$BI$33,MATCH(A325,'Team Declaration'!$B$22:$B$33,0),MATCH(A331,'Team Declaration'!$C$20:$BI$20,0)))</f>
        <v/>
      </c>
      <c r="D331" s="240" t="str">
        <f aca="false">IF(A331=0,"",INDEX('Team Declaration'!$C$19:$BI$33,1,MATCH(LEFT(A331,1),'Team Declaration'!$C$20:$BI$20,0)))</f>
        <v/>
      </c>
      <c r="E331" s="254" t="n">
        <f aca="false">Results!K112</f>
        <v>0</v>
      </c>
      <c r="F331" s="251" t="n">
        <v>1</v>
      </c>
      <c r="H331" s="226" t="str">
        <f aca="false">IF($A331="","",IF(LEFT($A331,1)=H$10,$F331,""))</f>
        <v/>
      </c>
      <c r="I331" s="226" t="str">
        <f aca="false">IF($A331="","",IF(LEFT($A331,1)=I$10,$F331,""))</f>
        <v/>
      </c>
      <c r="J331" s="226" t="str">
        <f aca="false">IF($A331="","",IF(LEFT($A331,1)=J$10,$F331,""))</f>
        <v/>
      </c>
      <c r="K331" s="226" t="str">
        <f aca="false">IF($A331="","",IF(LEFT($A331,1)=K$10,$F331,""))</f>
        <v/>
      </c>
      <c r="L331" s="226" t="str">
        <f aca="false">IF($A331="","",IF(LEFT($A331,1)=L$10,$F331,""))</f>
        <v/>
      </c>
      <c r="M331" s="226" t="str">
        <f aca="false">IF($A331="","",IF(LEFT($A331,1)=M$10,$F331,""))</f>
        <v/>
      </c>
      <c r="N331" s="226" t="str">
        <f aca="false">IF($A331="","",IF(LEFT($A331,1)=N$10,$F331,""))</f>
        <v/>
      </c>
      <c r="O331" s="0"/>
    </row>
    <row r="332" customFormat="false" ht="12.75" hidden="false" customHeight="false" outlineLevel="0" collapsed="false">
      <c r="A332" s="219" t="str">
        <f aca="false">Results!A113</f>
        <v>100 metres</v>
      </c>
      <c r="C332" s="237" t="str">
        <f aca="false">CONCATENATE("Womens ",P332)</f>
        <v>Womens 100 metres 50+</v>
      </c>
      <c r="E332" s="219" t="n">
        <f aca="false">Results!E294</f>
        <v>0</v>
      </c>
      <c r="H332" s="0"/>
      <c r="I332" s="0"/>
      <c r="J332" s="0"/>
      <c r="K332" s="0"/>
      <c r="L332" s="0"/>
      <c r="M332" s="0"/>
      <c r="N332" s="0"/>
      <c r="O332" s="0"/>
      <c r="P332" s="0" t="str">
        <f aca="false">CONCATENATE(A332," 50+")</f>
        <v>100 metres 50+</v>
      </c>
    </row>
    <row r="333" customFormat="false" ht="12.75" hidden="false" customHeight="false" outlineLevel="0" collapsed="false">
      <c r="A333" s="255" t="n">
        <f aca="false">Results!D114</f>
        <v>21</v>
      </c>
      <c r="B333" s="251" t="n">
        <v>1</v>
      </c>
      <c r="C333" s="240" t="str">
        <f aca="false">IF(A333=0,"",INDEX('Team Declaration'!$C$22:$BI$33,MATCH(A332,'Team Declaration'!$B$22:$B$33,0),MATCH(A333,'Team Declaration'!$C$20:$BI$20,0)))</f>
        <v>Melanie Anning</v>
      </c>
      <c r="D333" s="240" t="str">
        <f aca="false">IF(A333=0,"",INDEX('Team Declaration'!$C$19:$BI$33,1,MATCH(A333,'Team Declaration'!$C$20:$BI$20,0)-4))</f>
        <v>Brighton &amp; Hove AC</v>
      </c>
      <c r="E333" s="254" t="n">
        <f aca="false">Results!E114</f>
        <v>15.1</v>
      </c>
      <c r="F333" s="251" t="n">
        <v>6</v>
      </c>
      <c r="H333" s="226" t="str">
        <f aca="false">IF($A333="","",IF($A333=H$13,$F333,""))</f>
        <v/>
      </c>
      <c r="I333" s="226" t="n">
        <f aca="false">IF($A333="","",IF($A333=I$13,$F333,""))</f>
        <v>6</v>
      </c>
      <c r="J333" s="226" t="str">
        <f aca="false">IF($A333="","",IF($A333=J$13,$F333,""))</f>
        <v/>
      </c>
      <c r="K333" s="226" t="str">
        <f aca="false">IF($A333="","",IF($A333=K$13,$F333,""))</f>
        <v/>
      </c>
      <c r="L333" s="226" t="str">
        <f aca="false">IF($A333="","",IF($A333=L$13,$F333,""))</f>
        <v/>
      </c>
      <c r="M333" s="226" t="str">
        <f aca="false">IF($A333="","",IF($A333=M$13,$F333,""))</f>
        <v/>
      </c>
      <c r="N333" s="226" t="str">
        <f aca="false">IF($A333="","",IF($A333=N$13,$F333,""))</f>
        <v/>
      </c>
      <c r="O333" s="0"/>
    </row>
    <row r="334" customFormat="false" ht="12.75" hidden="false" customHeight="false" outlineLevel="0" collapsed="false">
      <c r="A334" s="255" t="n">
        <f aca="false">Results!D115</f>
        <v>20</v>
      </c>
      <c r="B334" s="251" t="n">
        <v>2</v>
      </c>
      <c r="C334" s="240" t="str">
        <f aca="false">IF(A334=0,"",INDEX('Team Declaration'!$C$22:$BI$33,MATCH(A332,'Team Declaration'!$B$22:$B$33,0),MATCH(A334,'Team Declaration'!$C$20:$BI$20,0)))</f>
        <v>Lesley Parsons</v>
      </c>
      <c r="D334" s="240" t="str">
        <f aca="false">IF(A334=0,"",INDEX('Team Declaration'!$C$19:$BI$33,1,MATCH(A334,'Team Declaration'!$C$20:$BI$20,0)-4))</f>
        <v>Arena 80</v>
      </c>
      <c r="E334" s="254" t="n">
        <f aca="false">Results!E115</f>
        <v>16</v>
      </c>
      <c r="F334" s="251" t="n">
        <v>5</v>
      </c>
      <c r="H334" s="226" t="n">
        <f aca="false">IF($A334="","",IF($A334=H$13,$F334,""))</f>
        <v>5</v>
      </c>
      <c r="I334" s="226" t="str">
        <f aca="false">IF($A334="","",IF($A334=I$13,$F334,""))</f>
        <v/>
      </c>
      <c r="J334" s="226" t="str">
        <f aca="false">IF($A334="","",IF($A334=J$13,$F334,""))</f>
        <v/>
      </c>
      <c r="K334" s="226" t="str">
        <f aca="false">IF($A334="","",IF($A334=K$13,$F334,""))</f>
        <v/>
      </c>
      <c r="L334" s="226" t="str">
        <f aca="false">IF($A334="","",IF($A334=L$13,$F334,""))</f>
        <v/>
      </c>
      <c r="M334" s="226" t="str">
        <f aca="false">IF($A334="","",IF($A334=M$13,$F334,""))</f>
        <v/>
      </c>
      <c r="N334" s="226" t="str">
        <f aca="false">IF($A334="","",IF($A334=N$13,$F334,""))</f>
        <v/>
      </c>
      <c r="O334" s="0"/>
    </row>
    <row r="335" customFormat="false" ht="12.75" hidden="false" customHeight="false" outlineLevel="0" collapsed="false">
      <c r="A335" s="255" t="n">
        <f aca="false">Results!D116</f>
        <v>24</v>
      </c>
      <c r="B335" s="251" t="n">
        <v>3</v>
      </c>
      <c r="C335" s="240" t="str">
        <f aca="false">IF(A335=0,"",INDEX('Team Declaration'!$C$22:$BI$33,MATCH(A332,'Team Declaration'!$B$22:$B$33,0),MATCH(A335,'Team Declaration'!$C$20:$BI$20,0)))</f>
        <v>Julie Chicken</v>
      </c>
      <c r="D335" s="240" t="str">
        <f aca="false">IF(A335=0,"",INDEX('Team Declaration'!$C$19:$BI$33,1,MATCH(A335,'Team Declaration'!$C$20:$BI$20,0)-4))</f>
        <v>Eastbourne Rovers AC</v>
      </c>
      <c r="E335" s="254" t="n">
        <f aca="false">Results!E116</f>
        <v>18.9</v>
      </c>
      <c r="F335" s="251" t="n">
        <v>4</v>
      </c>
      <c r="H335" s="226" t="str">
        <f aca="false">IF($A335="","",IF($A335=H$13,$F335,""))</f>
        <v/>
      </c>
      <c r="I335" s="226" t="str">
        <f aca="false">IF($A335="","",IF($A335=I$13,$F335,""))</f>
        <v/>
      </c>
      <c r="J335" s="226" t="str">
        <f aca="false">IF($A335="","",IF($A335=J$13,$F335,""))</f>
        <v/>
      </c>
      <c r="K335" s="226" t="n">
        <f aca="false">IF($A335="","",IF($A335=K$13,$F335,""))</f>
        <v>4</v>
      </c>
      <c r="L335" s="226" t="str">
        <f aca="false">IF($A335="","",IF($A335=L$13,$F335,""))</f>
        <v/>
      </c>
      <c r="M335" s="226" t="str">
        <f aca="false">IF($A335="","",IF($A335=M$13,$F335,""))</f>
        <v/>
      </c>
      <c r="N335" s="226" t="str">
        <f aca="false">IF($A335="","",IF($A335=N$13,$F335,""))</f>
        <v/>
      </c>
      <c r="O335" s="0"/>
    </row>
    <row r="336" customFormat="false" ht="12.75" hidden="false" customHeight="false" outlineLevel="0" collapsed="false">
      <c r="A336" s="255" t="n">
        <f aca="false">Results!D117</f>
        <v>27</v>
      </c>
      <c r="B336" s="251" t="n">
        <v>4</v>
      </c>
      <c r="C336" s="240" t="str">
        <f aca="false">IF(A336=0,"",INDEX('Team Declaration'!$C$22:$BI$33,MATCH(A332,'Team Declaration'!$B$22:$B$33,0),MATCH(A336,'Team Declaration'!$C$20:$BI$20,0)))</f>
        <v>Hazel Bennington</v>
      </c>
      <c r="D336" s="240" t="str">
        <f aca="false">IF(A336=0,"",INDEX('Team Declaration'!$C$19:$BI$33,1,MATCH(A336,'Team Declaration'!$C$20:$BI$20,0)-4))</f>
        <v>Haywards Heath &amp; Lewes</v>
      </c>
      <c r="E336" s="254" t="n">
        <f aca="false">Results!E117</f>
        <v>19.4</v>
      </c>
      <c r="F336" s="251" t="n">
        <v>3</v>
      </c>
      <c r="H336" s="226" t="str">
        <f aca="false">IF($A336="","",IF($A336=H$13,$F336,""))</f>
        <v/>
      </c>
      <c r="I336" s="226" t="str">
        <f aca="false">IF($A336="","",IF($A336=I$13,$F336,""))</f>
        <v/>
      </c>
      <c r="J336" s="226" t="str">
        <f aca="false">IF($A336="","",IF($A336=J$13,$F336,""))</f>
        <v/>
      </c>
      <c r="K336" s="226" t="str">
        <f aca="false">IF($A336="","",IF($A336=K$13,$F336,""))</f>
        <v/>
      </c>
      <c r="L336" s="226" t="str">
        <f aca="false">IF($A336="","",IF($A336=L$13,$F336,""))</f>
        <v/>
      </c>
      <c r="M336" s="226" t="n">
        <f aca="false">IF($A336="","",IF($A336=M$13,$F336,""))</f>
        <v>3</v>
      </c>
      <c r="N336" s="226" t="str">
        <f aca="false">IF($A336="","",IF($A336=N$13,$F336,""))</f>
        <v/>
      </c>
      <c r="O336" s="0"/>
    </row>
    <row r="337" customFormat="false" ht="12.75" hidden="false" customHeight="false" outlineLevel="0" collapsed="false">
      <c r="A337" s="255" t="n">
        <f aca="false">Results!D118</f>
        <v>0</v>
      </c>
      <c r="B337" s="251" t="n">
        <v>5</v>
      </c>
      <c r="C337" s="240" t="str">
        <f aca="false">IF(A337=0,"",INDEX('Team Declaration'!$C$22:$BI$33,MATCH(A332,'Team Declaration'!$B$22:$B$33,0),MATCH(A337,'Team Declaration'!$C$20:$BI$20,0)))</f>
        <v/>
      </c>
      <c r="D337" s="240" t="str">
        <f aca="false">IF(A337=0,"",INDEX('Team Declaration'!$C$19:$BI$33,1,MATCH(A337,'Team Declaration'!$C$20:$BI$20,0)-4))</f>
        <v/>
      </c>
      <c r="E337" s="254" t="n">
        <f aca="false">Results!E118</f>
        <v>0</v>
      </c>
      <c r="F337" s="251" t="n">
        <v>2</v>
      </c>
      <c r="H337" s="226" t="str">
        <f aca="false">IF($A337="","",IF($A337=H$13,$F337,""))</f>
        <v/>
      </c>
      <c r="I337" s="226" t="str">
        <f aca="false">IF($A337="","",IF($A337=I$13,$F337,""))</f>
        <v/>
      </c>
      <c r="J337" s="226" t="str">
        <f aca="false">IF($A337="","",IF($A337=J$13,$F337,""))</f>
        <v/>
      </c>
      <c r="K337" s="226" t="str">
        <f aca="false">IF($A337="","",IF($A337=K$13,$F337,""))</f>
        <v/>
      </c>
      <c r="L337" s="226" t="str">
        <f aca="false">IF($A337="","",IF($A337=L$13,$F337,""))</f>
        <v/>
      </c>
      <c r="M337" s="226" t="str">
        <f aca="false">IF($A337="","",IF($A337=M$13,$F337,""))</f>
        <v/>
      </c>
      <c r="N337" s="226" t="str">
        <f aca="false">IF($A337="","",IF($A337=N$13,$F337,""))</f>
        <v/>
      </c>
      <c r="O337" s="0"/>
    </row>
    <row r="338" customFormat="false" ht="12.75" hidden="false" customHeight="false" outlineLevel="0" collapsed="false">
      <c r="A338" s="255" t="n">
        <f aca="false">Results!D119</f>
        <v>0</v>
      </c>
      <c r="B338" s="251" t="n">
        <v>6</v>
      </c>
      <c r="C338" s="240" t="str">
        <f aca="false">IF(A338=0,"",INDEX('Team Declaration'!$C$22:$BI$33,MATCH(A332,'Team Declaration'!$B$22:$B$33,0),MATCH(A338,'Team Declaration'!$C$20:$BI$20,0)))</f>
        <v/>
      </c>
      <c r="D338" s="240" t="str">
        <f aca="false">IF(A338=0,"",INDEX('Team Declaration'!$C$19:$BI$33,1,MATCH(A338,'Team Declaration'!$C$20:$BI$20,0)-4))</f>
        <v/>
      </c>
      <c r="E338" s="254" t="n">
        <f aca="false">Results!E119</f>
        <v>0</v>
      </c>
      <c r="F338" s="251" t="n">
        <v>1</v>
      </c>
      <c r="H338" s="226" t="str">
        <f aca="false">IF($A338="","",IF($A338=H$13,$F338,""))</f>
        <v/>
      </c>
      <c r="I338" s="226" t="str">
        <f aca="false">IF($A338="","",IF($A338=I$13,$F338,""))</f>
        <v/>
      </c>
      <c r="J338" s="226" t="str">
        <f aca="false">IF($A338="","",IF($A338=J$13,$F338,""))</f>
        <v/>
      </c>
      <c r="K338" s="226" t="str">
        <f aca="false">IF($A338="","",IF($A338=K$13,$F338,""))</f>
        <v/>
      </c>
      <c r="L338" s="226" t="str">
        <f aca="false">IF($A338="","",IF($A338=L$13,$F338,""))</f>
        <v/>
      </c>
      <c r="M338" s="226" t="str">
        <f aca="false">IF($A338="","",IF($A338=M$13,$F338,""))</f>
        <v/>
      </c>
      <c r="N338" s="226" t="str">
        <f aca="false">IF($A338="","",IF($A338=N$13,$F338,""))</f>
        <v/>
      </c>
      <c r="O338" s="0"/>
    </row>
    <row r="339" customFormat="false" ht="12.75" hidden="false" customHeight="false" outlineLevel="0" collapsed="false">
      <c r="A339" s="219" t="str">
        <f aca="false">Results!G113</f>
        <v>100 metres</v>
      </c>
      <c r="C339" s="237" t="str">
        <f aca="false">CONCATENATE("Womens ",P339)</f>
        <v>Womens 100 metres 60+</v>
      </c>
      <c r="E339" s="219" t="n">
        <f aca="false">Results!E305</f>
        <v>0</v>
      </c>
      <c r="H339" s="0"/>
      <c r="I339" s="0"/>
      <c r="J339" s="0"/>
      <c r="K339" s="0"/>
      <c r="L339" s="0"/>
      <c r="M339" s="0"/>
      <c r="N339" s="0"/>
      <c r="O339" s="0"/>
      <c r="P339" s="0" t="str">
        <f aca="false">CONCATENATE(A339," 60+")</f>
        <v>100 metres 60+</v>
      </c>
    </row>
    <row r="340" customFormat="false" ht="12.75" hidden="false" customHeight="false" outlineLevel="0" collapsed="false">
      <c r="A340" s="250" t="n">
        <f aca="false">Results!J114</f>
        <v>34</v>
      </c>
      <c r="B340" s="251" t="n">
        <v>1</v>
      </c>
      <c r="C340" s="240" t="str">
        <f aca="false">IF(A340=0,"",INDEX('Team Declaration'!$C$22:$BI$33,MATCH(A339,'Team Declaration'!$B$22:$B$33,0),MATCH(A340,'Team Declaration'!$C$20:$BI$20,0)))</f>
        <v>Sue Keen</v>
      </c>
      <c r="D340" s="240" t="str">
        <f aca="false">IF(A340=0,"",INDEX('Team Declaration'!$C$19:$BI$33,1,MATCH(A340,'Team Declaration'!$C$20:$BI$20,0)-6))</f>
        <v>Eastbourne Rovers AC</v>
      </c>
      <c r="E340" s="254" t="n">
        <f aca="false">Results!K114</f>
        <v>16.8</v>
      </c>
      <c r="F340" s="251" t="n">
        <v>6</v>
      </c>
      <c r="H340" s="226" t="str">
        <f aca="false">IF($A340="","",IF($A340=H$14,$F340,""))</f>
        <v/>
      </c>
      <c r="I340" s="226" t="str">
        <f aca="false">IF($A340="","",IF($A340=I$14,$F340,""))</f>
        <v/>
      </c>
      <c r="J340" s="226" t="str">
        <f aca="false">IF($A340="","",IF($A340=J$14,$F340,""))</f>
        <v/>
      </c>
      <c r="K340" s="226" t="n">
        <f aca="false">IF($A340="","",IF($A340=K$14,$F340,""))</f>
        <v>6</v>
      </c>
      <c r="L340" s="226" t="str">
        <f aca="false">IF($A340="","",IF($A340=L$14,$F340,""))</f>
        <v/>
      </c>
      <c r="M340" s="226" t="str">
        <f aca="false">IF($A340="","",IF($A340=M$14,$F340,""))</f>
        <v/>
      </c>
      <c r="N340" s="226" t="str">
        <f aca="false">IF($A340="","",IF($A340=N$14,$F340,""))</f>
        <v/>
      </c>
      <c r="O340" s="0"/>
    </row>
    <row r="341" customFormat="false" ht="12.75" hidden="false" customHeight="false" outlineLevel="0" collapsed="false">
      <c r="A341" s="250" t="n">
        <f aca="false">Results!J115</f>
        <v>37</v>
      </c>
      <c r="B341" s="251" t="n">
        <v>2</v>
      </c>
      <c r="C341" s="240" t="str">
        <f aca="false">IF(A341=0,"",INDEX('Team Declaration'!$C$22:$BI$33,MATCH(A339,'Team Declaration'!$B$22:$B$33,0),MATCH(A341,'Team Declaration'!$C$20:$BI$20,0)))</f>
        <v>Jenny Denyer</v>
      </c>
      <c r="D341" s="240" t="str">
        <f aca="false">IF(A341=0,"",INDEX('Team Declaration'!$C$19:$BI$33,1,MATCH(A341,'Team Declaration'!$C$20:$BI$20,0)-6))</f>
        <v>Haywards Heath &amp; Lewes</v>
      </c>
      <c r="E341" s="254" t="n">
        <f aca="false">Results!K115</f>
        <v>19.3</v>
      </c>
      <c r="F341" s="251" t="n">
        <v>5</v>
      </c>
      <c r="H341" s="226" t="str">
        <f aca="false">IF($A341="","",IF($A341=H$14,$F341,""))</f>
        <v/>
      </c>
      <c r="I341" s="226" t="str">
        <f aca="false">IF($A341="","",IF($A341=I$14,$F341,""))</f>
        <v/>
      </c>
      <c r="J341" s="226" t="str">
        <f aca="false">IF($A341="","",IF($A341=J$14,$F341,""))</f>
        <v/>
      </c>
      <c r="K341" s="226" t="str">
        <f aca="false">IF($A341="","",IF($A341=K$14,$F341,""))</f>
        <v/>
      </c>
      <c r="L341" s="226" t="str">
        <f aca="false">IF($A341="","",IF($A341=L$14,$F341,""))</f>
        <v/>
      </c>
      <c r="M341" s="226" t="n">
        <f aca="false">IF($A341="","",IF($A341=M$14,$F341,""))</f>
        <v>5</v>
      </c>
      <c r="N341" s="226" t="str">
        <f aca="false">IF($A341="","",IF($A341=N$14,$F341,""))</f>
        <v/>
      </c>
      <c r="O341" s="0"/>
    </row>
    <row r="342" customFormat="false" ht="12.75" hidden="false" customHeight="false" outlineLevel="0" collapsed="false">
      <c r="A342" s="250" t="n">
        <f aca="false">Results!J116</f>
        <v>0</v>
      </c>
      <c r="B342" s="251" t="n">
        <v>3</v>
      </c>
      <c r="C342" s="240" t="str">
        <f aca="false">IF(A342=0,"",INDEX('Team Declaration'!$C$22:$BI$33,MATCH(A339,'Team Declaration'!$B$22:$B$33,0),MATCH(A342,'Team Declaration'!$C$20:$BI$20,0)))</f>
        <v/>
      </c>
      <c r="D342" s="240" t="str">
        <f aca="false">IF(A342=0,"",INDEX('Team Declaration'!$C$19:$BI$33,1,MATCH(A342,'Team Declaration'!$C$20:$BI$20,0)-6))</f>
        <v/>
      </c>
      <c r="E342" s="254" t="n">
        <f aca="false">Results!K116</f>
        <v>0</v>
      </c>
      <c r="F342" s="251" t="n">
        <v>4</v>
      </c>
      <c r="H342" s="226" t="str">
        <f aca="false">IF($A342="","",IF($A342=H$14,$F342,""))</f>
        <v/>
      </c>
      <c r="I342" s="226" t="str">
        <f aca="false">IF($A342="","",IF($A342=I$14,$F342,""))</f>
        <v/>
      </c>
      <c r="J342" s="226" t="str">
        <f aca="false">IF($A342="","",IF($A342=J$14,$F342,""))</f>
        <v/>
      </c>
      <c r="K342" s="226" t="str">
        <f aca="false">IF($A342="","",IF($A342=K$14,$F342,""))</f>
        <v/>
      </c>
      <c r="L342" s="226" t="str">
        <f aca="false">IF($A342="","",IF($A342=L$14,$F342,""))</f>
        <v/>
      </c>
      <c r="M342" s="226" t="str">
        <f aca="false">IF($A342="","",IF($A342=M$14,$F342,""))</f>
        <v/>
      </c>
      <c r="N342" s="226" t="str">
        <f aca="false">IF($A342="","",IF($A342=N$14,$F342,""))</f>
        <v/>
      </c>
      <c r="O342" s="0"/>
    </row>
    <row r="343" customFormat="false" ht="12.75" hidden="false" customHeight="false" outlineLevel="0" collapsed="false">
      <c r="A343" s="250" t="n">
        <f aca="false">Results!J117</f>
        <v>0</v>
      </c>
      <c r="B343" s="251" t="n">
        <v>4</v>
      </c>
      <c r="C343" s="240" t="str">
        <f aca="false">IF(A343=0,"",INDEX('Team Declaration'!$C$22:$BI$33,MATCH(A339,'Team Declaration'!$B$22:$B$33,0),MATCH(A343,'Team Declaration'!$C$20:$BI$20,0)))</f>
        <v/>
      </c>
      <c r="D343" s="240" t="str">
        <f aca="false">IF(A343=0,"",INDEX('Team Declaration'!$C$19:$BI$33,1,MATCH(A343,'Team Declaration'!$C$20:$BI$20,0)-6))</f>
        <v/>
      </c>
      <c r="E343" s="254" t="n">
        <f aca="false">Results!K117</f>
        <v>0</v>
      </c>
      <c r="F343" s="251" t="n">
        <v>3</v>
      </c>
      <c r="H343" s="226" t="str">
        <f aca="false">IF($A343="","",IF($A343=H$14,$F343,""))</f>
        <v/>
      </c>
      <c r="I343" s="226" t="str">
        <f aca="false">IF($A343="","",IF($A343=I$14,$F343,""))</f>
        <v/>
      </c>
      <c r="J343" s="226" t="str">
        <f aca="false">IF($A343="","",IF($A343=J$14,$F343,""))</f>
        <v/>
      </c>
      <c r="K343" s="226" t="str">
        <f aca="false">IF($A343="","",IF($A343=K$14,$F343,""))</f>
        <v/>
      </c>
      <c r="L343" s="226" t="str">
        <f aca="false">IF($A343="","",IF($A343=L$14,$F343,""))</f>
        <v/>
      </c>
      <c r="M343" s="226" t="str">
        <f aca="false">IF($A343="","",IF($A343=M$14,$F343,""))</f>
        <v/>
      </c>
      <c r="N343" s="226" t="str">
        <f aca="false">IF($A343="","",IF($A343=N$14,$F343,""))</f>
        <v/>
      </c>
      <c r="O343" s="0"/>
    </row>
    <row r="344" customFormat="false" ht="12.75" hidden="false" customHeight="false" outlineLevel="0" collapsed="false">
      <c r="A344" s="250" t="n">
        <f aca="false">Results!J118</f>
        <v>0</v>
      </c>
      <c r="B344" s="251" t="n">
        <v>5</v>
      </c>
      <c r="C344" s="240" t="str">
        <f aca="false">IF(A344=0,"",INDEX('Team Declaration'!$C$22:$BI$33,MATCH(A339,'Team Declaration'!$B$22:$B$33,0),MATCH(A344,'Team Declaration'!$C$20:$BI$20,0)))</f>
        <v/>
      </c>
      <c r="D344" s="240" t="str">
        <f aca="false">IF(A344=0,"",INDEX('Team Declaration'!$C$19:$BI$33,1,MATCH(A344,'Team Declaration'!$C$20:$BI$20,0)-6))</f>
        <v/>
      </c>
      <c r="E344" s="254" t="n">
        <f aca="false">Results!K118</f>
        <v>0</v>
      </c>
      <c r="F344" s="251" t="n">
        <v>2</v>
      </c>
      <c r="H344" s="226" t="str">
        <f aca="false">IF($A344="","",IF($A344=H$14,$F344,""))</f>
        <v/>
      </c>
      <c r="I344" s="226" t="str">
        <f aca="false">IF($A344="","",IF($A344=I$14,$F344,""))</f>
        <v/>
      </c>
      <c r="J344" s="226" t="str">
        <f aca="false">IF($A344="","",IF($A344=J$14,$F344,""))</f>
        <v/>
      </c>
      <c r="K344" s="226" t="str">
        <f aca="false">IF($A344="","",IF($A344=K$14,$F344,""))</f>
        <v/>
      </c>
      <c r="L344" s="226" t="str">
        <f aca="false">IF($A344="","",IF($A344=L$14,$F344,""))</f>
        <v/>
      </c>
      <c r="M344" s="226" t="str">
        <f aca="false">IF($A344="","",IF($A344=M$14,$F344,""))</f>
        <v/>
      </c>
      <c r="N344" s="226" t="str">
        <f aca="false">IF($A344="","",IF($A344=N$14,$F344,""))</f>
        <v/>
      </c>
      <c r="O344" s="0"/>
    </row>
    <row r="345" customFormat="false" ht="12.75" hidden="false" customHeight="false" outlineLevel="0" collapsed="false">
      <c r="A345" s="250" t="n">
        <f aca="false">Results!J119</f>
        <v>0</v>
      </c>
      <c r="B345" s="251" t="n">
        <v>6</v>
      </c>
      <c r="C345" s="240" t="str">
        <f aca="false">IF(A345=0,"",INDEX('Team Declaration'!$C$22:$BI$33,MATCH(A339,'Team Declaration'!$B$22:$B$33,0),MATCH(A345,'Team Declaration'!$C$20:$BI$20,0)))</f>
        <v/>
      </c>
      <c r="D345" s="240" t="str">
        <f aca="false">IF(A345=0,"",INDEX('Team Declaration'!$C$19:$BI$33,1,MATCH(A345,'Team Declaration'!$C$20:$BI$20,0)-6))</f>
        <v/>
      </c>
      <c r="E345" s="254" t="n">
        <f aca="false">Results!K119</f>
        <v>0</v>
      </c>
      <c r="F345" s="251" t="n">
        <v>1</v>
      </c>
      <c r="H345" s="226" t="str">
        <f aca="false">IF($A345="","",IF($A345=H$14,$F345,""))</f>
        <v/>
      </c>
      <c r="I345" s="226" t="str">
        <f aca="false">IF($A345="","",IF($A345=I$14,$F345,""))</f>
        <v/>
      </c>
      <c r="J345" s="226" t="str">
        <f aca="false">IF($A345="","",IF($A345=J$14,$F345,""))</f>
        <v/>
      </c>
      <c r="K345" s="226" t="str">
        <f aca="false">IF($A345="","",IF($A345=K$14,$F345,""))</f>
        <v/>
      </c>
      <c r="L345" s="226" t="str">
        <f aca="false">IF($A345="","",IF($A345=L$14,$F345,""))</f>
        <v/>
      </c>
      <c r="M345" s="226" t="str">
        <f aca="false">IF($A345="","",IF($A345=M$14,$F345,""))</f>
        <v/>
      </c>
      <c r="N345" s="226" t="str">
        <f aca="false">IF($A345="","",IF($A345=N$14,$F345,""))</f>
        <v/>
      </c>
      <c r="O345" s="0"/>
    </row>
    <row r="346" customFormat="false" ht="12.75" hidden="false" customHeight="false" outlineLevel="0" collapsed="false">
      <c r="A346" s="219" t="str">
        <f aca="false">Results!M106</f>
        <v>4 x 100 relay</v>
      </c>
      <c r="C346" s="237" t="str">
        <f aca="false">CONCATENATE("Womens ",P346)</f>
        <v>Womens 4 x 100 relay</v>
      </c>
      <c r="E346" s="219" t="n">
        <f aca="false">Results!E316</f>
        <v>0</v>
      </c>
      <c r="H346" s="0"/>
      <c r="I346" s="0"/>
      <c r="J346" s="0"/>
      <c r="K346" s="0"/>
      <c r="L346" s="0"/>
      <c r="M346" s="0"/>
      <c r="N346" s="0"/>
      <c r="O346" s="0"/>
      <c r="P346" s="0" t="str">
        <f aca="false">CONCATENATE(A346)</f>
        <v>4 x 100 relay</v>
      </c>
    </row>
    <row r="347" customFormat="false" ht="38.25" hidden="false" customHeight="false" outlineLevel="0" collapsed="false">
      <c r="A347" s="256" t="str">
        <f aca="false">Results!P107</f>
        <v>C</v>
      </c>
      <c r="B347" s="257" t="n">
        <v>1</v>
      </c>
      <c r="C347" s="246" t="str">
        <f aca="false">IF(A347=0,"",INDEX('Team Declaration'!$C$22:$BI$33,MATCH(A$346,'Team Declaration'!$B$22:$B$33,0)+3,MATCH(A347,'Team Declaration'!$C$20:$BI$20,0)+2))</f>
        <v>Melanie Anning, Sian Williams, Tracey Brockbank &amp; Catriona Gardiner</v>
      </c>
      <c r="D347" s="247" t="str">
        <f aca="false">IF(A347=0,"",INDEX('Team Declaration'!$C$19:$BI$33,1,MATCH(LEFT(A347,1),'Team Declaration'!$C$20:$BI$20,0)))</f>
        <v>Brighton &amp; Hove AC</v>
      </c>
      <c r="E347" s="258" t="n">
        <f aca="false">Results!Q107</f>
        <v>61.2</v>
      </c>
      <c r="F347" s="257" t="n">
        <v>6</v>
      </c>
      <c r="H347" s="226" t="str">
        <f aca="false">IF($A347="","",IF(LEFT($A347,1)=H$10,$F347,""))</f>
        <v/>
      </c>
      <c r="I347" s="226" t="n">
        <f aca="false">IF($A347="","",IF(LEFT($A347,1)=I$10,$F347,""))</f>
        <v>6</v>
      </c>
      <c r="J347" s="226" t="str">
        <f aca="false">IF($A347="","",IF(LEFT($A347,1)=J$10,$F347,""))</f>
        <v/>
      </c>
      <c r="K347" s="226" t="str">
        <f aca="false">IF($A347="","",IF(LEFT($A347,1)=K$10,$F347,""))</f>
        <v/>
      </c>
      <c r="L347" s="226" t="str">
        <f aca="false">IF($A347="","",IF(LEFT($A347,1)=L$10,$F347,""))</f>
        <v/>
      </c>
      <c r="M347" s="226" t="str">
        <f aca="false">IF($A347="","",IF(LEFT($A347,1)=M$10,$F347,""))</f>
        <v/>
      </c>
      <c r="N347" s="226" t="str">
        <f aca="false">IF($A347="","",IF(LEFT($A347,1)=N$10,$F347,""))</f>
        <v/>
      </c>
      <c r="O347" s="0"/>
    </row>
    <row r="348" customFormat="false" ht="26.25" hidden="false" customHeight="true" outlineLevel="0" collapsed="false">
      <c r="A348" s="256" t="str">
        <f aca="false">Results!P110</f>
        <v>D</v>
      </c>
      <c r="B348" s="257" t="n">
        <v>2</v>
      </c>
      <c r="C348" s="246" t="str">
        <f aca="false">IF(A348=0,"",INDEX('Team Declaration'!$C$22:$BI$33,MATCH(A$346,'Team Declaration'!$B$22:$B$33,0)+3,MATCH(A348,'Team Declaration'!$C$20:$BI$20,0)+2))</f>
        <v>Sarah Hannam, Sue Keen, Olivia Webb &amp; Alissa Ellis</v>
      </c>
      <c r="D348" s="247" t="str">
        <f aca="false">IF(A348=0,"",INDEX('Team Declaration'!$C$19:$BI$33,1,MATCH(LEFT(A348,1),'Team Declaration'!$C$20:$BI$20,0)))</f>
        <v>Eastbourne Rovers AC</v>
      </c>
      <c r="E348" s="258" t="n">
        <f aca="false">Results!Q110</f>
        <v>65.9</v>
      </c>
      <c r="F348" s="257" t="n">
        <v>5</v>
      </c>
      <c r="H348" s="226" t="str">
        <f aca="false">IF($A348="","",IF(LEFT($A348,1)=H$10,$F348,""))</f>
        <v/>
      </c>
      <c r="I348" s="226" t="str">
        <f aca="false">IF($A348="","",IF(LEFT($A348,1)=I$10,$F348,""))</f>
        <v/>
      </c>
      <c r="J348" s="226" t="str">
        <f aca="false">IF($A348="","",IF(LEFT($A348,1)=J$10,$F348,""))</f>
        <v/>
      </c>
      <c r="K348" s="226" t="n">
        <f aca="false">IF($A348="","",IF(LEFT($A348,1)=K$10,$F348,""))</f>
        <v>5</v>
      </c>
      <c r="L348" s="226" t="str">
        <f aca="false">IF($A348="","",IF(LEFT($A348,1)=L$10,$F348,""))</f>
        <v/>
      </c>
      <c r="M348" s="226" t="str">
        <f aca="false">IF($A348="","",IF(LEFT($A348,1)=M$10,$F348,""))</f>
        <v/>
      </c>
      <c r="N348" s="226" t="str">
        <f aca="false">IF($A348="","",IF(LEFT($A348,1)=N$10,$F348,""))</f>
        <v/>
      </c>
      <c r="O348" s="0"/>
    </row>
    <row r="349" customFormat="false" ht="26.25" hidden="false" customHeight="true" outlineLevel="0" collapsed="false">
      <c r="A349" s="256" t="str">
        <f aca="false">Results!P113</f>
        <v>K</v>
      </c>
      <c r="B349" s="257" t="n">
        <v>3</v>
      </c>
      <c r="C349" s="246" t="str">
        <f aca="false">IF(A349=0,"",INDEX('Team Declaration'!$C$22:$BI$33,MATCH(A$346,'Team Declaration'!$B$22:$B$33,0)+3,MATCH(A349,'Team Declaration'!$C$20:$BI$20,0)+2))</f>
        <v/>
      </c>
      <c r="D349" s="247" t="str">
        <f aca="false">IF(A349=0,"",INDEX('Team Declaration'!$C$19:$BI$33,1,MATCH(LEFT(A349,1),'Team Declaration'!$C$20:$BI$20,0)))</f>
        <v>Haywards Heath &amp; Lewes</v>
      </c>
      <c r="E349" s="258" t="n">
        <f aca="false">Results!Q113</f>
        <v>71.2</v>
      </c>
      <c r="F349" s="257" t="n">
        <v>4</v>
      </c>
      <c r="H349" s="226" t="str">
        <f aca="false">IF($A349="","",IF(LEFT($A349,1)=H$10,$F349,""))</f>
        <v/>
      </c>
      <c r="I349" s="226" t="str">
        <f aca="false">IF($A349="","",IF(LEFT($A349,1)=I$10,$F349,""))</f>
        <v/>
      </c>
      <c r="J349" s="226" t="str">
        <f aca="false">IF($A349="","",IF(LEFT($A349,1)=J$10,$F349,""))</f>
        <v/>
      </c>
      <c r="K349" s="226" t="str">
        <f aca="false">IF($A349="","",IF(LEFT($A349,1)=K$10,$F349,""))</f>
        <v/>
      </c>
      <c r="L349" s="226" t="str">
        <f aca="false">IF($A349="","",IF(LEFT($A349,1)=L$10,$F349,""))</f>
        <v/>
      </c>
      <c r="M349" s="226" t="n">
        <f aca="false">IF($A349="","",IF(LEFT($A349,1)=M$10,$F349,""))</f>
        <v>4</v>
      </c>
      <c r="N349" s="226" t="str">
        <f aca="false">IF($A349="","",IF(LEFT($A349,1)=N$10,$F349,""))</f>
        <v/>
      </c>
      <c r="O349" s="0"/>
    </row>
    <row r="350" customFormat="false" ht="26.25" hidden="false" customHeight="true" outlineLevel="0" collapsed="false">
      <c r="A350" s="256" t="n">
        <f aca="false">Results!P116</f>
        <v>0</v>
      </c>
      <c r="B350" s="257" t="n">
        <v>4</v>
      </c>
      <c r="C350" s="246" t="str">
        <f aca="false">IF(A350=0,"",INDEX('Team Declaration'!$C$22:$BI$33,MATCH(A$346,'Team Declaration'!$B$22:$B$33,0)+3,MATCH(A350,'Team Declaration'!$C$20:$BI$20,0)+2))</f>
        <v/>
      </c>
      <c r="D350" s="247" t="str">
        <f aca="false">IF(A350=0,"",INDEX('Team Declaration'!$C$19:$BI$33,1,MATCH(LEFT(A350,1),'Team Declaration'!$C$20:$BI$20,0)))</f>
        <v/>
      </c>
      <c r="E350" s="258" t="n">
        <f aca="false">Results!Q116</f>
        <v>0</v>
      </c>
      <c r="F350" s="257" t="n">
        <v>3</v>
      </c>
      <c r="H350" s="226" t="str">
        <f aca="false">IF($A350="","",IF(LEFT($A350,1)=H$10,$F350,""))</f>
        <v/>
      </c>
      <c r="I350" s="226" t="str">
        <f aca="false">IF($A350="","",IF(LEFT($A350,1)=I$10,$F350,""))</f>
        <v/>
      </c>
      <c r="J350" s="226" t="str">
        <f aca="false">IF($A350="","",IF(LEFT($A350,1)=J$10,$F350,""))</f>
        <v/>
      </c>
      <c r="K350" s="226" t="str">
        <f aca="false">IF($A350="","",IF(LEFT($A350,1)=K$10,$F350,""))</f>
        <v/>
      </c>
      <c r="L350" s="226" t="str">
        <f aca="false">IF($A350="","",IF(LEFT($A350,1)=L$10,$F350,""))</f>
        <v/>
      </c>
      <c r="M350" s="226" t="str">
        <f aca="false">IF($A350="","",IF(LEFT($A350,1)=M$10,$F350,""))</f>
        <v/>
      </c>
      <c r="N350" s="226" t="str">
        <f aca="false">IF($A350="","",IF(LEFT($A350,1)=N$10,$F350,""))</f>
        <v/>
      </c>
      <c r="O350" s="0"/>
    </row>
    <row r="351" customFormat="false" ht="26.25" hidden="false" customHeight="true" outlineLevel="0" collapsed="false">
      <c r="A351" s="256" t="n">
        <f aca="false">Results!P119</f>
        <v>0</v>
      </c>
      <c r="B351" s="257" t="n">
        <v>5</v>
      </c>
      <c r="C351" s="246" t="str">
        <f aca="false">IF(A351=0,"",INDEX('Team Declaration'!$C$22:$BI$33,MATCH(A$346,'Team Declaration'!$B$22:$B$33,0)+3,MATCH(A351,'Team Declaration'!$C$20:$BI$20,0)+2))</f>
        <v/>
      </c>
      <c r="D351" s="247" t="str">
        <f aca="false">IF(A351=0,"",INDEX('Team Declaration'!$C$19:$BI$33,1,MATCH(LEFT(A351,1),'Team Declaration'!$C$20:$BI$20,0)))</f>
        <v/>
      </c>
      <c r="E351" s="258" t="n">
        <f aca="false">Results!Q119</f>
        <v>0</v>
      </c>
      <c r="F351" s="257" t="n">
        <v>2</v>
      </c>
      <c r="H351" s="226" t="str">
        <f aca="false">IF($A351="","",IF(LEFT($A351,1)=H$10,$F351,""))</f>
        <v/>
      </c>
      <c r="I351" s="226" t="str">
        <f aca="false">IF($A351="","",IF(LEFT($A351,1)=I$10,$F351,""))</f>
        <v/>
      </c>
      <c r="J351" s="226" t="str">
        <f aca="false">IF($A351="","",IF(LEFT($A351,1)=J$10,$F351,""))</f>
        <v/>
      </c>
      <c r="K351" s="226" t="str">
        <f aca="false">IF($A351="","",IF(LEFT($A351,1)=K$10,$F351,""))</f>
        <v/>
      </c>
      <c r="L351" s="226" t="str">
        <f aca="false">IF($A351="","",IF(LEFT($A351,1)=L$10,$F351,""))</f>
        <v/>
      </c>
      <c r="M351" s="226" t="str">
        <f aca="false">IF($A351="","",IF(LEFT($A351,1)=M$10,$F351,""))</f>
        <v/>
      </c>
      <c r="N351" s="226" t="str">
        <f aca="false">IF($A351="","",IF(LEFT($A351,1)=N$10,$F351,""))</f>
        <v/>
      </c>
      <c r="O351" s="0"/>
    </row>
    <row r="352" customFormat="false" ht="26.25" hidden="false" customHeight="true" outlineLevel="0" collapsed="false">
      <c r="A352" s="256" t="n">
        <f aca="false">Results!P122</f>
        <v>0</v>
      </c>
      <c r="B352" s="257" t="n">
        <v>6</v>
      </c>
      <c r="C352" s="246" t="str">
        <f aca="false">IF(A352=0,"",INDEX('Team Declaration'!$C$22:$BI$33,MATCH(A$346,'Team Declaration'!$B$22:$B$33,0)+3,MATCH(A352,'Team Declaration'!$C$20:$BI$20,0)+2))</f>
        <v/>
      </c>
      <c r="D352" s="247" t="str">
        <f aca="false">IF(A352=0,"",INDEX('Team Declaration'!$C$19:$BI$33,1,MATCH(LEFT(A352,1),'Team Declaration'!$C$20:$BI$20,0)))</f>
        <v/>
      </c>
      <c r="E352" s="258" t="n">
        <f aca="false">Results!Q122</f>
        <v>0</v>
      </c>
      <c r="F352" s="257" t="n">
        <v>1</v>
      </c>
      <c r="H352" s="226" t="str">
        <f aca="false">IF($A352="","",IF(LEFT($A352,1)=H$10,$F352,""))</f>
        <v/>
      </c>
      <c r="I352" s="226" t="str">
        <f aca="false">IF($A352="","",IF(LEFT($A352,1)=I$10,$F352,""))</f>
        <v/>
      </c>
      <c r="J352" s="226" t="str">
        <f aca="false">IF($A352="","",IF(LEFT($A352,1)=J$10,$F352,""))</f>
        <v/>
      </c>
      <c r="K352" s="226" t="str">
        <f aca="false">IF($A352="","",IF(LEFT($A352,1)=K$10,$F352,""))</f>
        <v/>
      </c>
      <c r="L352" s="226" t="str">
        <f aca="false">IF($A352="","",IF(LEFT($A352,1)=L$10,$F352,""))</f>
        <v/>
      </c>
      <c r="M352" s="226" t="str">
        <f aca="false">IF($A352="","",IF(LEFT($A352,1)=M$10,$F352,""))</f>
        <v/>
      </c>
      <c r="N352" s="226" t="str">
        <f aca="false">IF($A352="","",IF(LEFT($A352,1)=N$10,$F352,""))</f>
        <v/>
      </c>
      <c r="O352" s="0"/>
    </row>
    <row r="353" customFormat="false" ht="12.75" hidden="false" customHeight="false" outlineLevel="0" collapsed="false">
      <c r="F353" s="220"/>
      <c r="G353" s="220"/>
      <c r="H353" s="220" t="n">
        <f aca="false">SUM(H18:H352)</f>
        <v>60</v>
      </c>
      <c r="I353" s="220" t="n">
        <f aca="false">SUM(I18:I352)</f>
        <v>170</v>
      </c>
      <c r="J353" s="220" t="n">
        <f aca="false">SUM(J18:J352)</f>
        <v>0</v>
      </c>
      <c r="K353" s="220" t="n">
        <f aca="false">SUM(K18:K352)</f>
        <v>217</v>
      </c>
      <c r="L353" s="220" t="n">
        <f aca="false">SUM(L18:L352)</f>
        <v>0</v>
      </c>
      <c r="M353" s="220" t="n">
        <f aca="false">SUM(M18:M352)</f>
        <v>175</v>
      </c>
      <c r="N353" s="220" t="n">
        <f aca="false">SUM(N18:N352)</f>
        <v>24</v>
      </c>
      <c r="O353" s="220" t="n">
        <f aca="false">SUM(O18:O352)</f>
        <v>0</v>
      </c>
    </row>
  </sheetData>
  <autoFilter ref="A1:N353"/>
  <mergeCells count="1">
    <mergeCell ref="O1:O8"/>
  </mergeCells>
  <printOptions headings="false" gridLines="false" gridLinesSet="true" horizontalCentered="true" verticalCentered="false"/>
  <pageMargins left="0.708333333333333" right="0.708333333333333" top="0.747916666666667" bottom="0.35416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84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2011-04-16T21:49:10Z</dcterms:created>
  <dc:creator> Gloria</dc:creator>
  <dc:language>en-GB</dc:language>
  <cp:lastPrinted>2016-05-12T17:29:48Z</cp:lastPrinted>
  <dcterms:modified xsi:type="dcterms:W3CDTF">2016-05-12T17:36:00Z</dcterms:modified>
  <cp:revision>1</cp:revision>
</cp:coreProperties>
</file>